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omments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16"/>
  <workbookPr defaultThemeVersion="124226"/>
  <mc:AlternateContent xmlns:mc="http://schemas.openxmlformats.org/markup-compatibility/2006">
    <mc:Choice Requires="x15">
      <x15ac:absPath xmlns:x15ac="http://schemas.microsoft.com/office/spreadsheetml/2010/11/ac" url="https://d.docs.live.net/ce44eb0360c2b316/DSES 2025/"/>
    </mc:Choice>
  </mc:AlternateContent>
  <xr:revisionPtr revIDLastSave="25" documentId="8_{9BEBEE21-8264-455D-B340-672F0DDEE39D}" xr6:coauthVersionLast="47" xr6:coauthVersionMax="47" xr10:uidLastSave="{FB06DB3D-C5BE-4349-A2B4-B6124A76310C}"/>
  <bookViews>
    <workbookView xWindow="-110" yWindow="-110" windowWidth="19420" windowHeight="11020" firstSheet="11" activeTab="11" xr2:uid="{00000000-000D-0000-FFFF-FFFF00000000}"/>
  </bookViews>
  <sheets>
    <sheet name="READ ME" sheetId="4" r:id="rId1"/>
    <sheet name="Rainfall Year 2025" sheetId="2" r:id="rId2"/>
    <sheet name="Rainfall Year 2035 " sheetId="7" r:id="rId3"/>
    <sheet name="Rainfall Year 2045" sheetId="8" r:id="rId4"/>
    <sheet name="Rainfall Year 2055 " sheetId="9" r:id="rId5"/>
    <sheet name="Rainfall Year 2065 " sheetId="10" r:id="rId6"/>
    <sheet name="Rainfall Year 2075" sheetId="6" r:id="rId7"/>
    <sheet name="Harvesting" sheetId="5" r:id="rId8"/>
    <sheet name="Surface Run-Off" sheetId="12" r:id="rId9"/>
    <sheet name="Storms" sheetId="11" r:id="rId10"/>
    <sheet name="Average data" sheetId="13" r:id="rId11"/>
    <sheet name="Graphs" sheetId="14" r:id="rId12"/>
  </sheets>
  <definedNames>
    <definedName name="_xleta.SUM" hidden="1" xlm="1">#NAME?</definedName>
    <definedName name="_xleta.YEAR" hidden="1" xlm="1">#NAME?</definedName>
    <definedName name="lambda" localSheetId="2">'Rainfall Year 2035 '!$M$4</definedName>
    <definedName name="lambda" localSheetId="3">'Rainfall Year 2045'!$M$4</definedName>
    <definedName name="lambda" localSheetId="4">'Rainfall Year 2055 '!$M$4</definedName>
    <definedName name="lambda" localSheetId="5">'Rainfall Year 2065 '!$M$4</definedName>
    <definedName name="lambda" localSheetId="6">'Rainfall Year 2075'!$M$4</definedName>
    <definedName name="lambda">'Rainfall Year 2025'!$M$4</definedName>
    <definedName name="pdd" localSheetId="2">'Rainfall Year 2035 '!$E$10</definedName>
    <definedName name="pdd" localSheetId="3">'Rainfall Year 2045'!$E$10</definedName>
    <definedName name="pdd" localSheetId="4">'Rainfall Year 2055 '!$E$10</definedName>
    <definedName name="pdd" localSheetId="5">'Rainfall Year 2065 '!$E$10</definedName>
    <definedName name="pdd" localSheetId="6">'Rainfall Year 2075'!$E$10</definedName>
    <definedName name="pdd">'Rainfall Year 2025'!$E$10</definedName>
    <definedName name="pdw" localSheetId="2">'Rainfall Year 2035 '!$D$10</definedName>
    <definedName name="pdw" localSheetId="3">'Rainfall Year 2045'!$D$10</definedName>
    <definedName name="pdw" localSheetId="4">'Rainfall Year 2055 '!$D$10</definedName>
    <definedName name="pdw" localSheetId="5">'Rainfall Year 2065 '!$D$10</definedName>
    <definedName name="pdw" localSheetId="6">'Rainfall Year 2075'!$D$10</definedName>
    <definedName name="pdw">'Rainfall Year 2025'!$D$10</definedName>
    <definedName name="pwd" localSheetId="2">'Rainfall Year 2035 '!$E$9</definedName>
    <definedName name="pwd" localSheetId="3">'Rainfall Year 2045'!$E$9</definedName>
    <definedName name="pwd" localSheetId="4">'Rainfall Year 2055 '!$E$9</definedName>
    <definedName name="pwd" localSheetId="5">'Rainfall Year 2065 '!$E$9</definedName>
    <definedName name="pwd" localSheetId="6">'Rainfall Year 2075'!$E$9</definedName>
    <definedName name="pwd">'Rainfall Year 2025'!$E$9</definedName>
    <definedName name="pww" localSheetId="2">'Rainfall Year 2035 '!$D$9</definedName>
    <definedName name="pww" localSheetId="3">'Rainfall Year 2045'!$D$9</definedName>
    <definedName name="pww" localSheetId="4">'Rainfall Year 2055 '!$D$9</definedName>
    <definedName name="pww" localSheetId="5">'Rainfall Year 2065 '!$D$9</definedName>
    <definedName name="pww" localSheetId="6">'Rainfall Year 2075'!$D$9</definedName>
    <definedName name="pww">'Rainfall Year 2025'!$D$9</definedName>
    <definedName name="rainout" localSheetId="2">'Rainfall Year 2035 '!$B$7:$B$3656</definedName>
    <definedName name="rainout" localSheetId="3">'Rainfall Year 2045'!$B$7:$B$3656</definedName>
    <definedName name="rainout" localSheetId="4">'Rainfall Year 2055 '!$B$7:$B$3656</definedName>
    <definedName name="rainout" localSheetId="5">'Rainfall Year 2065 '!$B$7:$B$3656</definedName>
    <definedName name="rainout" localSheetId="6">'Rainfall Year 2075'!$B$7:$B$3656</definedName>
    <definedName name="rainout">'Rainfall Year 2025'!$B$7:$B$3656</definedName>
    <definedName name="roof">Harvesting!$F$5</definedName>
    <definedName name="tank">Harvesting!$I$5</definedName>
    <definedName name="use">Harvesting!$J$5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35" i="13" l="1"/>
  <c r="AJ33" i="13"/>
  <c r="AI33" i="13"/>
  <c r="AB16" i="6"/>
  <c r="AB11" i="6"/>
  <c r="AB16" i="10"/>
  <c r="AB11" i="10"/>
  <c r="AB16" i="9"/>
  <c r="AB11" i="9"/>
  <c r="AB16" i="8"/>
  <c r="AB11" i="8"/>
  <c r="AB16" i="7"/>
  <c r="AB11" i="7"/>
  <c r="K152" i="13"/>
  <c r="M152" i="13"/>
  <c r="N152" i="13"/>
  <c r="P152" i="13"/>
  <c r="Q152" i="13"/>
  <c r="J152" i="13"/>
  <c r="C534" i="14"/>
  <c r="D534" i="14"/>
  <c r="E534" i="14"/>
  <c r="F534" i="14"/>
  <c r="G534" i="14"/>
  <c r="H534" i="14"/>
  <c r="I534" i="14"/>
  <c r="J534" i="14"/>
  <c r="K534" i="14"/>
  <c r="L534" i="14"/>
  <c r="M534" i="14"/>
  <c r="B534" i="14"/>
  <c r="C30" i="14"/>
  <c r="AA2" i="13"/>
  <c r="V18" i="11"/>
  <c r="U18" i="11"/>
  <c r="DY8" i="5"/>
  <c r="DZ8" i="5" s="1"/>
  <c r="DX8" i="5"/>
  <c r="EA8" i="5" s="1"/>
  <c r="F8" i="5"/>
  <c r="C8" i="5"/>
  <c r="D8" i="5" s="1"/>
  <c r="E8" i="5" s="1"/>
  <c r="M14" i="11"/>
  <c r="X19" i="13"/>
  <c r="X16" i="13"/>
  <c r="X12" i="13"/>
  <c r="X9" i="13"/>
  <c r="X5" i="13"/>
  <c r="U19" i="13"/>
  <c r="U16" i="13"/>
  <c r="U12" i="13"/>
  <c r="U9" i="13"/>
  <c r="P15" i="13"/>
  <c r="P14" i="13"/>
  <c r="M15" i="13"/>
  <c r="M14" i="13"/>
  <c r="X2" i="13"/>
  <c r="U5" i="13"/>
  <c r="U2" i="13"/>
  <c r="Q115" i="13"/>
  <c r="P115" i="13"/>
  <c r="N115" i="13"/>
  <c r="M115" i="13"/>
  <c r="K115" i="13"/>
  <c r="J115" i="13"/>
  <c r="P78" i="13"/>
  <c r="Q78" i="13"/>
  <c r="N78" i="13"/>
  <c r="M78" i="13"/>
  <c r="K78" i="13"/>
  <c r="J78" i="13"/>
  <c r="K41" i="13"/>
  <c r="M6" i="11"/>
  <c r="C36" i="11"/>
  <c r="C35" i="11"/>
  <c r="C34" i="11"/>
  <c r="C33" i="11"/>
  <c r="C32" i="11"/>
  <c r="C31" i="11"/>
  <c r="C30" i="11"/>
  <c r="C29" i="11"/>
  <c r="C28" i="11"/>
  <c r="C27" i="11"/>
  <c r="C26" i="11"/>
  <c r="C25" i="11"/>
  <c r="C24" i="11"/>
  <c r="C23" i="11"/>
  <c r="C22" i="11"/>
  <c r="C21" i="11"/>
  <c r="C20" i="11"/>
  <c r="C19" i="11"/>
  <c r="C18" i="11"/>
  <c r="C17" i="11"/>
  <c r="C16" i="11"/>
  <c r="C15" i="11"/>
  <c r="C14" i="11"/>
  <c r="C13" i="11"/>
  <c r="Q12" i="11"/>
  <c r="C12" i="11"/>
  <c r="C11" i="11"/>
  <c r="C10" i="11"/>
  <c r="D9" i="11"/>
  <c r="C9" i="11"/>
  <c r="E8" i="11"/>
  <c r="C8" i="11"/>
  <c r="C7" i="11"/>
  <c r="B7" i="11" s="1"/>
  <c r="K6" i="11" s="1"/>
  <c r="C6" i="11"/>
  <c r="M3" i="11"/>
  <c r="M134" i="6"/>
  <c r="C2" i="13"/>
  <c r="Q41" i="13"/>
  <c r="P41" i="13"/>
  <c r="N41" i="13"/>
  <c r="M41" i="13"/>
  <c r="J41"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DV11" i="5"/>
  <c r="DV12" i="5"/>
  <c r="DV13" i="5"/>
  <c r="DV14" i="5"/>
  <c r="DV15" i="5"/>
  <c r="DV16" i="5"/>
  <c r="DV17" i="5"/>
  <c r="DV18" i="5"/>
  <c r="DV19" i="5"/>
  <c r="DV20" i="5"/>
  <c r="DV21" i="5"/>
  <c r="DV22" i="5"/>
  <c r="DV23" i="5"/>
  <c r="DV24" i="5"/>
  <c r="DV25" i="5"/>
  <c r="DV26" i="5"/>
  <c r="DV27" i="5"/>
  <c r="DV28" i="5"/>
  <c r="DV29" i="5"/>
  <c r="DV30" i="5"/>
  <c r="DV31" i="5"/>
  <c r="DV32" i="5"/>
  <c r="DV33" i="5"/>
  <c r="DV34" i="5"/>
  <c r="DV35" i="5"/>
  <c r="DV36" i="5"/>
  <c r="DV37" i="5"/>
  <c r="DV38" i="5"/>
  <c r="DV39" i="5"/>
  <c r="DV40" i="5"/>
  <c r="DV41" i="5"/>
  <c r="DV42" i="5"/>
  <c r="DV43" i="5"/>
  <c r="DV44" i="5"/>
  <c r="DV45" i="5"/>
  <c r="DV46" i="5"/>
  <c r="DV47" i="5"/>
  <c r="DV48" i="5"/>
  <c r="DV49" i="5"/>
  <c r="DV50" i="5"/>
  <c r="DV51" i="5"/>
  <c r="DV52" i="5"/>
  <c r="DV53" i="5"/>
  <c r="DV54" i="5"/>
  <c r="DV55" i="5"/>
  <c r="DV56" i="5"/>
  <c r="DV57" i="5"/>
  <c r="DV58" i="5"/>
  <c r="DV59" i="5"/>
  <c r="DV60" i="5"/>
  <c r="DV61" i="5"/>
  <c r="DV62" i="5"/>
  <c r="DV63" i="5"/>
  <c r="DV64" i="5"/>
  <c r="DV65" i="5"/>
  <c r="DV66" i="5"/>
  <c r="DV67" i="5"/>
  <c r="DV68" i="5"/>
  <c r="DV69" i="5"/>
  <c r="DV70" i="5"/>
  <c r="DV71" i="5"/>
  <c r="DV72" i="5"/>
  <c r="DV73" i="5"/>
  <c r="DV74" i="5"/>
  <c r="DV75" i="5"/>
  <c r="DV76" i="5"/>
  <c r="DV77" i="5"/>
  <c r="DV78" i="5"/>
  <c r="DV79" i="5"/>
  <c r="DV80" i="5"/>
  <c r="DV81" i="5"/>
  <c r="DV82" i="5"/>
  <c r="DV83" i="5"/>
  <c r="DV84" i="5"/>
  <c r="DV85" i="5"/>
  <c r="DV86" i="5"/>
  <c r="DV87" i="5"/>
  <c r="DV88" i="5"/>
  <c r="DV89" i="5"/>
  <c r="DV90" i="5"/>
  <c r="DV91" i="5"/>
  <c r="DV92" i="5"/>
  <c r="DV93" i="5"/>
  <c r="DV94" i="5"/>
  <c r="DV95" i="5"/>
  <c r="DV96" i="5"/>
  <c r="DV97" i="5"/>
  <c r="DV98" i="5"/>
  <c r="DV99" i="5"/>
  <c r="DV100" i="5"/>
  <c r="DV101" i="5"/>
  <c r="DV102" i="5"/>
  <c r="DV103" i="5"/>
  <c r="DV104" i="5"/>
  <c r="DV105" i="5"/>
  <c r="DV106" i="5"/>
  <c r="DV107" i="5"/>
  <c r="DV108" i="5"/>
  <c r="DV109" i="5"/>
  <c r="DV110" i="5"/>
  <c r="DV111" i="5"/>
  <c r="DV112" i="5"/>
  <c r="DV113" i="5"/>
  <c r="DV114" i="5"/>
  <c r="DV115" i="5"/>
  <c r="DV116" i="5"/>
  <c r="DV117" i="5"/>
  <c r="DV118" i="5"/>
  <c r="DV119" i="5"/>
  <c r="DV120" i="5"/>
  <c r="DV121" i="5"/>
  <c r="DV122" i="5"/>
  <c r="DV123" i="5"/>
  <c r="DV124" i="5"/>
  <c r="DV125" i="5"/>
  <c r="DV126" i="5"/>
  <c r="DV127" i="5"/>
  <c r="DV128" i="5"/>
  <c r="DV129" i="5"/>
  <c r="DV130" i="5"/>
  <c r="DV131" i="5"/>
  <c r="DV132" i="5"/>
  <c r="DV133" i="5"/>
  <c r="DV134" i="5"/>
  <c r="DV135" i="5"/>
  <c r="DV136" i="5"/>
  <c r="DV137" i="5"/>
  <c r="DV138" i="5"/>
  <c r="DV139" i="5"/>
  <c r="DV140" i="5"/>
  <c r="DV141" i="5"/>
  <c r="DV142" i="5"/>
  <c r="DV143" i="5"/>
  <c r="DV144" i="5"/>
  <c r="DV145" i="5"/>
  <c r="DV146" i="5"/>
  <c r="DV147" i="5"/>
  <c r="DV148" i="5"/>
  <c r="DV149" i="5"/>
  <c r="DV150" i="5"/>
  <c r="DV151" i="5"/>
  <c r="DV152" i="5"/>
  <c r="DV153" i="5"/>
  <c r="DV154" i="5"/>
  <c r="DV155" i="5"/>
  <c r="DV156" i="5"/>
  <c r="DV157" i="5"/>
  <c r="DV158" i="5"/>
  <c r="DV159" i="5"/>
  <c r="DV160" i="5"/>
  <c r="DV161" i="5"/>
  <c r="DV162" i="5"/>
  <c r="DV163" i="5"/>
  <c r="DV164" i="5"/>
  <c r="DV165" i="5"/>
  <c r="DV166" i="5"/>
  <c r="DV167" i="5"/>
  <c r="DV168" i="5"/>
  <c r="DV169" i="5"/>
  <c r="DV170" i="5"/>
  <c r="DV171" i="5"/>
  <c r="DV172" i="5"/>
  <c r="DV173" i="5"/>
  <c r="DV174" i="5"/>
  <c r="DV175" i="5"/>
  <c r="DV176" i="5"/>
  <c r="DV177" i="5"/>
  <c r="DV178" i="5"/>
  <c r="DV179" i="5"/>
  <c r="DV180" i="5"/>
  <c r="DV181" i="5"/>
  <c r="DV182" i="5"/>
  <c r="DV183" i="5"/>
  <c r="DV184" i="5"/>
  <c r="DV185" i="5"/>
  <c r="DV186" i="5"/>
  <c r="DV187" i="5"/>
  <c r="DV188" i="5"/>
  <c r="DV189" i="5"/>
  <c r="DV190" i="5"/>
  <c r="DV191" i="5"/>
  <c r="DV192" i="5"/>
  <c r="DV193" i="5"/>
  <c r="DV194" i="5"/>
  <c r="DV195" i="5"/>
  <c r="DV196" i="5"/>
  <c r="DV197" i="5"/>
  <c r="DV198" i="5"/>
  <c r="DV199" i="5"/>
  <c r="DV200" i="5"/>
  <c r="DV201" i="5"/>
  <c r="DV202" i="5"/>
  <c r="DV203" i="5"/>
  <c r="DV204" i="5"/>
  <c r="DV205" i="5"/>
  <c r="DV206" i="5"/>
  <c r="DV207" i="5"/>
  <c r="DV208" i="5"/>
  <c r="DV209" i="5"/>
  <c r="DV210" i="5"/>
  <c r="DV211" i="5"/>
  <c r="DV212" i="5"/>
  <c r="DV213" i="5"/>
  <c r="DV214" i="5"/>
  <c r="DV215" i="5"/>
  <c r="DV216" i="5"/>
  <c r="DV217" i="5"/>
  <c r="DV218" i="5"/>
  <c r="DV219" i="5"/>
  <c r="DV220" i="5"/>
  <c r="DV221" i="5"/>
  <c r="DV222" i="5"/>
  <c r="DV223" i="5"/>
  <c r="DV224" i="5"/>
  <c r="DV225" i="5"/>
  <c r="DV226" i="5"/>
  <c r="DV227" i="5"/>
  <c r="DV228" i="5"/>
  <c r="DV229" i="5"/>
  <c r="DV230" i="5"/>
  <c r="DV231" i="5"/>
  <c r="DV232" i="5"/>
  <c r="DV233" i="5"/>
  <c r="DV234" i="5"/>
  <c r="DV235" i="5"/>
  <c r="DV236" i="5"/>
  <c r="DV237" i="5"/>
  <c r="DV238" i="5"/>
  <c r="DV239" i="5"/>
  <c r="DV240" i="5"/>
  <c r="DV241" i="5"/>
  <c r="DV242" i="5"/>
  <c r="DV243" i="5"/>
  <c r="DV244" i="5"/>
  <c r="DV245" i="5"/>
  <c r="DV246" i="5"/>
  <c r="DV247" i="5"/>
  <c r="DV248" i="5"/>
  <c r="DV249" i="5"/>
  <c r="DV250" i="5"/>
  <c r="DV251" i="5"/>
  <c r="DV252" i="5"/>
  <c r="DV253" i="5"/>
  <c r="DV254" i="5"/>
  <c r="DV255" i="5"/>
  <c r="DV256" i="5"/>
  <c r="DV257" i="5"/>
  <c r="DV258" i="5"/>
  <c r="DV259" i="5"/>
  <c r="DV260" i="5"/>
  <c r="DV261" i="5"/>
  <c r="DV262" i="5"/>
  <c r="DV263" i="5"/>
  <c r="DV264" i="5"/>
  <c r="DV265" i="5"/>
  <c r="DV266" i="5"/>
  <c r="DV267" i="5"/>
  <c r="DV268" i="5"/>
  <c r="DV269" i="5"/>
  <c r="DV270" i="5"/>
  <c r="DV271" i="5"/>
  <c r="DV272" i="5"/>
  <c r="DV273" i="5"/>
  <c r="DV274" i="5"/>
  <c r="DV275" i="5"/>
  <c r="DV276" i="5"/>
  <c r="DV277" i="5"/>
  <c r="DV278" i="5"/>
  <c r="DV279" i="5"/>
  <c r="DV280" i="5"/>
  <c r="DV281" i="5"/>
  <c r="DV282" i="5"/>
  <c r="DV283" i="5"/>
  <c r="DV284" i="5"/>
  <c r="DV285" i="5"/>
  <c r="DV286" i="5"/>
  <c r="DV287" i="5"/>
  <c r="DV288" i="5"/>
  <c r="DV289" i="5"/>
  <c r="DV290" i="5"/>
  <c r="DV291" i="5"/>
  <c r="DV292" i="5"/>
  <c r="DV293" i="5"/>
  <c r="DV294" i="5"/>
  <c r="DV295" i="5"/>
  <c r="DV296" i="5"/>
  <c r="DV297" i="5"/>
  <c r="DV298" i="5"/>
  <c r="DV299" i="5"/>
  <c r="DV300" i="5"/>
  <c r="DV301" i="5"/>
  <c r="DV302" i="5"/>
  <c r="DV303" i="5"/>
  <c r="DV304" i="5"/>
  <c r="DV305" i="5"/>
  <c r="DV306" i="5"/>
  <c r="DV307" i="5"/>
  <c r="DV308" i="5"/>
  <c r="DV309" i="5"/>
  <c r="DV310" i="5"/>
  <c r="DV311" i="5"/>
  <c r="DV312" i="5"/>
  <c r="DV313" i="5"/>
  <c r="DV314" i="5"/>
  <c r="DV315" i="5"/>
  <c r="DV316" i="5"/>
  <c r="DV317" i="5"/>
  <c r="DV318" i="5"/>
  <c r="DV319" i="5"/>
  <c r="DV320" i="5"/>
  <c r="DV321" i="5"/>
  <c r="DV322" i="5"/>
  <c r="DV323" i="5"/>
  <c r="DV324" i="5"/>
  <c r="DV325" i="5"/>
  <c r="DV326" i="5"/>
  <c r="DV327" i="5"/>
  <c r="DV328" i="5"/>
  <c r="DV329" i="5"/>
  <c r="DV330" i="5"/>
  <c r="DV331" i="5"/>
  <c r="DV332" i="5"/>
  <c r="DV333" i="5"/>
  <c r="DV334" i="5"/>
  <c r="DV335" i="5"/>
  <c r="DV336" i="5"/>
  <c r="DV337" i="5"/>
  <c r="DV338" i="5"/>
  <c r="DV339" i="5"/>
  <c r="DV340" i="5"/>
  <c r="DV341" i="5"/>
  <c r="DV342" i="5"/>
  <c r="DV343" i="5"/>
  <c r="DV344" i="5"/>
  <c r="DV345" i="5"/>
  <c r="DV346" i="5"/>
  <c r="DV347" i="5"/>
  <c r="DV348" i="5"/>
  <c r="DV349" i="5"/>
  <c r="DV350" i="5"/>
  <c r="DV351" i="5"/>
  <c r="DV352" i="5"/>
  <c r="DV353" i="5"/>
  <c r="DV354" i="5"/>
  <c r="DV355" i="5"/>
  <c r="DV356" i="5"/>
  <c r="DV357" i="5"/>
  <c r="DV358" i="5"/>
  <c r="DV359" i="5"/>
  <c r="DV360" i="5"/>
  <c r="DV361" i="5"/>
  <c r="DV362" i="5"/>
  <c r="DV363" i="5"/>
  <c r="DV364" i="5"/>
  <c r="DV365" i="5"/>
  <c r="DV366" i="5"/>
  <c r="DV367" i="5"/>
  <c r="DV368" i="5"/>
  <c r="DV369" i="5"/>
  <c r="DV370" i="5"/>
  <c r="DV371" i="5"/>
  <c r="DV372" i="5"/>
  <c r="DV373" i="5"/>
  <c r="DV374" i="5"/>
  <c r="DY10" i="5"/>
  <c r="DZ10" i="5" s="1"/>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11" i="5"/>
  <c r="CW12" i="5"/>
  <c r="CZ10" i="5"/>
  <c r="DA10" i="5" s="1"/>
  <c r="BX13" i="5"/>
  <c r="BX14" i="5"/>
  <c r="BX15" i="5"/>
  <c r="BX16" i="5"/>
  <c r="BX17" i="5"/>
  <c r="BX18" i="5"/>
  <c r="BX19" i="5"/>
  <c r="BX20" i="5"/>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11" i="5"/>
  <c r="BX12" i="5"/>
  <c r="CA10" i="5"/>
  <c r="CB10" i="5" s="1"/>
  <c r="AX11" i="5"/>
  <c r="AX12" i="5"/>
  <c r="AX13" i="5"/>
  <c r="AX14" i="5"/>
  <c r="AX15" i="5"/>
  <c r="AX16" i="5"/>
  <c r="AX17" i="5"/>
  <c r="AX18" i="5"/>
  <c r="AX19" i="5"/>
  <c r="AX20" i="5"/>
  <c r="AX21" i="5"/>
  <c r="AX22" i="5"/>
  <c r="AX23" i="5"/>
  <c r="AX24" i="5"/>
  <c r="AX25" i="5"/>
  <c r="AX26" i="5"/>
  <c r="AX27" i="5"/>
  <c r="AX28" i="5"/>
  <c r="AX29" i="5"/>
  <c r="AX30" i="5"/>
  <c r="AX31" i="5"/>
  <c r="AX32" i="5"/>
  <c r="AX33" i="5"/>
  <c r="AX34" i="5"/>
  <c r="AX35" i="5"/>
  <c r="AX36" i="5"/>
  <c r="AX37" i="5"/>
  <c r="AX38" i="5"/>
  <c r="AX39" i="5"/>
  <c r="AX40" i="5"/>
  <c r="AX41" i="5"/>
  <c r="AX42" i="5"/>
  <c r="AX43" i="5"/>
  <c r="AX44" i="5"/>
  <c r="AX45" i="5"/>
  <c r="AX46" i="5"/>
  <c r="AX47" i="5"/>
  <c r="AX48" i="5"/>
  <c r="AX49" i="5"/>
  <c r="AX50" i="5"/>
  <c r="AX51" i="5"/>
  <c r="AX52" i="5"/>
  <c r="AX53" i="5"/>
  <c r="AX54" i="5"/>
  <c r="AX55" i="5"/>
  <c r="AX56" i="5"/>
  <c r="AX57" i="5"/>
  <c r="AX58" i="5"/>
  <c r="AX59" i="5"/>
  <c r="AX60" i="5"/>
  <c r="AX61" i="5"/>
  <c r="AX62" i="5"/>
  <c r="AX63" i="5"/>
  <c r="AX64" i="5"/>
  <c r="AX65" i="5"/>
  <c r="AX66" i="5"/>
  <c r="AX67" i="5"/>
  <c r="AX68" i="5"/>
  <c r="AX69" i="5"/>
  <c r="AX70" i="5"/>
  <c r="AX71" i="5"/>
  <c r="AX72" i="5"/>
  <c r="AX73" i="5"/>
  <c r="AX74" i="5"/>
  <c r="AX75" i="5"/>
  <c r="AX76" i="5"/>
  <c r="AX77" i="5"/>
  <c r="AX78" i="5"/>
  <c r="AX79" i="5"/>
  <c r="AX80" i="5"/>
  <c r="AX81" i="5"/>
  <c r="AX82" i="5"/>
  <c r="AX83" i="5"/>
  <c r="AX84" i="5"/>
  <c r="AX85" i="5"/>
  <c r="AX86" i="5"/>
  <c r="AX87" i="5"/>
  <c r="AX88" i="5"/>
  <c r="AX89" i="5"/>
  <c r="AX90" i="5"/>
  <c r="AX91" i="5"/>
  <c r="AX92" i="5"/>
  <c r="AX93" i="5"/>
  <c r="AX94" i="5"/>
  <c r="AX95" i="5"/>
  <c r="AX96" i="5"/>
  <c r="AX97" i="5"/>
  <c r="AX98" i="5"/>
  <c r="AX99" i="5"/>
  <c r="AX100" i="5"/>
  <c r="AX101" i="5"/>
  <c r="AX102" i="5"/>
  <c r="AX103" i="5"/>
  <c r="AX104" i="5"/>
  <c r="AX105" i="5"/>
  <c r="AX106" i="5"/>
  <c r="AX107" i="5"/>
  <c r="AX108" i="5"/>
  <c r="AX109" i="5"/>
  <c r="AX110" i="5"/>
  <c r="AX111" i="5"/>
  <c r="AX112" i="5"/>
  <c r="AX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37" i="5"/>
  <c r="AX138" i="5"/>
  <c r="AX139" i="5"/>
  <c r="AX140" i="5"/>
  <c r="AX141" i="5"/>
  <c r="AX142" i="5"/>
  <c r="AX143" i="5"/>
  <c r="AX144" i="5"/>
  <c r="AX145" i="5"/>
  <c r="AX146" i="5"/>
  <c r="AX147" i="5"/>
  <c r="AX148" i="5"/>
  <c r="AX149" i="5"/>
  <c r="AX150" i="5"/>
  <c r="AX151" i="5"/>
  <c r="AX152" i="5"/>
  <c r="AX153" i="5"/>
  <c r="AX154" i="5"/>
  <c r="AX155" i="5"/>
  <c r="AX156" i="5"/>
  <c r="AX157" i="5"/>
  <c r="AX158" i="5"/>
  <c r="AX159" i="5"/>
  <c r="AX160" i="5"/>
  <c r="AX161" i="5"/>
  <c r="AX162" i="5"/>
  <c r="AX163" i="5"/>
  <c r="AX164" i="5"/>
  <c r="AX165" i="5"/>
  <c r="AX166" i="5"/>
  <c r="AX167" i="5"/>
  <c r="AX168" i="5"/>
  <c r="AX169" i="5"/>
  <c r="AX170" i="5"/>
  <c r="AX171" i="5"/>
  <c r="AX172" i="5"/>
  <c r="AX173" i="5"/>
  <c r="AX174" i="5"/>
  <c r="AX175" i="5"/>
  <c r="AX176" i="5"/>
  <c r="AX177" i="5"/>
  <c r="AX178" i="5"/>
  <c r="AX179" i="5"/>
  <c r="AX180" i="5"/>
  <c r="AX181" i="5"/>
  <c r="AX182" i="5"/>
  <c r="AX183" i="5"/>
  <c r="AX184" i="5"/>
  <c r="AX185" i="5"/>
  <c r="AX186" i="5"/>
  <c r="AX187" i="5"/>
  <c r="AX188" i="5"/>
  <c r="AX189" i="5"/>
  <c r="AX190" i="5"/>
  <c r="AX191" i="5"/>
  <c r="AX192" i="5"/>
  <c r="AX193" i="5"/>
  <c r="AX194" i="5"/>
  <c r="AX195" i="5"/>
  <c r="AX196" i="5"/>
  <c r="AX197" i="5"/>
  <c r="AX198" i="5"/>
  <c r="AX199" i="5"/>
  <c r="AX200" i="5"/>
  <c r="AX201" i="5"/>
  <c r="AX202" i="5"/>
  <c r="AX203" i="5"/>
  <c r="AX204" i="5"/>
  <c r="AX205" i="5"/>
  <c r="AX206" i="5"/>
  <c r="AX207" i="5"/>
  <c r="AX208" i="5"/>
  <c r="AX209" i="5"/>
  <c r="AX210" i="5"/>
  <c r="AX211" i="5"/>
  <c r="AX212" i="5"/>
  <c r="AX213" i="5"/>
  <c r="AX214" i="5"/>
  <c r="AX215" i="5"/>
  <c r="AX216" i="5"/>
  <c r="AX217" i="5"/>
  <c r="AX218" i="5"/>
  <c r="AX219" i="5"/>
  <c r="AX220" i="5"/>
  <c r="AX221" i="5"/>
  <c r="AX222" i="5"/>
  <c r="AX223" i="5"/>
  <c r="AX224" i="5"/>
  <c r="AX225" i="5"/>
  <c r="AX226" i="5"/>
  <c r="AX227" i="5"/>
  <c r="AX228" i="5"/>
  <c r="AX229" i="5"/>
  <c r="AX230" i="5"/>
  <c r="AX231" i="5"/>
  <c r="AX232" i="5"/>
  <c r="AX233" i="5"/>
  <c r="AX234" i="5"/>
  <c r="AX235" i="5"/>
  <c r="AX236" i="5"/>
  <c r="AX237" i="5"/>
  <c r="AX238" i="5"/>
  <c r="AX239" i="5"/>
  <c r="AX240" i="5"/>
  <c r="AX241" i="5"/>
  <c r="AX242" i="5"/>
  <c r="AX243" i="5"/>
  <c r="AX244" i="5"/>
  <c r="AX245" i="5"/>
  <c r="AX246" i="5"/>
  <c r="AX247" i="5"/>
  <c r="AX248" i="5"/>
  <c r="AX249" i="5"/>
  <c r="AX250" i="5"/>
  <c r="AX251" i="5"/>
  <c r="AX252" i="5"/>
  <c r="AX253" i="5"/>
  <c r="AX254" i="5"/>
  <c r="AX255" i="5"/>
  <c r="AX256" i="5"/>
  <c r="AX257" i="5"/>
  <c r="AX258" i="5"/>
  <c r="AX259" i="5"/>
  <c r="AX260" i="5"/>
  <c r="AX261" i="5"/>
  <c r="AX262" i="5"/>
  <c r="AX263" i="5"/>
  <c r="AX264" i="5"/>
  <c r="AX265" i="5"/>
  <c r="AX266" i="5"/>
  <c r="AX267" i="5"/>
  <c r="AX268" i="5"/>
  <c r="AX269" i="5"/>
  <c r="AX270" i="5"/>
  <c r="AX271" i="5"/>
  <c r="AX272" i="5"/>
  <c r="AX273" i="5"/>
  <c r="AX274" i="5"/>
  <c r="AX275" i="5"/>
  <c r="AX276" i="5"/>
  <c r="AX277" i="5"/>
  <c r="AX278" i="5"/>
  <c r="AX279" i="5"/>
  <c r="AX280" i="5"/>
  <c r="AX281" i="5"/>
  <c r="AX282" i="5"/>
  <c r="AX283" i="5"/>
  <c r="AX284" i="5"/>
  <c r="AX285" i="5"/>
  <c r="AX286" i="5"/>
  <c r="AX287" i="5"/>
  <c r="AX288" i="5"/>
  <c r="AX289" i="5"/>
  <c r="AX290" i="5"/>
  <c r="AX291" i="5"/>
  <c r="AX292" i="5"/>
  <c r="AX293" i="5"/>
  <c r="AX294" i="5"/>
  <c r="AX295" i="5"/>
  <c r="AX296" i="5"/>
  <c r="AX297" i="5"/>
  <c r="AX298" i="5"/>
  <c r="AX299" i="5"/>
  <c r="AX300" i="5"/>
  <c r="AX301" i="5"/>
  <c r="AX302" i="5"/>
  <c r="AX303" i="5"/>
  <c r="AX304" i="5"/>
  <c r="AX305" i="5"/>
  <c r="AX306" i="5"/>
  <c r="AX307" i="5"/>
  <c r="AX308" i="5"/>
  <c r="AX309" i="5"/>
  <c r="AX310" i="5"/>
  <c r="AX311" i="5"/>
  <c r="AX312" i="5"/>
  <c r="AX313" i="5"/>
  <c r="AX314" i="5"/>
  <c r="AX315" i="5"/>
  <c r="AX316" i="5"/>
  <c r="AX317" i="5"/>
  <c r="AX318" i="5"/>
  <c r="AX319" i="5"/>
  <c r="AX320" i="5"/>
  <c r="AX321" i="5"/>
  <c r="AX322" i="5"/>
  <c r="AX323" i="5"/>
  <c r="AX324" i="5"/>
  <c r="AX325" i="5"/>
  <c r="AX326" i="5"/>
  <c r="AX327" i="5"/>
  <c r="AX328" i="5"/>
  <c r="AX329" i="5"/>
  <c r="AX330" i="5"/>
  <c r="AX331" i="5"/>
  <c r="AX332" i="5"/>
  <c r="AX333" i="5"/>
  <c r="AX334" i="5"/>
  <c r="AX335" i="5"/>
  <c r="AX336" i="5"/>
  <c r="AX337" i="5"/>
  <c r="AX338" i="5"/>
  <c r="AX339" i="5"/>
  <c r="AX340" i="5"/>
  <c r="AX341" i="5"/>
  <c r="AX342" i="5"/>
  <c r="AX343" i="5"/>
  <c r="AX344" i="5"/>
  <c r="AX345" i="5"/>
  <c r="AX346" i="5"/>
  <c r="AX347" i="5"/>
  <c r="AX348" i="5"/>
  <c r="AX349" i="5"/>
  <c r="AX350" i="5"/>
  <c r="AX351" i="5"/>
  <c r="AX352" i="5"/>
  <c r="AX353" i="5"/>
  <c r="AX354" i="5"/>
  <c r="AX355" i="5"/>
  <c r="AX356" i="5"/>
  <c r="AX357" i="5"/>
  <c r="AX358" i="5"/>
  <c r="AX359" i="5"/>
  <c r="AX360" i="5"/>
  <c r="AX361" i="5"/>
  <c r="AX362" i="5"/>
  <c r="AX363" i="5"/>
  <c r="AX364" i="5"/>
  <c r="AX365" i="5"/>
  <c r="AX366" i="5"/>
  <c r="AX367" i="5"/>
  <c r="AX368" i="5"/>
  <c r="AX369" i="5"/>
  <c r="AX370" i="5"/>
  <c r="AX371" i="5"/>
  <c r="AX372" i="5"/>
  <c r="AX373" i="5"/>
  <c r="AX374" i="5"/>
  <c r="BA10" i="5"/>
  <c r="BB10" i="5" s="1"/>
  <c r="M48" i="6"/>
  <c r="Z17" i="5"/>
  <c r="Z18" i="5"/>
  <c r="Z19" i="5"/>
  <c r="Z20" i="5"/>
  <c r="Z21" i="5"/>
  <c r="Z22" i="5"/>
  <c r="Z23" i="5"/>
  <c r="Z24" i="5"/>
  <c r="Z25" i="5"/>
  <c r="Z26" i="5"/>
  <c r="Z27" i="5"/>
  <c r="Z28" i="5"/>
  <c r="Z29" i="5"/>
  <c r="Z30" i="5"/>
  <c r="Z31" i="5"/>
  <c r="Z32" i="5"/>
  <c r="Z33" i="5"/>
  <c r="Z34" i="5"/>
  <c r="Z35" i="5"/>
  <c r="Z36" i="5"/>
  <c r="Z37" i="5"/>
  <c r="Z38" i="5"/>
  <c r="Z39" i="5"/>
  <c r="Z40" i="5"/>
  <c r="Z41" i="5"/>
  <c r="Z42" i="5"/>
  <c r="Z43" i="5"/>
  <c r="Z44" i="5"/>
  <c r="Z45" i="5"/>
  <c r="Z46" i="5"/>
  <c r="Z47" i="5"/>
  <c r="Z48" i="5"/>
  <c r="Z49" i="5"/>
  <c r="Z50" i="5"/>
  <c r="Z51" i="5"/>
  <c r="Z52" i="5"/>
  <c r="Z53" i="5"/>
  <c r="Z54" i="5"/>
  <c r="Z55" i="5"/>
  <c r="Z56" i="5"/>
  <c r="Z57" i="5"/>
  <c r="Z58" i="5"/>
  <c r="Z59" i="5"/>
  <c r="Z60" i="5"/>
  <c r="Z61" i="5"/>
  <c r="Z62" i="5"/>
  <c r="Z63" i="5"/>
  <c r="Z64" i="5"/>
  <c r="Z65" i="5"/>
  <c r="Z66" i="5"/>
  <c r="Z67" i="5"/>
  <c r="Z68" i="5"/>
  <c r="Z69" i="5"/>
  <c r="Z70" i="5"/>
  <c r="Z71" i="5"/>
  <c r="Z72"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2" i="5"/>
  <c r="Z103" i="5"/>
  <c r="Z104" i="5"/>
  <c r="Z105" i="5"/>
  <c r="Z106" i="5"/>
  <c r="Z107" i="5"/>
  <c r="Z108" i="5"/>
  <c r="Z109" i="5"/>
  <c r="Z110" i="5"/>
  <c r="Z111" i="5"/>
  <c r="Z112" i="5"/>
  <c r="Z113" i="5"/>
  <c r="Z114" i="5"/>
  <c r="Z115" i="5"/>
  <c r="Z116" i="5"/>
  <c r="Z117" i="5"/>
  <c r="Z118" i="5"/>
  <c r="Z119" i="5"/>
  <c r="Z120" i="5"/>
  <c r="Z121" i="5"/>
  <c r="Z122" i="5"/>
  <c r="Z123" i="5"/>
  <c r="Z124" i="5"/>
  <c r="Z125" i="5"/>
  <c r="Z126" i="5"/>
  <c r="Z127" i="5"/>
  <c r="Z128" i="5"/>
  <c r="Z129" i="5"/>
  <c r="Z130" i="5"/>
  <c r="Z131" i="5"/>
  <c r="Z132" i="5"/>
  <c r="Z133" i="5"/>
  <c r="Z134" i="5"/>
  <c r="Z135" i="5"/>
  <c r="Z136" i="5"/>
  <c r="Z137" i="5"/>
  <c r="Z138" i="5"/>
  <c r="Z139" i="5"/>
  <c r="Z140" i="5"/>
  <c r="Z141" i="5"/>
  <c r="Z142" i="5"/>
  <c r="Z143" i="5"/>
  <c r="Z144" i="5"/>
  <c r="Z145" i="5"/>
  <c r="Z146" i="5"/>
  <c r="Z147" i="5"/>
  <c r="Z148" i="5"/>
  <c r="Z149" i="5"/>
  <c r="Z150" i="5"/>
  <c r="Z151" i="5"/>
  <c r="Z152" i="5"/>
  <c r="Z153" i="5"/>
  <c r="Z154" i="5"/>
  <c r="Z155" i="5"/>
  <c r="Z156" i="5"/>
  <c r="Z157" i="5"/>
  <c r="Z158" i="5"/>
  <c r="Z159" i="5"/>
  <c r="Z160" i="5"/>
  <c r="Z161" i="5"/>
  <c r="Z162" i="5"/>
  <c r="Z163" i="5"/>
  <c r="Z164" i="5"/>
  <c r="Z165" i="5"/>
  <c r="Z166" i="5"/>
  <c r="Z167" i="5"/>
  <c r="Z168" i="5"/>
  <c r="Z169" i="5"/>
  <c r="Z170" i="5"/>
  <c r="Z171" i="5"/>
  <c r="Z172" i="5"/>
  <c r="Z173" i="5"/>
  <c r="Z174" i="5"/>
  <c r="Z175" i="5"/>
  <c r="Z176" i="5"/>
  <c r="Z177" i="5"/>
  <c r="Z178" i="5"/>
  <c r="Z179" i="5"/>
  <c r="Z180" i="5"/>
  <c r="Z181" i="5"/>
  <c r="Z182" i="5"/>
  <c r="Z183" i="5"/>
  <c r="Z184" i="5"/>
  <c r="Z185" i="5"/>
  <c r="Z186" i="5"/>
  <c r="Z187" i="5"/>
  <c r="Z188" i="5"/>
  <c r="Z189" i="5"/>
  <c r="Z190" i="5"/>
  <c r="Z191" i="5"/>
  <c r="Z192" i="5"/>
  <c r="Z193" i="5"/>
  <c r="Z194" i="5"/>
  <c r="Z195" i="5"/>
  <c r="Z196" i="5"/>
  <c r="Z197" i="5"/>
  <c r="Z198" i="5"/>
  <c r="Z199" i="5"/>
  <c r="Z200" i="5"/>
  <c r="Z201" i="5"/>
  <c r="Z202" i="5"/>
  <c r="Z203" i="5"/>
  <c r="Z204" i="5"/>
  <c r="Z205" i="5"/>
  <c r="Z206" i="5"/>
  <c r="Z207" i="5"/>
  <c r="Z208" i="5"/>
  <c r="Z209" i="5"/>
  <c r="Z210" i="5"/>
  <c r="Z211" i="5"/>
  <c r="Z212" i="5"/>
  <c r="Z213" i="5"/>
  <c r="Z214" i="5"/>
  <c r="Z215" i="5"/>
  <c r="Z216" i="5"/>
  <c r="Z217" i="5"/>
  <c r="Z218" i="5"/>
  <c r="Z219" i="5"/>
  <c r="Z220" i="5"/>
  <c r="Z221" i="5"/>
  <c r="Z222" i="5"/>
  <c r="Z223" i="5"/>
  <c r="Z224" i="5"/>
  <c r="Z225" i="5"/>
  <c r="Z226" i="5"/>
  <c r="Z227" i="5"/>
  <c r="Z228" i="5"/>
  <c r="Z229" i="5"/>
  <c r="Z230" i="5"/>
  <c r="Z231" i="5"/>
  <c r="Z232" i="5"/>
  <c r="Z233" i="5"/>
  <c r="Z234" i="5"/>
  <c r="Z235" i="5"/>
  <c r="Z236" i="5"/>
  <c r="Z237" i="5"/>
  <c r="Z238" i="5"/>
  <c r="Z239" i="5"/>
  <c r="Z240" i="5"/>
  <c r="Z241" i="5"/>
  <c r="Z242" i="5"/>
  <c r="Z243" i="5"/>
  <c r="Z244" i="5"/>
  <c r="Z245" i="5"/>
  <c r="Z246" i="5"/>
  <c r="Z247" i="5"/>
  <c r="Z248" i="5"/>
  <c r="Z249" i="5"/>
  <c r="Z250" i="5"/>
  <c r="Z251" i="5"/>
  <c r="Z252" i="5"/>
  <c r="Z253" i="5"/>
  <c r="Z254" i="5"/>
  <c r="Z255" i="5"/>
  <c r="Z256" i="5"/>
  <c r="Z257" i="5"/>
  <c r="Z258" i="5"/>
  <c r="Z259" i="5"/>
  <c r="Z260" i="5"/>
  <c r="Z261" i="5"/>
  <c r="Z262" i="5"/>
  <c r="Z263" i="5"/>
  <c r="Z264" i="5"/>
  <c r="Z265" i="5"/>
  <c r="Z266" i="5"/>
  <c r="Z267" i="5"/>
  <c r="Z268" i="5"/>
  <c r="Z269" i="5"/>
  <c r="Z270" i="5"/>
  <c r="Z271" i="5"/>
  <c r="Z272" i="5"/>
  <c r="Z273" i="5"/>
  <c r="Z274" i="5"/>
  <c r="Z275" i="5"/>
  <c r="Z276" i="5"/>
  <c r="Z277" i="5"/>
  <c r="Z278" i="5"/>
  <c r="Z279" i="5"/>
  <c r="Z280" i="5"/>
  <c r="Z281" i="5"/>
  <c r="Z282" i="5"/>
  <c r="Z283" i="5"/>
  <c r="Z284" i="5"/>
  <c r="Z285" i="5"/>
  <c r="Z286" i="5"/>
  <c r="Z287" i="5"/>
  <c r="Z288" i="5"/>
  <c r="Z289" i="5"/>
  <c r="Z290" i="5"/>
  <c r="Z291" i="5"/>
  <c r="Z292" i="5"/>
  <c r="Z293" i="5"/>
  <c r="Z294" i="5"/>
  <c r="Z295" i="5"/>
  <c r="Z296" i="5"/>
  <c r="Z297" i="5"/>
  <c r="Z298" i="5"/>
  <c r="Z299" i="5"/>
  <c r="Z300" i="5"/>
  <c r="Z301" i="5"/>
  <c r="Z302" i="5"/>
  <c r="Z303" i="5"/>
  <c r="Z304" i="5"/>
  <c r="Z305" i="5"/>
  <c r="Z306" i="5"/>
  <c r="Z307" i="5"/>
  <c r="Z308" i="5"/>
  <c r="Z309" i="5"/>
  <c r="Z310" i="5"/>
  <c r="Z311" i="5"/>
  <c r="Z312" i="5"/>
  <c r="Z313" i="5"/>
  <c r="Z314" i="5"/>
  <c r="Z315" i="5"/>
  <c r="Z316" i="5"/>
  <c r="Z317" i="5"/>
  <c r="Z318" i="5"/>
  <c r="Z319" i="5"/>
  <c r="Z320" i="5"/>
  <c r="Z321" i="5"/>
  <c r="Z322" i="5"/>
  <c r="Z323" i="5"/>
  <c r="Z324" i="5"/>
  <c r="Z325" i="5"/>
  <c r="Z326" i="5"/>
  <c r="Z327" i="5"/>
  <c r="Z328" i="5"/>
  <c r="Z329" i="5"/>
  <c r="Z330" i="5"/>
  <c r="Z331" i="5"/>
  <c r="Z332" i="5"/>
  <c r="Z333" i="5"/>
  <c r="Z334" i="5"/>
  <c r="Z335" i="5"/>
  <c r="Z336" i="5"/>
  <c r="Z337" i="5"/>
  <c r="Z338" i="5"/>
  <c r="Z339" i="5"/>
  <c r="Z340" i="5"/>
  <c r="Z341" i="5"/>
  <c r="Z342" i="5"/>
  <c r="Z343" i="5"/>
  <c r="Z344" i="5"/>
  <c r="Z345" i="5"/>
  <c r="Z346" i="5"/>
  <c r="Z347" i="5"/>
  <c r="Z348" i="5"/>
  <c r="Z349" i="5"/>
  <c r="Z350" i="5"/>
  <c r="Z351" i="5"/>
  <c r="Z352" i="5"/>
  <c r="Z353" i="5"/>
  <c r="Z354" i="5"/>
  <c r="Z355" i="5"/>
  <c r="Z356" i="5"/>
  <c r="Z357" i="5"/>
  <c r="Z358" i="5"/>
  <c r="Z359" i="5"/>
  <c r="Z360" i="5"/>
  <c r="Z361" i="5"/>
  <c r="Z362" i="5"/>
  <c r="Z363" i="5"/>
  <c r="Z364" i="5"/>
  <c r="Z365" i="5"/>
  <c r="Z366" i="5"/>
  <c r="Z367" i="5"/>
  <c r="Z368" i="5"/>
  <c r="Z369" i="5"/>
  <c r="Z370" i="5"/>
  <c r="Z371" i="5"/>
  <c r="Z372" i="5"/>
  <c r="Z373" i="5"/>
  <c r="Z374" i="5"/>
  <c r="Z13" i="5"/>
  <c r="Z14" i="5"/>
  <c r="Z15" i="5"/>
  <c r="Z16" i="5"/>
  <c r="Z12" i="5"/>
  <c r="Z11" i="5"/>
  <c r="AC10" i="5"/>
  <c r="AD10" i="5" s="1"/>
  <c r="D10" i="5"/>
  <c r="E10"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11" i="5"/>
  <c r="M5" i="7"/>
  <c r="M4" i="7" s="1"/>
  <c r="M394" i="7" s="1"/>
  <c r="AA283" i="5" s="1"/>
  <c r="AB283" i="5" s="1"/>
  <c r="AE283" i="5" s="1"/>
  <c r="AB12" i="7"/>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Q487" i="10"/>
  <c r="C487" i="10"/>
  <c r="C486" i="10"/>
  <c r="C485" i="10"/>
  <c r="E484" i="10"/>
  <c r="D484" i="10"/>
  <c r="C484" i="10"/>
  <c r="E483" i="10"/>
  <c r="D483" i="10"/>
  <c r="C483" i="10"/>
  <c r="C482" i="10"/>
  <c r="B482" i="10" s="1"/>
  <c r="C481"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Q444" i="10"/>
  <c r="C444" i="10"/>
  <c r="C443" i="10"/>
  <c r="C442" i="10"/>
  <c r="E441" i="10"/>
  <c r="D441" i="10"/>
  <c r="C441" i="10"/>
  <c r="D440" i="10"/>
  <c r="E440" i="10"/>
  <c r="C440" i="10"/>
  <c r="C439" i="10"/>
  <c r="B439" i="10" s="1"/>
  <c r="C438" i="10"/>
  <c r="M436" i="10"/>
  <c r="M43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Q400" i="10"/>
  <c r="C400" i="10"/>
  <c r="C399" i="10"/>
  <c r="C398" i="10"/>
  <c r="E397" i="10"/>
  <c r="D397" i="10"/>
  <c r="C397" i="10"/>
  <c r="D396" i="10"/>
  <c r="E396" i="10"/>
  <c r="C396" i="10"/>
  <c r="C395" i="10"/>
  <c r="B395" i="10" s="1"/>
  <c r="C394" i="10"/>
  <c r="M392" i="10"/>
  <c r="M39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Q357" i="10"/>
  <c r="C357" i="10"/>
  <c r="C356" i="10"/>
  <c r="C355" i="10"/>
  <c r="E354" i="10"/>
  <c r="D354" i="10"/>
  <c r="C354" i="10"/>
  <c r="D353" i="10"/>
  <c r="E353" i="10"/>
  <c r="C353" i="10"/>
  <c r="C352" i="10"/>
  <c r="B352" i="10" s="1"/>
  <c r="C351" i="10"/>
  <c r="M349" i="10"/>
  <c r="M348" i="10"/>
  <c r="C338" i="10"/>
  <c r="C337" i="10"/>
  <c r="C336" i="10"/>
  <c r="C335" i="10"/>
  <c r="C334" i="10"/>
  <c r="C333" i="10"/>
  <c r="C332" i="10"/>
  <c r="C331" i="10"/>
  <c r="C330" i="10"/>
  <c r="C329" i="10"/>
  <c r="C328" i="10"/>
  <c r="C327" i="10"/>
  <c r="C326" i="10"/>
  <c r="C325" i="10"/>
  <c r="C324" i="10"/>
  <c r="C323" i="10"/>
  <c r="C322" i="10"/>
  <c r="C321" i="10"/>
  <c r="C320" i="10"/>
  <c r="C319" i="10"/>
  <c r="C318" i="10"/>
  <c r="C317" i="10"/>
  <c r="C316" i="10"/>
  <c r="C315" i="10"/>
  <c r="Q314" i="10"/>
  <c r="C314" i="10"/>
  <c r="C313" i="10"/>
  <c r="C312" i="10"/>
  <c r="E311" i="10"/>
  <c r="D311" i="10"/>
  <c r="C311" i="10"/>
  <c r="C310" i="10"/>
  <c r="C309" i="10"/>
  <c r="B309" i="10" s="1"/>
  <c r="C308" i="10"/>
  <c r="C295" i="10"/>
  <c r="C294" i="10"/>
  <c r="C293" i="10"/>
  <c r="C292" i="10"/>
  <c r="C291" i="10"/>
  <c r="C290" i="10"/>
  <c r="C289" i="10"/>
  <c r="C288" i="10"/>
  <c r="C287" i="10"/>
  <c r="C286" i="10"/>
  <c r="C285" i="10"/>
  <c r="C284" i="10"/>
  <c r="C283" i="10"/>
  <c r="C282" i="10"/>
  <c r="C281" i="10"/>
  <c r="C280" i="10"/>
  <c r="C279" i="10"/>
  <c r="C278" i="10"/>
  <c r="C277" i="10"/>
  <c r="C276" i="10"/>
  <c r="C275" i="10"/>
  <c r="C274" i="10"/>
  <c r="C273" i="10"/>
  <c r="C272" i="10"/>
  <c r="Q271" i="10"/>
  <c r="C271" i="10"/>
  <c r="C270" i="10"/>
  <c r="C269" i="10"/>
  <c r="E268" i="10"/>
  <c r="D268" i="10"/>
  <c r="C268" i="10"/>
  <c r="C267" i="10"/>
  <c r="C266" i="10"/>
  <c r="B266" i="10" s="1"/>
  <c r="C265" i="10"/>
  <c r="C251" i="10"/>
  <c r="C250" i="10"/>
  <c r="C249" i="10"/>
  <c r="C248" i="10"/>
  <c r="C247" i="10"/>
  <c r="C246" i="10"/>
  <c r="C245" i="10"/>
  <c r="C244" i="10"/>
  <c r="C243" i="10"/>
  <c r="C242" i="10"/>
  <c r="C241" i="10"/>
  <c r="C240" i="10"/>
  <c r="C239" i="10"/>
  <c r="C238" i="10"/>
  <c r="C237" i="10"/>
  <c r="C236" i="10"/>
  <c r="C235" i="10"/>
  <c r="C234" i="10"/>
  <c r="C233" i="10"/>
  <c r="C232" i="10"/>
  <c r="C231" i="10"/>
  <c r="C230" i="10"/>
  <c r="C229" i="10"/>
  <c r="Q228" i="10"/>
  <c r="C228" i="10"/>
  <c r="C227" i="10"/>
  <c r="C226" i="10"/>
  <c r="E225" i="10"/>
  <c r="D225" i="10"/>
  <c r="C225" i="10"/>
  <c r="D224" i="10"/>
  <c r="E224" i="10"/>
  <c r="C224" i="10"/>
  <c r="C223" i="10"/>
  <c r="B223" i="10" s="1"/>
  <c r="C222" i="10"/>
  <c r="C209" i="10"/>
  <c r="C208" i="10"/>
  <c r="C207" i="10"/>
  <c r="C206" i="10"/>
  <c r="C205" i="10"/>
  <c r="C204" i="10"/>
  <c r="C203" i="10"/>
  <c r="C202" i="10"/>
  <c r="C201" i="10"/>
  <c r="C200" i="10"/>
  <c r="C199" i="10"/>
  <c r="C198" i="10"/>
  <c r="C197" i="10"/>
  <c r="C196" i="10"/>
  <c r="C195" i="10"/>
  <c r="C194" i="10"/>
  <c r="C193" i="10"/>
  <c r="C192" i="10"/>
  <c r="C191" i="10"/>
  <c r="C190" i="10"/>
  <c r="C189" i="10"/>
  <c r="C188" i="10"/>
  <c r="C187" i="10"/>
  <c r="C186" i="10"/>
  <c r="Q185" i="10"/>
  <c r="C185" i="10"/>
  <c r="C184" i="10"/>
  <c r="C183" i="10"/>
  <c r="E182" i="10"/>
  <c r="D182" i="10"/>
  <c r="C182" i="10"/>
  <c r="E181" i="10"/>
  <c r="D181" i="10"/>
  <c r="C181" i="10"/>
  <c r="C180" i="10"/>
  <c r="B180" i="10" s="1"/>
  <c r="J179" i="10" s="1"/>
  <c r="C179" i="10"/>
  <c r="M177" i="10"/>
  <c r="M17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Q142" i="10"/>
  <c r="C142" i="10"/>
  <c r="C141" i="10"/>
  <c r="C140" i="10"/>
  <c r="E139" i="10"/>
  <c r="D139" i="10"/>
  <c r="C139" i="10"/>
  <c r="E138" i="10"/>
  <c r="D138" i="10"/>
  <c r="C138" i="10"/>
  <c r="C137" i="10"/>
  <c r="B137" i="10" s="1"/>
  <c r="C136" i="10"/>
  <c r="M134" i="10"/>
  <c r="M133"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Q99" i="10"/>
  <c r="C99" i="10"/>
  <c r="C98" i="10"/>
  <c r="C97" i="10"/>
  <c r="E96" i="10"/>
  <c r="D96" i="10"/>
  <c r="C96" i="10"/>
  <c r="D95" i="10"/>
  <c r="E95" i="10"/>
  <c r="C95" i="10"/>
  <c r="C94" i="10"/>
  <c r="B94" i="10" s="1"/>
  <c r="C93" i="10"/>
  <c r="M91" i="10"/>
  <c r="M90" i="10"/>
  <c r="C77" i="10"/>
  <c r="C76" i="10"/>
  <c r="C75" i="10"/>
  <c r="C74" i="10"/>
  <c r="C73" i="10"/>
  <c r="C72" i="10"/>
  <c r="C71" i="10"/>
  <c r="C70" i="10"/>
  <c r="C69" i="10"/>
  <c r="C68" i="10"/>
  <c r="C67" i="10"/>
  <c r="C66" i="10"/>
  <c r="C65" i="10"/>
  <c r="C64" i="10"/>
  <c r="C63" i="10"/>
  <c r="C62" i="10"/>
  <c r="C61" i="10"/>
  <c r="C60" i="10"/>
  <c r="C59" i="10"/>
  <c r="C58" i="10"/>
  <c r="C57" i="10"/>
  <c r="Q56" i="10"/>
  <c r="C56" i="10"/>
  <c r="C55" i="10"/>
  <c r="C54" i="10"/>
  <c r="E53" i="10"/>
  <c r="D53" i="10"/>
  <c r="C53" i="10"/>
  <c r="E52" i="10"/>
  <c r="D52" i="10"/>
  <c r="C52" i="10"/>
  <c r="C51" i="10"/>
  <c r="B51" i="10" s="1"/>
  <c r="C50" i="10"/>
  <c r="M48" i="10"/>
  <c r="M47" i="10" s="1"/>
  <c r="C37" i="10"/>
  <c r="C36" i="10"/>
  <c r="C35" i="10"/>
  <c r="C34" i="10"/>
  <c r="C33" i="10"/>
  <c r="C32" i="10"/>
  <c r="C31" i="10"/>
  <c r="C30" i="10"/>
  <c r="C29" i="10"/>
  <c r="C28" i="10"/>
  <c r="C27" i="10"/>
  <c r="C26" i="10"/>
  <c r="C25" i="10"/>
  <c r="C24" i="10"/>
  <c r="C23" i="10"/>
  <c r="C22" i="10"/>
  <c r="C21" i="10"/>
  <c r="C20" i="10"/>
  <c r="C19" i="10"/>
  <c r="AG18" i="10"/>
  <c r="AB18" i="10"/>
  <c r="C18" i="10"/>
  <c r="AG17" i="10"/>
  <c r="AB17" i="10"/>
  <c r="C17" i="10"/>
  <c r="AG16" i="10"/>
  <c r="M479" i="10"/>
  <c r="M478" i="10" s="1"/>
  <c r="C16" i="10"/>
  <c r="C15" i="10"/>
  <c r="C14" i="10"/>
  <c r="AG13" i="10"/>
  <c r="AB13" i="10"/>
  <c r="Q13" i="10"/>
  <c r="C13" i="10"/>
  <c r="AG12" i="10"/>
  <c r="AB12" i="10"/>
  <c r="C12" i="10"/>
  <c r="AG11" i="10"/>
  <c r="C11" i="10"/>
  <c r="E10" i="10"/>
  <c r="D10" i="10"/>
  <c r="C10" i="10"/>
  <c r="E9" i="10"/>
  <c r="D9" i="10"/>
  <c r="C9" i="10"/>
  <c r="C8" i="10"/>
  <c r="B8" i="10" s="1"/>
  <c r="C7" i="10"/>
  <c r="M5" i="10"/>
  <c r="M4" i="10" s="1"/>
  <c r="C511" i="9"/>
  <c r="C510" i="9"/>
  <c r="C509" i="9"/>
  <c r="C508" i="9"/>
  <c r="C507" i="9"/>
  <c r="C506" i="9"/>
  <c r="C505" i="9"/>
  <c r="C504" i="9"/>
  <c r="C503" i="9"/>
  <c r="C502" i="9"/>
  <c r="C501" i="9"/>
  <c r="C500" i="9"/>
  <c r="C499" i="9"/>
  <c r="C498" i="9"/>
  <c r="C497" i="9"/>
  <c r="C496" i="9"/>
  <c r="C495" i="9"/>
  <c r="C494" i="9"/>
  <c r="C493" i="9"/>
  <c r="C492" i="9"/>
  <c r="C491" i="9"/>
  <c r="C490" i="9"/>
  <c r="C489" i="9"/>
  <c r="C488" i="9"/>
  <c r="Q487" i="9"/>
  <c r="C487" i="9"/>
  <c r="C486" i="9"/>
  <c r="C485" i="9"/>
  <c r="E484" i="9"/>
  <c r="D484" i="9"/>
  <c r="C484" i="9"/>
  <c r="D483" i="9"/>
  <c r="E483" i="9"/>
  <c r="C483" i="9"/>
  <c r="C482" i="9"/>
  <c r="B482" i="9" s="1"/>
  <c r="C481" i="9"/>
  <c r="C467" i="9"/>
  <c r="C466" i="9"/>
  <c r="C465" i="9"/>
  <c r="C464" i="9"/>
  <c r="C463" i="9"/>
  <c r="C462" i="9"/>
  <c r="C461" i="9"/>
  <c r="C460" i="9"/>
  <c r="C459" i="9"/>
  <c r="C458" i="9"/>
  <c r="C457" i="9"/>
  <c r="C456" i="9"/>
  <c r="C455" i="9"/>
  <c r="C454" i="9"/>
  <c r="C453" i="9"/>
  <c r="C452" i="9"/>
  <c r="C451" i="9"/>
  <c r="C450" i="9"/>
  <c r="C449" i="9"/>
  <c r="C448" i="9"/>
  <c r="C447" i="9"/>
  <c r="C446" i="9"/>
  <c r="C445" i="9"/>
  <c r="Q444" i="9"/>
  <c r="C444" i="9"/>
  <c r="C443" i="9"/>
  <c r="C442" i="9"/>
  <c r="E441" i="9"/>
  <c r="D441" i="9"/>
  <c r="C441" i="9"/>
  <c r="D440" i="9"/>
  <c r="E440" i="9"/>
  <c r="C440" i="9"/>
  <c r="C439" i="9"/>
  <c r="B439" i="9" s="1"/>
  <c r="C438" i="9"/>
  <c r="M436" i="9"/>
  <c r="M435" i="9"/>
  <c r="C424" i="9"/>
  <c r="C423" i="9"/>
  <c r="C422" i="9"/>
  <c r="C421" i="9"/>
  <c r="C420" i="9"/>
  <c r="C419" i="9"/>
  <c r="C418" i="9"/>
  <c r="C417" i="9"/>
  <c r="C416" i="9"/>
  <c r="C415" i="9"/>
  <c r="C414" i="9"/>
  <c r="C413" i="9"/>
  <c r="C412" i="9"/>
  <c r="C411" i="9"/>
  <c r="C410" i="9"/>
  <c r="C409" i="9"/>
  <c r="C408" i="9"/>
  <c r="C407" i="9"/>
  <c r="C406" i="9"/>
  <c r="C405" i="9"/>
  <c r="C404" i="9"/>
  <c r="C403" i="9"/>
  <c r="C402" i="9"/>
  <c r="C401" i="9"/>
  <c r="Q400" i="9"/>
  <c r="C400" i="9"/>
  <c r="C399" i="9"/>
  <c r="C398" i="9"/>
  <c r="E397" i="9"/>
  <c r="D397" i="9"/>
  <c r="C397" i="9"/>
  <c r="E396" i="9"/>
  <c r="D396" i="9"/>
  <c r="C396" i="9"/>
  <c r="C395" i="9"/>
  <c r="B395" i="9" s="1"/>
  <c r="C394" i="9"/>
  <c r="M392" i="9"/>
  <c r="M391" i="9"/>
  <c r="C380" i="9"/>
  <c r="C379" i="9"/>
  <c r="C378" i="9"/>
  <c r="C377" i="9"/>
  <c r="C376" i="9"/>
  <c r="C375" i="9"/>
  <c r="C374" i="9"/>
  <c r="C373" i="9"/>
  <c r="C372" i="9"/>
  <c r="C371" i="9"/>
  <c r="C370" i="9"/>
  <c r="C369" i="9"/>
  <c r="C368" i="9"/>
  <c r="C367" i="9"/>
  <c r="C366" i="9"/>
  <c r="C365" i="9"/>
  <c r="C364" i="9"/>
  <c r="C363" i="9"/>
  <c r="C362" i="9"/>
  <c r="C361" i="9"/>
  <c r="C360" i="9"/>
  <c r="C359" i="9"/>
  <c r="C358" i="9"/>
  <c r="Q357" i="9"/>
  <c r="C357" i="9"/>
  <c r="C356" i="9"/>
  <c r="C355" i="9"/>
  <c r="E354" i="9"/>
  <c r="D354" i="9"/>
  <c r="C354" i="9"/>
  <c r="D353" i="9"/>
  <c r="E353" i="9"/>
  <c r="C353" i="9"/>
  <c r="C352" i="9"/>
  <c r="B352" i="9" s="1"/>
  <c r="C351" i="9"/>
  <c r="M349" i="9"/>
  <c r="M348" i="9"/>
  <c r="C338" i="9"/>
  <c r="C337" i="9"/>
  <c r="C336" i="9"/>
  <c r="C335" i="9"/>
  <c r="C334" i="9"/>
  <c r="C333" i="9"/>
  <c r="C332" i="9"/>
  <c r="C331" i="9"/>
  <c r="C330" i="9"/>
  <c r="C329" i="9"/>
  <c r="C328" i="9"/>
  <c r="C327" i="9"/>
  <c r="C326" i="9"/>
  <c r="C325" i="9"/>
  <c r="C324" i="9"/>
  <c r="C323" i="9"/>
  <c r="C322" i="9"/>
  <c r="C321" i="9"/>
  <c r="C320" i="9"/>
  <c r="C319" i="9"/>
  <c r="C318" i="9"/>
  <c r="C317" i="9"/>
  <c r="C316" i="9"/>
  <c r="C315" i="9"/>
  <c r="Q314" i="9"/>
  <c r="C314" i="9"/>
  <c r="C313" i="9"/>
  <c r="C312" i="9"/>
  <c r="E311" i="9"/>
  <c r="D311" i="9"/>
  <c r="C311" i="9"/>
  <c r="C310" i="9"/>
  <c r="C309" i="9"/>
  <c r="B309" i="9" s="1"/>
  <c r="C308" i="9"/>
  <c r="C295" i="9"/>
  <c r="C294" i="9"/>
  <c r="C293" i="9"/>
  <c r="C292" i="9"/>
  <c r="C291" i="9"/>
  <c r="C290" i="9"/>
  <c r="C289" i="9"/>
  <c r="C288" i="9"/>
  <c r="C287" i="9"/>
  <c r="C286" i="9"/>
  <c r="C285" i="9"/>
  <c r="C284" i="9"/>
  <c r="C283" i="9"/>
  <c r="C282" i="9"/>
  <c r="C281" i="9"/>
  <c r="C280" i="9"/>
  <c r="C279" i="9"/>
  <c r="C278" i="9"/>
  <c r="C277" i="9"/>
  <c r="C276" i="9"/>
  <c r="C275" i="9"/>
  <c r="C274" i="9"/>
  <c r="C273" i="9"/>
  <c r="C272" i="9"/>
  <c r="Q271" i="9"/>
  <c r="C271" i="9"/>
  <c r="C270" i="9"/>
  <c r="C269" i="9"/>
  <c r="E268" i="9"/>
  <c r="D268" i="9"/>
  <c r="C268" i="9"/>
  <c r="C267" i="9"/>
  <c r="C266" i="9"/>
  <c r="B266" i="9" s="1"/>
  <c r="C265" i="9"/>
  <c r="C251" i="9"/>
  <c r="C250" i="9"/>
  <c r="C249" i="9"/>
  <c r="C248" i="9"/>
  <c r="C247" i="9"/>
  <c r="C246" i="9"/>
  <c r="C245" i="9"/>
  <c r="C244" i="9"/>
  <c r="C243" i="9"/>
  <c r="C242" i="9"/>
  <c r="C241" i="9"/>
  <c r="C240" i="9"/>
  <c r="C239" i="9"/>
  <c r="C238" i="9"/>
  <c r="C237" i="9"/>
  <c r="C236" i="9"/>
  <c r="C235" i="9"/>
  <c r="C234" i="9"/>
  <c r="C233" i="9"/>
  <c r="C232" i="9"/>
  <c r="C231" i="9"/>
  <c r="C230" i="9"/>
  <c r="C229" i="9"/>
  <c r="Q228" i="9"/>
  <c r="C228" i="9"/>
  <c r="C227" i="9"/>
  <c r="C226" i="9"/>
  <c r="E225" i="9"/>
  <c r="D225" i="9"/>
  <c r="C225" i="9"/>
  <c r="E224" i="9"/>
  <c r="D224" i="9"/>
  <c r="C224" i="9"/>
  <c r="C223" i="9"/>
  <c r="B223" i="9" s="1"/>
  <c r="C222" i="9"/>
  <c r="C209" i="9"/>
  <c r="C208" i="9"/>
  <c r="C207" i="9"/>
  <c r="C206" i="9"/>
  <c r="C205" i="9"/>
  <c r="C204" i="9"/>
  <c r="C203" i="9"/>
  <c r="C202" i="9"/>
  <c r="C201" i="9"/>
  <c r="C200" i="9"/>
  <c r="C199" i="9"/>
  <c r="C198" i="9"/>
  <c r="C197" i="9"/>
  <c r="C196" i="9"/>
  <c r="C195" i="9"/>
  <c r="C194" i="9"/>
  <c r="C193" i="9"/>
  <c r="C192" i="9"/>
  <c r="C191" i="9"/>
  <c r="C190" i="9"/>
  <c r="C189" i="9"/>
  <c r="C188" i="9"/>
  <c r="C187" i="9"/>
  <c r="C186" i="9"/>
  <c r="Q185" i="9"/>
  <c r="C185" i="9"/>
  <c r="C184" i="9"/>
  <c r="C183" i="9"/>
  <c r="E182" i="9"/>
  <c r="D182" i="9"/>
  <c r="C182" i="9"/>
  <c r="D181" i="9"/>
  <c r="E181" i="9"/>
  <c r="C181" i="9"/>
  <c r="C180" i="9"/>
  <c r="B180" i="9" s="1"/>
  <c r="C179" i="9"/>
  <c r="M177" i="9"/>
  <c r="M176" i="9"/>
  <c r="C165" i="9"/>
  <c r="C164" i="9"/>
  <c r="C163" i="9"/>
  <c r="C162" i="9"/>
  <c r="C161" i="9"/>
  <c r="C160" i="9"/>
  <c r="C159" i="9"/>
  <c r="C158" i="9"/>
  <c r="C157" i="9"/>
  <c r="C156" i="9"/>
  <c r="C155" i="9"/>
  <c r="C154" i="9"/>
  <c r="C153" i="9"/>
  <c r="C152" i="9"/>
  <c r="C151" i="9"/>
  <c r="C150" i="9"/>
  <c r="C149" i="9"/>
  <c r="C148" i="9"/>
  <c r="C147" i="9"/>
  <c r="C146" i="9"/>
  <c r="C145" i="9"/>
  <c r="C144" i="9"/>
  <c r="C143" i="9"/>
  <c r="Q142" i="9"/>
  <c r="C142" i="9"/>
  <c r="C141" i="9"/>
  <c r="C140" i="9"/>
  <c r="E139" i="9"/>
  <c r="D139" i="9"/>
  <c r="C139" i="9"/>
  <c r="D138" i="9"/>
  <c r="E138" i="9"/>
  <c r="C138" i="9"/>
  <c r="C137" i="9"/>
  <c r="B137" i="9" s="1"/>
  <c r="C136" i="9"/>
  <c r="M134" i="9"/>
  <c r="M133" i="9"/>
  <c r="C123" i="9"/>
  <c r="C122" i="9"/>
  <c r="C121" i="9"/>
  <c r="C120" i="9"/>
  <c r="C119" i="9"/>
  <c r="C118" i="9"/>
  <c r="C117" i="9"/>
  <c r="C116" i="9"/>
  <c r="C115" i="9"/>
  <c r="C114" i="9"/>
  <c r="C113" i="9"/>
  <c r="C112" i="9"/>
  <c r="C111" i="9"/>
  <c r="C110" i="9"/>
  <c r="C109" i="9"/>
  <c r="C108" i="9"/>
  <c r="C107" i="9"/>
  <c r="C106" i="9"/>
  <c r="C105" i="9"/>
  <c r="C104" i="9"/>
  <c r="C103" i="9"/>
  <c r="C102" i="9"/>
  <c r="C101" i="9"/>
  <c r="C100" i="9"/>
  <c r="Q99" i="9"/>
  <c r="C99" i="9"/>
  <c r="C98" i="9"/>
  <c r="C97" i="9"/>
  <c r="E96" i="9"/>
  <c r="D96" i="9"/>
  <c r="C96" i="9"/>
  <c r="D95" i="9"/>
  <c r="E95" i="9"/>
  <c r="C95" i="9"/>
  <c r="C94" i="9"/>
  <c r="B94" i="9" s="1"/>
  <c r="C93" i="9"/>
  <c r="M91" i="9"/>
  <c r="M90" i="9"/>
  <c r="C77" i="9"/>
  <c r="C76" i="9"/>
  <c r="C75" i="9"/>
  <c r="C74" i="9"/>
  <c r="C73" i="9"/>
  <c r="C72" i="9"/>
  <c r="C71" i="9"/>
  <c r="C70" i="9"/>
  <c r="C69" i="9"/>
  <c r="C68" i="9"/>
  <c r="C67" i="9"/>
  <c r="C66" i="9"/>
  <c r="C65" i="9"/>
  <c r="C64" i="9"/>
  <c r="C63" i="9"/>
  <c r="C62" i="9"/>
  <c r="C61" i="9"/>
  <c r="C60" i="9"/>
  <c r="C59" i="9"/>
  <c r="C58" i="9"/>
  <c r="C57" i="9"/>
  <c r="Q56" i="9"/>
  <c r="C56" i="9"/>
  <c r="C55" i="9"/>
  <c r="C54" i="9"/>
  <c r="E53" i="9"/>
  <c r="D53" i="9"/>
  <c r="C53" i="9"/>
  <c r="E52" i="9"/>
  <c r="D52" i="9"/>
  <c r="C52" i="9"/>
  <c r="C51" i="9"/>
  <c r="B51" i="9" s="1"/>
  <c r="K50" i="9" s="1"/>
  <c r="C50" i="9"/>
  <c r="C37" i="9"/>
  <c r="C36" i="9"/>
  <c r="C35" i="9"/>
  <c r="C34" i="9"/>
  <c r="C33" i="9"/>
  <c r="C32" i="9"/>
  <c r="C31" i="9"/>
  <c r="C30" i="9"/>
  <c r="C29" i="9"/>
  <c r="C28" i="9"/>
  <c r="C27" i="9"/>
  <c r="C26" i="9"/>
  <c r="C25" i="9"/>
  <c r="C24" i="9"/>
  <c r="C23" i="9"/>
  <c r="C22" i="9"/>
  <c r="C21" i="9"/>
  <c r="C20" i="9"/>
  <c r="C19" i="9"/>
  <c r="AG18" i="9"/>
  <c r="AB18" i="9"/>
  <c r="C18" i="9"/>
  <c r="AG17" i="9"/>
  <c r="AB17" i="9"/>
  <c r="C17" i="9"/>
  <c r="AG16" i="9"/>
  <c r="C16" i="9"/>
  <c r="C15" i="9"/>
  <c r="C14" i="9"/>
  <c r="AG13" i="9"/>
  <c r="AB13" i="9"/>
  <c r="Q13" i="9"/>
  <c r="C13" i="9"/>
  <c r="AG12" i="9"/>
  <c r="AB12" i="9"/>
  <c r="C12" i="9"/>
  <c r="AG11" i="9"/>
  <c r="C11" i="9"/>
  <c r="E10" i="9"/>
  <c r="D10" i="9"/>
  <c r="C10" i="9"/>
  <c r="E9" i="9"/>
  <c r="D9" i="9"/>
  <c r="C9" i="9"/>
  <c r="C8" i="9"/>
  <c r="B8" i="9" s="1"/>
  <c r="C7" i="9"/>
  <c r="C511" i="8"/>
  <c r="C510" i="8"/>
  <c r="C509" i="8"/>
  <c r="C508" i="8"/>
  <c r="C507" i="8"/>
  <c r="C506" i="8"/>
  <c r="C505" i="8"/>
  <c r="C504" i="8"/>
  <c r="C503" i="8"/>
  <c r="C502" i="8"/>
  <c r="C501" i="8"/>
  <c r="C500" i="8"/>
  <c r="C499" i="8"/>
  <c r="C498" i="8"/>
  <c r="C497" i="8"/>
  <c r="C496" i="8"/>
  <c r="C495" i="8"/>
  <c r="C494" i="8"/>
  <c r="C493" i="8"/>
  <c r="C492" i="8"/>
  <c r="C491" i="8"/>
  <c r="C490" i="8"/>
  <c r="C489" i="8"/>
  <c r="C488" i="8"/>
  <c r="Q487" i="8"/>
  <c r="C487" i="8"/>
  <c r="C486" i="8"/>
  <c r="C485" i="8"/>
  <c r="E484" i="8"/>
  <c r="D484" i="8"/>
  <c r="C484" i="8"/>
  <c r="D483" i="8"/>
  <c r="E483" i="8"/>
  <c r="C483" i="8"/>
  <c r="C482" i="8"/>
  <c r="B482" i="8" s="1"/>
  <c r="C481" i="8"/>
  <c r="C467" i="8"/>
  <c r="C466" i="8"/>
  <c r="C465" i="8"/>
  <c r="C464" i="8"/>
  <c r="C463" i="8"/>
  <c r="C462" i="8"/>
  <c r="C461" i="8"/>
  <c r="C460" i="8"/>
  <c r="C459" i="8"/>
  <c r="C458" i="8"/>
  <c r="C457" i="8"/>
  <c r="C456" i="8"/>
  <c r="C455" i="8"/>
  <c r="C454" i="8"/>
  <c r="C453" i="8"/>
  <c r="C452" i="8"/>
  <c r="C451" i="8"/>
  <c r="C450" i="8"/>
  <c r="C449" i="8"/>
  <c r="C448" i="8"/>
  <c r="C447" i="8"/>
  <c r="C446" i="8"/>
  <c r="C445" i="8"/>
  <c r="Q444" i="8"/>
  <c r="C444" i="8"/>
  <c r="C443" i="8"/>
  <c r="C442" i="8"/>
  <c r="E441" i="8"/>
  <c r="D441" i="8"/>
  <c r="C441" i="8"/>
  <c r="D440" i="8"/>
  <c r="E440" i="8"/>
  <c r="C440" i="8"/>
  <c r="C439" i="8"/>
  <c r="B439" i="8" s="1"/>
  <c r="C438" i="8"/>
  <c r="M436" i="8"/>
  <c r="M435" i="8"/>
  <c r="C424" i="8"/>
  <c r="C423" i="8"/>
  <c r="C422" i="8"/>
  <c r="C421" i="8"/>
  <c r="C420" i="8"/>
  <c r="C419" i="8"/>
  <c r="C418" i="8"/>
  <c r="C417" i="8"/>
  <c r="C416" i="8"/>
  <c r="C415" i="8"/>
  <c r="C414" i="8"/>
  <c r="C413" i="8"/>
  <c r="C412" i="8"/>
  <c r="C411" i="8"/>
  <c r="C410" i="8"/>
  <c r="C409" i="8"/>
  <c r="C408" i="8"/>
  <c r="C407" i="8"/>
  <c r="C406" i="8"/>
  <c r="C405" i="8"/>
  <c r="C404" i="8"/>
  <c r="C403" i="8"/>
  <c r="C402" i="8"/>
  <c r="C401" i="8"/>
  <c r="Q400" i="8"/>
  <c r="C400" i="8"/>
  <c r="C399" i="8"/>
  <c r="C398" i="8"/>
  <c r="E397" i="8"/>
  <c r="D397" i="8"/>
  <c r="C397" i="8"/>
  <c r="D396" i="8"/>
  <c r="E396" i="8"/>
  <c r="C396" i="8"/>
  <c r="C395" i="8"/>
  <c r="B395" i="8" s="1"/>
  <c r="C394" i="8"/>
  <c r="M392" i="8"/>
  <c r="M391" i="8"/>
  <c r="C380" i="8"/>
  <c r="C379" i="8"/>
  <c r="C378" i="8"/>
  <c r="C377" i="8"/>
  <c r="C376" i="8"/>
  <c r="C375" i="8"/>
  <c r="C374" i="8"/>
  <c r="C373" i="8"/>
  <c r="C372" i="8"/>
  <c r="C371" i="8"/>
  <c r="C370" i="8"/>
  <c r="C369" i="8"/>
  <c r="C368" i="8"/>
  <c r="C367" i="8"/>
  <c r="C366" i="8"/>
  <c r="C365" i="8"/>
  <c r="C364" i="8"/>
  <c r="C363" i="8"/>
  <c r="C362" i="8"/>
  <c r="C361" i="8"/>
  <c r="C360" i="8"/>
  <c r="C359" i="8"/>
  <c r="C358" i="8"/>
  <c r="Q357" i="8"/>
  <c r="C357" i="8"/>
  <c r="C356" i="8"/>
  <c r="C355" i="8"/>
  <c r="E354" i="8"/>
  <c r="D354" i="8"/>
  <c r="C354" i="8"/>
  <c r="E353" i="8"/>
  <c r="D353" i="8"/>
  <c r="C353" i="8"/>
  <c r="C352" i="8"/>
  <c r="B352" i="8" s="1"/>
  <c r="C351" i="8"/>
  <c r="M349" i="8"/>
  <c r="M348" i="8"/>
  <c r="C338" i="8"/>
  <c r="C337" i="8"/>
  <c r="C336" i="8"/>
  <c r="C335" i="8"/>
  <c r="C334" i="8"/>
  <c r="C333" i="8"/>
  <c r="C332" i="8"/>
  <c r="C331" i="8"/>
  <c r="C330" i="8"/>
  <c r="C329" i="8"/>
  <c r="C328" i="8"/>
  <c r="C327" i="8"/>
  <c r="C326" i="8"/>
  <c r="C325" i="8"/>
  <c r="C324" i="8"/>
  <c r="C323" i="8"/>
  <c r="C322" i="8"/>
  <c r="C321" i="8"/>
  <c r="C320" i="8"/>
  <c r="C319" i="8"/>
  <c r="C318" i="8"/>
  <c r="C317" i="8"/>
  <c r="C316" i="8"/>
  <c r="C315" i="8"/>
  <c r="Q314" i="8"/>
  <c r="C314" i="8"/>
  <c r="C313" i="8"/>
  <c r="C312" i="8"/>
  <c r="E311" i="8"/>
  <c r="D311" i="8"/>
  <c r="C311" i="8"/>
  <c r="C310" i="8"/>
  <c r="C309" i="8"/>
  <c r="B309" i="8" s="1"/>
  <c r="C308" i="8"/>
  <c r="C295" i="8"/>
  <c r="C294" i="8"/>
  <c r="C293" i="8"/>
  <c r="C292" i="8"/>
  <c r="C291" i="8"/>
  <c r="C290" i="8"/>
  <c r="C289" i="8"/>
  <c r="C288" i="8"/>
  <c r="C287" i="8"/>
  <c r="C286" i="8"/>
  <c r="C285" i="8"/>
  <c r="C284" i="8"/>
  <c r="C283" i="8"/>
  <c r="C282" i="8"/>
  <c r="C281" i="8"/>
  <c r="C280" i="8"/>
  <c r="C279" i="8"/>
  <c r="C278" i="8"/>
  <c r="C277" i="8"/>
  <c r="C276" i="8"/>
  <c r="C275" i="8"/>
  <c r="C274" i="8"/>
  <c r="C273" i="8"/>
  <c r="C272" i="8"/>
  <c r="Q271" i="8"/>
  <c r="C271" i="8"/>
  <c r="C270" i="8"/>
  <c r="C269" i="8"/>
  <c r="E268" i="8"/>
  <c r="D268" i="8"/>
  <c r="C268" i="8"/>
  <c r="C267" i="8"/>
  <c r="C266" i="8"/>
  <c r="B266" i="8" s="1"/>
  <c r="C265" i="8"/>
  <c r="C251" i="8"/>
  <c r="C250" i="8"/>
  <c r="C249" i="8"/>
  <c r="C248" i="8"/>
  <c r="C247" i="8"/>
  <c r="C246" i="8"/>
  <c r="C245" i="8"/>
  <c r="C244" i="8"/>
  <c r="C243" i="8"/>
  <c r="C242" i="8"/>
  <c r="C241" i="8"/>
  <c r="C240" i="8"/>
  <c r="C239" i="8"/>
  <c r="C238" i="8"/>
  <c r="C237" i="8"/>
  <c r="C236" i="8"/>
  <c r="C235" i="8"/>
  <c r="C234" i="8"/>
  <c r="C233" i="8"/>
  <c r="C232" i="8"/>
  <c r="C231" i="8"/>
  <c r="C230" i="8"/>
  <c r="C229" i="8"/>
  <c r="Q228" i="8"/>
  <c r="C228" i="8"/>
  <c r="C227" i="8"/>
  <c r="C226" i="8"/>
  <c r="E225" i="8"/>
  <c r="D225" i="8"/>
  <c r="C225" i="8"/>
  <c r="D224" i="8"/>
  <c r="E224" i="8"/>
  <c r="C224" i="8"/>
  <c r="C223" i="8"/>
  <c r="B223" i="8" s="1"/>
  <c r="J222" i="8" s="1"/>
  <c r="C222" i="8"/>
  <c r="C209" i="8"/>
  <c r="C208" i="8"/>
  <c r="C207" i="8"/>
  <c r="C206" i="8"/>
  <c r="C205" i="8"/>
  <c r="C204" i="8"/>
  <c r="C203" i="8"/>
  <c r="C202" i="8"/>
  <c r="C201" i="8"/>
  <c r="C200" i="8"/>
  <c r="C199" i="8"/>
  <c r="C198" i="8"/>
  <c r="C197" i="8"/>
  <c r="C196" i="8"/>
  <c r="C195" i="8"/>
  <c r="C194" i="8"/>
  <c r="C193" i="8"/>
  <c r="C192" i="8"/>
  <c r="C191" i="8"/>
  <c r="C190" i="8"/>
  <c r="C189" i="8"/>
  <c r="C188" i="8"/>
  <c r="C187" i="8"/>
  <c r="C186" i="8"/>
  <c r="Q185" i="8"/>
  <c r="C185" i="8"/>
  <c r="C184" i="8"/>
  <c r="C183" i="8"/>
  <c r="E182" i="8"/>
  <c r="D182" i="8"/>
  <c r="C182" i="8"/>
  <c r="D181" i="8"/>
  <c r="E181" i="8"/>
  <c r="C181" i="8"/>
  <c r="C180" i="8"/>
  <c r="B180" i="8" s="1"/>
  <c r="C179" i="8"/>
  <c r="M177" i="8"/>
  <c r="M176" i="8"/>
  <c r="C165" i="8"/>
  <c r="C164" i="8"/>
  <c r="C163" i="8"/>
  <c r="C162" i="8"/>
  <c r="C161" i="8"/>
  <c r="C160" i="8"/>
  <c r="C159" i="8"/>
  <c r="C158" i="8"/>
  <c r="C157" i="8"/>
  <c r="C156" i="8"/>
  <c r="C155" i="8"/>
  <c r="C154" i="8"/>
  <c r="C153" i="8"/>
  <c r="C152" i="8"/>
  <c r="C151" i="8"/>
  <c r="C150" i="8"/>
  <c r="C149" i="8"/>
  <c r="C148" i="8"/>
  <c r="C147" i="8"/>
  <c r="C146" i="8"/>
  <c r="C145" i="8"/>
  <c r="C144" i="8"/>
  <c r="C143" i="8"/>
  <c r="Q142" i="8"/>
  <c r="C142" i="8"/>
  <c r="C141" i="8"/>
  <c r="C140" i="8"/>
  <c r="E139" i="8"/>
  <c r="D139" i="8"/>
  <c r="C139" i="8"/>
  <c r="D138" i="8"/>
  <c r="E138" i="8"/>
  <c r="C138" i="8"/>
  <c r="C137" i="8"/>
  <c r="B137" i="8" s="1"/>
  <c r="C136" i="8"/>
  <c r="M134" i="8"/>
  <c r="M133" i="8"/>
  <c r="C123" i="8"/>
  <c r="C122" i="8"/>
  <c r="C121" i="8"/>
  <c r="C120" i="8"/>
  <c r="C119" i="8"/>
  <c r="C118" i="8"/>
  <c r="C117" i="8"/>
  <c r="C116" i="8"/>
  <c r="C115" i="8"/>
  <c r="C114" i="8"/>
  <c r="C113" i="8"/>
  <c r="C112" i="8"/>
  <c r="C111" i="8"/>
  <c r="C110" i="8"/>
  <c r="C109" i="8"/>
  <c r="C108" i="8"/>
  <c r="C107" i="8"/>
  <c r="C106" i="8"/>
  <c r="C105" i="8"/>
  <c r="C104" i="8"/>
  <c r="C103" i="8"/>
  <c r="C102" i="8"/>
  <c r="C101" i="8"/>
  <c r="C100" i="8"/>
  <c r="Q99" i="8"/>
  <c r="C99" i="8"/>
  <c r="C98" i="8"/>
  <c r="C97" i="8"/>
  <c r="E96" i="8"/>
  <c r="D96" i="8"/>
  <c r="C96" i="8"/>
  <c r="E95" i="8"/>
  <c r="D95" i="8"/>
  <c r="C95" i="8"/>
  <c r="C94" i="8"/>
  <c r="B94" i="8" s="1"/>
  <c r="C93" i="8"/>
  <c r="M91" i="8"/>
  <c r="M90" i="8"/>
  <c r="C77" i="8"/>
  <c r="C76" i="8"/>
  <c r="C75" i="8"/>
  <c r="C74" i="8"/>
  <c r="C73" i="8"/>
  <c r="C72" i="8"/>
  <c r="C71" i="8"/>
  <c r="C70" i="8"/>
  <c r="C69" i="8"/>
  <c r="C68" i="8"/>
  <c r="C67" i="8"/>
  <c r="C66" i="8"/>
  <c r="C65" i="8"/>
  <c r="C64" i="8"/>
  <c r="C63" i="8"/>
  <c r="C62" i="8"/>
  <c r="C61" i="8"/>
  <c r="C60" i="8"/>
  <c r="C59" i="8"/>
  <c r="C58" i="8"/>
  <c r="C57" i="8"/>
  <c r="Q56" i="8"/>
  <c r="C56" i="8"/>
  <c r="C55" i="8"/>
  <c r="C54" i="8"/>
  <c r="E53" i="8"/>
  <c r="D53" i="8"/>
  <c r="C53" i="8"/>
  <c r="E52" i="8"/>
  <c r="D52" i="8"/>
  <c r="C52" i="8"/>
  <c r="C51" i="8"/>
  <c r="B51" i="8" s="1"/>
  <c r="C50" i="8"/>
  <c r="C37" i="8"/>
  <c r="C36" i="8"/>
  <c r="C35" i="8"/>
  <c r="C34" i="8"/>
  <c r="C33" i="8"/>
  <c r="C32" i="8"/>
  <c r="C31" i="8"/>
  <c r="C30" i="8"/>
  <c r="C29" i="8"/>
  <c r="C28" i="8"/>
  <c r="C27" i="8"/>
  <c r="C26" i="8"/>
  <c r="C25" i="8"/>
  <c r="C24" i="8"/>
  <c r="C23" i="8"/>
  <c r="C22" i="8"/>
  <c r="C21" i="8"/>
  <c r="C20" i="8"/>
  <c r="C19" i="8"/>
  <c r="AG18" i="8"/>
  <c r="AB18" i="8"/>
  <c r="C18" i="8"/>
  <c r="AG17" i="8"/>
  <c r="AB17" i="8"/>
  <c r="C17" i="8"/>
  <c r="AG16" i="8"/>
  <c r="M479" i="8"/>
  <c r="M478" i="8" s="1"/>
  <c r="C16" i="8"/>
  <c r="C15" i="8"/>
  <c r="C14" i="8"/>
  <c r="AG13" i="8"/>
  <c r="AB13" i="8"/>
  <c r="Q13" i="8"/>
  <c r="C13" i="8"/>
  <c r="AG12" i="8"/>
  <c r="AB12" i="8"/>
  <c r="D310" i="8"/>
  <c r="E310" i="8"/>
  <c r="C12" i="8"/>
  <c r="AG11" i="8"/>
  <c r="C11" i="8"/>
  <c r="E10" i="8"/>
  <c r="D10" i="8"/>
  <c r="C10" i="8"/>
  <c r="E9" i="8"/>
  <c r="D9" i="8"/>
  <c r="C9" i="8"/>
  <c r="C8" i="8"/>
  <c r="B8" i="8" s="1"/>
  <c r="C7" i="8"/>
  <c r="M5" i="8"/>
  <c r="M4" i="8" s="1"/>
  <c r="C511" i="7"/>
  <c r="C510" i="7"/>
  <c r="C509" i="7"/>
  <c r="C508" i="7"/>
  <c r="C507" i="7"/>
  <c r="C506" i="7"/>
  <c r="C505" i="7"/>
  <c r="C504" i="7"/>
  <c r="C503" i="7"/>
  <c r="C502" i="7"/>
  <c r="C501" i="7"/>
  <c r="C500" i="7"/>
  <c r="C499" i="7"/>
  <c r="C498" i="7"/>
  <c r="C497" i="7"/>
  <c r="C496" i="7"/>
  <c r="C495" i="7"/>
  <c r="C494" i="7"/>
  <c r="C493" i="7"/>
  <c r="C492" i="7"/>
  <c r="C491" i="7"/>
  <c r="C490" i="7"/>
  <c r="C489" i="7"/>
  <c r="C488" i="7"/>
  <c r="Q487" i="7"/>
  <c r="C487" i="7"/>
  <c r="C486" i="7"/>
  <c r="C485" i="7"/>
  <c r="E484" i="7"/>
  <c r="D484" i="7"/>
  <c r="C484" i="7"/>
  <c r="D483" i="7"/>
  <c r="E483" i="7"/>
  <c r="C483" i="7"/>
  <c r="C482" i="7"/>
  <c r="B482" i="7" s="1"/>
  <c r="C481" i="7"/>
  <c r="C467" i="7"/>
  <c r="C466" i="7"/>
  <c r="C465" i="7"/>
  <c r="C464" i="7"/>
  <c r="C463" i="7"/>
  <c r="C462" i="7"/>
  <c r="C461" i="7"/>
  <c r="C460" i="7"/>
  <c r="C459" i="7"/>
  <c r="C458" i="7"/>
  <c r="C457" i="7"/>
  <c r="C456" i="7"/>
  <c r="C455" i="7"/>
  <c r="C454" i="7"/>
  <c r="C453" i="7"/>
  <c r="C452" i="7"/>
  <c r="C451" i="7"/>
  <c r="C450" i="7"/>
  <c r="C449" i="7"/>
  <c r="C448" i="7"/>
  <c r="C447" i="7"/>
  <c r="C446" i="7"/>
  <c r="C445" i="7"/>
  <c r="Q444" i="7"/>
  <c r="C444" i="7"/>
  <c r="C443" i="7"/>
  <c r="C442" i="7"/>
  <c r="E441" i="7"/>
  <c r="D441" i="7"/>
  <c r="C441" i="7"/>
  <c r="D440" i="7"/>
  <c r="E440" i="7"/>
  <c r="C440" i="7"/>
  <c r="C439" i="7"/>
  <c r="B439" i="7" s="1"/>
  <c r="C438" i="7"/>
  <c r="M436" i="7"/>
  <c r="M435" i="7"/>
  <c r="C424" i="7"/>
  <c r="C423" i="7"/>
  <c r="C422" i="7"/>
  <c r="C421" i="7"/>
  <c r="C420" i="7"/>
  <c r="C419" i="7"/>
  <c r="C418" i="7"/>
  <c r="C417" i="7"/>
  <c r="C416" i="7"/>
  <c r="C415" i="7"/>
  <c r="C414" i="7"/>
  <c r="C413" i="7"/>
  <c r="C412" i="7"/>
  <c r="C411" i="7"/>
  <c r="C410" i="7"/>
  <c r="C409" i="7"/>
  <c r="C408" i="7"/>
  <c r="C407" i="7"/>
  <c r="C406" i="7"/>
  <c r="C405" i="7"/>
  <c r="C404" i="7"/>
  <c r="C403" i="7"/>
  <c r="C402" i="7"/>
  <c r="C401" i="7"/>
  <c r="Q400" i="7"/>
  <c r="C400" i="7"/>
  <c r="C399" i="7"/>
  <c r="C398" i="7"/>
  <c r="E397" i="7"/>
  <c r="D397" i="7"/>
  <c r="C397" i="7"/>
  <c r="E396" i="7"/>
  <c r="D396" i="7"/>
  <c r="C396" i="7"/>
  <c r="C395" i="7"/>
  <c r="B395" i="7" s="1"/>
  <c r="C394" i="7"/>
  <c r="M392" i="7"/>
  <c r="M391" i="7"/>
  <c r="C380" i="7"/>
  <c r="C379" i="7"/>
  <c r="C378" i="7"/>
  <c r="C377" i="7"/>
  <c r="C376" i="7"/>
  <c r="C375" i="7"/>
  <c r="C374" i="7"/>
  <c r="C373" i="7"/>
  <c r="C372" i="7"/>
  <c r="C371" i="7"/>
  <c r="C370" i="7"/>
  <c r="C369" i="7"/>
  <c r="C368" i="7"/>
  <c r="C367" i="7"/>
  <c r="C366" i="7"/>
  <c r="C365" i="7"/>
  <c r="C364" i="7"/>
  <c r="C363" i="7"/>
  <c r="C362" i="7"/>
  <c r="C361" i="7"/>
  <c r="C360" i="7"/>
  <c r="C359" i="7"/>
  <c r="C358" i="7"/>
  <c r="Q357" i="7"/>
  <c r="C357" i="7"/>
  <c r="C356" i="7"/>
  <c r="C355" i="7"/>
  <c r="E354" i="7"/>
  <c r="D354" i="7"/>
  <c r="C354" i="7"/>
  <c r="D353" i="7"/>
  <c r="E353" i="7"/>
  <c r="C353" i="7"/>
  <c r="C352" i="7"/>
  <c r="B352" i="7" s="1"/>
  <c r="C351" i="7"/>
  <c r="M349" i="7"/>
  <c r="M348" i="7"/>
  <c r="C338" i="7"/>
  <c r="C337" i="7"/>
  <c r="C336" i="7"/>
  <c r="C335" i="7"/>
  <c r="C334" i="7"/>
  <c r="C333" i="7"/>
  <c r="C332" i="7"/>
  <c r="C331" i="7"/>
  <c r="C330" i="7"/>
  <c r="C329" i="7"/>
  <c r="C328" i="7"/>
  <c r="C327" i="7"/>
  <c r="C326" i="7"/>
  <c r="C325" i="7"/>
  <c r="C324" i="7"/>
  <c r="C323" i="7"/>
  <c r="C322" i="7"/>
  <c r="C321" i="7"/>
  <c r="C320" i="7"/>
  <c r="C319" i="7"/>
  <c r="C318" i="7"/>
  <c r="C317" i="7"/>
  <c r="C316" i="7"/>
  <c r="C315" i="7"/>
  <c r="Q314" i="7"/>
  <c r="C314" i="7"/>
  <c r="C313" i="7"/>
  <c r="C312" i="7"/>
  <c r="E311" i="7"/>
  <c r="D311" i="7"/>
  <c r="C311" i="7"/>
  <c r="C310" i="7"/>
  <c r="C309" i="7"/>
  <c r="B309" i="7" s="1"/>
  <c r="C308" i="7"/>
  <c r="C295" i="7"/>
  <c r="C294" i="7"/>
  <c r="C293" i="7"/>
  <c r="C292" i="7"/>
  <c r="C291" i="7"/>
  <c r="C290" i="7"/>
  <c r="C289" i="7"/>
  <c r="C288" i="7"/>
  <c r="C287" i="7"/>
  <c r="C286" i="7"/>
  <c r="C285" i="7"/>
  <c r="C284" i="7"/>
  <c r="C283" i="7"/>
  <c r="C282" i="7"/>
  <c r="C281" i="7"/>
  <c r="C280" i="7"/>
  <c r="C279" i="7"/>
  <c r="C278" i="7"/>
  <c r="C277" i="7"/>
  <c r="C276" i="7"/>
  <c r="C275" i="7"/>
  <c r="C274" i="7"/>
  <c r="C273" i="7"/>
  <c r="C272" i="7"/>
  <c r="Q271" i="7"/>
  <c r="C271" i="7"/>
  <c r="C270" i="7"/>
  <c r="C269" i="7"/>
  <c r="E268" i="7"/>
  <c r="D268" i="7"/>
  <c r="C268" i="7"/>
  <c r="C267" i="7"/>
  <c r="C266" i="7"/>
  <c r="B266" i="7" s="1"/>
  <c r="C265" i="7"/>
  <c r="C251" i="7"/>
  <c r="C250" i="7"/>
  <c r="C249" i="7"/>
  <c r="C248" i="7"/>
  <c r="C247" i="7"/>
  <c r="C246" i="7"/>
  <c r="C245" i="7"/>
  <c r="C244" i="7"/>
  <c r="C243" i="7"/>
  <c r="C242" i="7"/>
  <c r="C241" i="7"/>
  <c r="C240" i="7"/>
  <c r="C239" i="7"/>
  <c r="C238" i="7"/>
  <c r="C237" i="7"/>
  <c r="C236" i="7"/>
  <c r="C235" i="7"/>
  <c r="C234" i="7"/>
  <c r="C233" i="7"/>
  <c r="C232" i="7"/>
  <c r="C231" i="7"/>
  <c r="C230" i="7"/>
  <c r="C229" i="7"/>
  <c r="Q228" i="7"/>
  <c r="C228" i="7"/>
  <c r="C227" i="7"/>
  <c r="C226" i="7"/>
  <c r="E225" i="7"/>
  <c r="D225" i="7"/>
  <c r="C225" i="7"/>
  <c r="E224" i="7"/>
  <c r="D224" i="7"/>
  <c r="C224" i="7"/>
  <c r="C223" i="7"/>
  <c r="B223" i="7" s="1"/>
  <c r="C222" i="7"/>
  <c r="C209" i="7"/>
  <c r="C208" i="7"/>
  <c r="C207" i="7"/>
  <c r="C206" i="7"/>
  <c r="C205" i="7"/>
  <c r="C204" i="7"/>
  <c r="C203" i="7"/>
  <c r="C202" i="7"/>
  <c r="C201" i="7"/>
  <c r="C200" i="7"/>
  <c r="C199" i="7"/>
  <c r="C198" i="7"/>
  <c r="C197" i="7"/>
  <c r="C196" i="7"/>
  <c r="C195" i="7"/>
  <c r="C194" i="7"/>
  <c r="C193" i="7"/>
  <c r="C192" i="7"/>
  <c r="C191" i="7"/>
  <c r="C190" i="7"/>
  <c r="C189" i="7"/>
  <c r="C188" i="7"/>
  <c r="C187" i="7"/>
  <c r="C186" i="7"/>
  <c r="Q185" i="7"/>
  <c r="C185" i="7"/>
  <c r="C184" i="7"/>
  <c r="C183" i="7"/>
  <c r="E182" i="7"/>
  <c r="D182" i="7"/>
  <c r="C182" i="7"/>
  <c r="E181" i="7"/>
  <c r="D181" i="7"/>
  <c r="C181" i="7"/>
  <c r="C180" i="7"/>
  <c r="B180" i="7" s="1"/>
  <c r="J179" i="7" s="1"/>
  <c r="C179" i="7"/>
  <c r="M177" i="7"/>
  <c r="M176" i="7"/>
  <c r="C165" i="7"/>
  <c r="C164" i="7"/>
  <c r="C163" i="7"/>
  <c r="C162" i="7"/>
  <c r="C161" i="7"/>
  <c r="C160" i="7"/>
  <c r="C159" i="7"/>
  <c r="C158" i="7"/>
  <c r="C157" i="7"/>
  <c r="C156" i="7"/>
  <c r="C155" i="7"/>
  <c r="C154" i="7"/>
  <c r="C153" i="7"/>
  <c r="C152" i="7"/>
  <c r="C151" i="7"/>
  <c r="C150" i="7"/>
  <c r="C149" i="7"/>
  <c r="C148" i="7"/>
  <c r="C147" i="7"/>
  <c r="C146" i="7"/>
  <c r="C145" i="7"/>
  <c r="C144" i="7"/>
  <c r="C143" i="7"/>
  <c r="Q142" i="7"/>
  <c r="C142" i="7"/>
  <c r="C141" i="7"/>
  <c r="C140" i="7"/>
  <c r="E139" i="7"/>
  <c r="D139" i="7"/>
  <c r="C139" i="7"/>
  <c r="D138" i="7"/>
  <c r="E138" i="7"/>
  <c r="C138" i="7"/>
  <c r="C137" i="7"/>
  <c r="B137" i="7" s="1"/>
  <c r="C136" i="7"/>
  <c r="M134" i="7"/>
  <c r="M133" i="7"/>
  <c r="C123" i="7"/>
  <c r="C122" i="7"/>
  <c r="C121" i="7"/>
  <c r="C120" i="7"/>
  <c r="C119" i="7"/>
  <c r="C118" i="7"/>
  <c r="C117" i="7"/>
  <c r="C116" i="7"/>
  <c r="C115" i="7"/>
  <c r="C114" i="7"/>
  <c r="C113" i="7"/>
  <c r="C112" i="7"/>
  <c r="C111" i="7"/>
  <c r="C110" i="7"/>
  <c r="C109" i="7"/>
  <c r="C108" i="7"/>
  <c r="C107" i="7"/>
  <c r="C106" i="7"/>
  <c r="C105" i="7"/>
  <c r="C104" i="7"/>
  <c r="C103" i="7"/>
  <c r="C102" i="7"/>
  <c r="C101" i="7"/>
  <c r="C100" i="7"/>
  <c r="Q99" i="7"/>
  <c r="C99" i="7"/>
  <c r="C98" i="7"/>
  <c r="C97" i="7"/>
  <c r="E96" i="7"/>
  <c r="D96" i="7"/>
  <c r="C96" i="7"/>
  <c r="E95" i="7"/>
  <c r="D95" i="7"/>
  <c r="C95" i="7"/>
  <c r="C94" i="7"/>
  <c r="B94" i="7" s="1"/>
  <c r="K93" i="7" s="1"/>
  <c r="C93" i="7"/>
  <c r="M91" i="7"/>
  <c r="M90" i="7"/>
  <c r="C77" i="7"/>
  <c r="C76" i="7"/>
  <c r="C75" i="7"/>
  <c r="C74" i="7"/>
  <c r="C73" i="7"/>
  <c r="C72" i="7"/>
  <c r="C71" i="7"/>
  <c r="C70" i="7"/>
  <c r="C69" i="7"/>
  <c r="C68" i="7"/>
  <c r="C67" i="7"/>
  <c r="C66" i="7"/>
  <c r="C65" i="7"/>
  <c r="C64" i="7"/>
  <c r="C63" i="7"/>
  <c r="C62" i="7"/>
  <c r="C61" i="7"/>
  <c r="C60" i="7"/>
  <c r="C59" i="7"/>
  <c r="C58" i="7"/>
  <c r="C57" i="7"/>
  <c r="Q56" i="7"/>
  <c r="C56" i="7"/>
  <c r="C55" i="7"/>
  <c r="C54" i="7"/>
  <c r="E53" i="7"/>
  <c r="D53" i="7"/>
  <c r="C53" i="7"/>
  <c r="D52" i="7"/>
  <c r="E52" i="7"/>
  <c r="C52" i="7"/>
  <c r="C51" i="7"/>
  <c r="B51" i="7" s="1"/>
  <c r="K50" i="7" s="1"/>
  <c r="C50" i="7"/>
  <c r="C37" i="7"/>
  <c r="C36" i="7"/>
  <c r="C35" i="7"/>
  <c r="C34" i="7"/>
  <c r="C33" i="7"/>
  <c r="C32" i="7"/>
  <c r="C31" i="7"/>
  <c r="C30" i="7"/>
  <c r="C29" i="7"/>
  <c r="C28" i="7"/>
  <c r="C27" i="7"/>
  <c r="C26" i="7"/>
  <c r="C25" i="7"/>
  <c r="C24" i="7"/>
  <c r="C23" i="7"/>
  <c r="C22" i="7"/>
  <c r="C21" i="7"/>
  <c r="C20" i="7"/>
  <c r="C19" i="7"/>
  <c r="AG18" i="7"/>
  <c r="AB18" i="7"/>
  <c r="C18" i="7"/>
  <c r="AG17" i="7"/>
  <c r="AB17" i="7"/>
  <c r="C17" i="7"/>
  <c r="AG16" i="7"/>
  <c r="C16" i="7"/>
  <c r="C15" i="7"/>
  <c r="C14" i="7"/>
  <c r="AG13" i="7"/>
  <c r="AB13" i="7"/>
  <c r="Q13" i="7"/>
  <c r="C13" i="7"/>
  <c r="AG12" i="7"/>
  <c r="C12" i="7"/>
  <c r="AG11" i="7"/>
  <c r="C11" i="7"/>
  <c r="E10" i="7"/>
  <c r="D10" i="7"/>
  <c r="C10" i="7"/>
  <c r="E9" i="7"/>
  <c r="D9" i="7"/>
  <c r="C9" i="7"/>
  <c r="C8" i="7"/>
  <c r="B8" i="7" s="1"/>
  <c r="C7" i="7"/>
  <c r="M306" i="6"/>
  <c r="M305" i="6" s="1"/>
  <c r="M220" i="6"/>
  <c r="M219" i="6" s="1"/>
  <c r="E225" i="6"/>
  <c r="D224" i="6"/>
  <c r="E484" i="6"/>
  <c r="D483" i="6"/>
  <c r="E53" i="6"/>
  <c r="D52" i="6"/>
  <c r="E10" i="6"/>
  <c r="D9" i="6"/>
  <c r="M436" i="6"/>
  <c r="M435" i="6"/>
  <c r="M392" i="6"/>
  <c r="M349" i="6"/>
  <c r="M177" i="6"/>
  <c r="M91" i="6"/>
  <c r="D397" i="2"/>
  <c r="E441" i="6"/>
  <c r="D440" i="6"/>
  <c r="E397" i="6"/>
  <c r="D396" i="6"/>
  <c r="E354" i="6"/>
  <c r="D353" i="6"/>
  <c r="E182" i="6"/>
  <c r="D181" i="6"/>
  <c r="E181" i="6"/>
  <c r="E139" i="6"/>
  <c r="D138" i="6"/>
  <c r="E96" i="6"/>
  <c r="D96" i="6"/>
  <c r="D95" i="6"/>
  <c r="E95" i="6"/>
  <c r="AG17" i="6"/>
  <c r="AG18" i="6"/>
  <c r="AG16" i="6"/>
  <c r="AG11" i="6"/>
  <c r="AG12" i="6"/>
  <c r="AG13" i="6"/>
  <c r="AB12" i="6"/>
  <c r="AB17" i="6"/>
  <c r="AB18" i="6"/>
  <c r="M479" i="6"/>
  <c r="M478" i="6" s="1"/>
  <c r="M263" i="6"/>
  <c r="M262" i="6" s="1"/>
  <c r="AB13" i="6"/>
  <c r="C511" i="6"/>
  <c r="C510" i="6"/>
  <c r="C509" i="6"/>
  <c r="C508" i="6"/>
  <c r="C507" i="6"/>
  <c r="C506" i="6"/>
  <c r="C505" i="6"/>
  <c r="C504" i="6"/>
  <c r="C503" i="6"/>
  <c r="C502" i="6"/>
  <c r="C501" i="6"/>
  <c r="C500" i="6"/>
  <c r="C499" i="6"/>
  <c r="C498" i="6"/>
  <c r="C497" i="6"/>
  <c r="C496" i="6"/>
  <c r="C495" i="6"/>
  <c r="C494" i="6"/>
  <c r="C493" i="6"/>
  <c r="C492" i="6"/>
  <c r="C491" i="6"/>
  <c r="C490" i="6"/>
  <c r="C489" i="6"/>
  <c r="C488" i="6"/>
  <c r="Q487" i="6"/>
  <c r="C487" i="6"/>
  <c r="C486" i="6"/>
  <c r="C485" i="6"/>
  <c r="C484" i="6"/>
  <c r="C483" i="6"/>
  <c r="C482" i="6"/>
  <c r="B482" i="6" s="1"/>
  <c r="C481" i="6"/>
  <c r="C467" i="6"/>
  <c r="C466" i="6"/>
  <c r="C465" i="6"/>
  <c r="C464" i="6"/>
  <c r="C463" i="6"/>
  <c r="C462" i="6"/>
  <c r="C461" i="6"/>
  <c r="C460" i="6"/>
  <c r="C459" i="6"/>
  <c r="C458" i="6"/>
  <c r="C457" i="6"/>
  <c r="C456" i="6"/>
  <c r="C455" i="6"/>
  <c r="C454" i="6"/>
  <c r="C453" i="6"/>
  <c r="C452" i="6"/>
  <c r="C451" i="6"/>
  <c r="C450" i="6"/>
  <c r="C449" i="6"/>
  <c r="C448" i="6"/>
  <c r="C447" i="6"/>
  <c r="C446" i="6"/>
  <c r="C445" i="6"/>
  <c r="Q444" i="6"/>
  <c r="C444" i="6"/>
  <c r="C443" i="6"/>
  <c r="C442" i="6"/>
  <c r="D441" i="6"/>
  <c r="C441" i="6"/>
  <c r="E440" i="6"/>
  <c r="C440" i="6"/>
  <c r="C439" i="6"/>
  <c r="B439" i="6" s="1"/>
  <c r="C438" i="6"/>
  <c r="C424" i="6"/>
  <c r="C423" i="6"/>
  <c r="C422" i="6"/>
  <c r="C421" i="6"/>
  <c r="C420" i="6"/>
  <c r="C419" i="6"/>
  <c r="C418" i="6"/>
  <c r="C417" i="6"/>
  <c r="C416" i="6"/>
  <c r="C415" i="6"/>
  <c r="C414" i="6"/>
  <c r="C413" i="6"/>
  <c r="C412" i="6"/>
  <c r="C411" i="6"/>
  <c r="C410" i="6"/>
  <c r="C409" i="6"/>
  <c r="C408" i="6"/>
  <c r="C407" i="6"/>
  <c r="C406" i="6"/>
  <c r="C405" i="6"/>
  <c r="C404" i="6"/>
  <c r="C403" i="6"/>
  <c r="C402" i="6"/>
  <c r="C401" i="6"/>
  <c r="Q400" i="6"/>
  <c r="C400" i="6"/>
  <c r="C399" i="6"/>
  <c r="C398" i="6"/>
  <c r="D397" i="6"/>
  <c r="C397" i="6"/>
  <c r="E396" i="6"/>
  <c r="C396" i="6"/>
  <c r="C395" i="6"/>
  <c r="B395" i="6" s="1"/>
  <c r="C394" i="6"/>
  <c r="M391" i="6"/>
  <c r="C380" i="6"/>
  <c r="C379" i="6"/>
  <c r="C378" i="6"/>
  <c r="C377" i="6"/>
  <c r="C376" i="6"/>
  <c r="C375" i="6"/>
  <c r="C374" i="6"/>
  <c r="C373" i="6"/>
  <c r="C372" i="6"/>
  <c r="C371" i="6"/>
  <c r="C370" i="6"/>
  <c r="C369" i="6"/>
  <c r="C368" i="6"/>
  <c r="C367" i="6"/>
  <c r="C366" i="6"/>
  <c r="C365" i="6"/>
  <c r="C364" i="6"/>
  <c r="C363" i="6"/>
  <c r="C362" i="6"/>
  <c r="C361" i="6"/>
  <c r="C360" i="6"/>
  <c r="C359" i="6"/>
  <c r="C358" i="6"/>
  <c r="Q357" i="6"/>
  <c r="C357" i="6"/>
  <c r="C356" i="6"/>
  <c r="C355" i="6"/>
  <c r="D354" i="6"/>
  <c r="C354" i="6"/>
  <c r="E353" i="6"/>
  <c r="C353" i="6"/>
  <c r="C352" i="6"/>
  <c r="B352" i="6" s="1"/>
  <c r="K351" i="6" s="1"/>
  <c r="C351" i="6"/>
  <c r="M348" i="6"/>
  <c r="C338" i="6"/>
  <c r="C337" i="6"/>
  <c r="C336" i="6"/>
  <c r="C335" i="6"/>
  <c r="C334" i="6"/>
  <c r="C333" i="6"/>
  <c r="C332" i="6"/>
  <c r="C331" i="6"/>
  <c r="C330" i="6"/>
  <c r="C329" i="6"/>
  <c r="C328" i="6"/>
  <c r="C327" i="6"/>
  <c r="C326" i="6"/>
  <c r="C325" i="6"/>
  <c r="C324" i="6"/>
  <c r="C323" i="6"/>
  <c r="C322" i="6"/>
  <c r="C321" i="6"/>
  <c r="C320" i="6"/>
  <c r="C319" i="6"/>
  <c r="C318" i="6"/>
  <c r="C317" i="6"/>
  <c r="C316" i="6"/>
  <c r="C315" i="6"/>
  <c r="Q314" i="6"/>
  <c r="C314" i="6"/>
  <c r="C313" i="6"/>
  <c r="C312" i="6"/>
  <c r="C311" i="6"/>
  <c r="C310" i="6"/>
  <c r="C309" i="6"/>
  <c r="B309" i="6" s="1"/>
  <c r="C308" i="6"/>
  <c r="C295" i="6"/>
  <c r="C294" i="6"/>
  <c r="C293" i="6"/>
  <c r="C292" i="6"/>
  <c r="C291" i="6"/>
  <c r="C290" i="6"/>
  <c r="C289" i="6"/>
  <c r="C288" i="6"/>
  <c r="C287" i="6"/>
  <c r="C286" i="6"/>
  <c r="C285" i="6"/>
  <c r="C284" i="6"/>
  <c r="C283" i="6"/>
  <c r="C282" i="6"/>
  <c r="C281" i="6"/>
  <c r="C280" i="6"/>
  <c r="C279" i="6"/>
  <c r="C278" i="6"/>
  <c r="C277" i="6"/>
  <c r="C276" i="6"/>
  <c r="C275" i="6"/>
  <c r="C274" i="6"/>
  <c r="C273" i="6"/>
  <c r="C272" i="6"/>
  <c r="Q271" i="6"/>
  <c r="C271" i="6"/>
  <c r="C270" i="6"/>
  <c r="C269" i="6"/>
  <c r="C268" i="6"/>
  <c r="C267" i="6"/>
  <c r="C266" i="6"/>
  <c r="B266" i="6" s="1"/>
  <c r="J265" i="6" s="1"/>
  <c r="C265" i="6"/>
  <c r="C251" i="6"/>
  <c r="C250" i="6"/>
  <c r="C249" i="6"/>
  <c r="C248" i="6"/>
  <c r="C247" i="6"/>
  <c r="C246" i="6"/>
  <c r="C245" i="6"/>
  <c r="C244" i="6"/>
  <c r="C243" i="6"/>
  <c r="C242" i="6"/>
  <c r="C241" i="6"/>
  <c r="C240" i="6"/>
  <c r="C239" i="6"/>
  <c r="C238" i="6"/>
  <c r="C237" i="6"/>
  <c r="C236" i="6"/>
  <c r="C235" i="6"/>
  <c r="C234" i="6"/>
  <c r="C233" i="6"/>
  <c r="C232" i="6"/>
  <c r="C231" i="6"/>
  <c r="C230" i="6"/>
  <c r="C229" i="6"/>
  <c r="Q228" i="6"/>
  <c r="C228" i="6"/>
  <c r="C227" i="6"/>
  <c r="C226" i="6"/>
  <c r="C225" i="6"/>
  <c r="C224" i="6"/>
  <c r="C223" i="6"/>
  <c r="B223" i="6" s="1"/>
  <c r="C222" i="6"/>
  <c r="C209" i="6"/>
  <c r="C208" i="6"/>
  <c r="C207" i="6"/>
  <c r="C206" i="6"/>
  <c r="C205" i="6"/>
  <c r="C204" i="6"/>
  <c r="C203" i="6"/>
  <c r="C202" i="6"/>
  <c r="C201" i="6"/>
  <c r="C200" i="6"/>
  <c r="C199" i="6"/>
  <c r="C198" i="6"/>
  <c r="C197" i="6"/>
  <c r="C196" i="6"/>
  <c r="C195" i="6"/>
  <c r="C194" i="6"/>
  <c r="C193" i="6"/>
  <c r="C192" i="6"/>
  <c r="C191" i="6"/>
  <c r="C190" i="6"/>
  <c r="C189" i="6"/>
  <c r="C188" i="6"/>
  <c r="C187" i="6"/>
  <c r="C186" i="6"/>
  <c r="Q185" i="6"/>
  <c r="C185" i="6"/>
  <c r="C184" i="6"/>
  <c r="C183" i="6"/>
  <c r="D182" i="6"/>
  <c r="C182" i="6"/>
  <c r="C181" i="6"/>
  <c r="C180" i="6"/>
  <c r="B180" i="6" s="1"/>
  <c r="C179" i="6"/>
  <c r="M176" i="6"/>
  <c r="C165" i="6"/>
  <c r="C164" i="6"/>
  <c r="C163" i="6"/>
  <c r="C162" i="6"/>
  <c r="C161" i="6"/>
  <c r="C160" i="6"/>
  <c r="C159" i="6"/>
  <c r="C158" i="6"/>
  <c r="C157" i="6"/>
  <c r="C156" i="6"/>
  <c r="C155" i="6"/>
  <c r="C154" i="6"/>
  <c r="C153" i="6"/>
  <c r="C152" i="6"/>
  <c r="C151" i="6"/>
  <c r="C150" i="6"/>
  <c r="C149" i="6"/>
  <c r="C148" i="6"/>
  <c r="C147" i="6"/>
  <c r="C146" i="6"/>
  <c r="C145" i="6"/>
  <c r="C144" i="6"/>
  <c r="C143" i="6"/>
  <c r="Q142" i="6"/>
  <c r="C142" i="6"/>
  <c r="C141" i="6"/>
  <c r="C140" i="6"/>
  <c r="D139" i="6"/>
  <c r="C139" i="6"/>
  <c r="E138" i="6"/>
  <c r="C138" i="6"/>
  <c r="C137" i="6"/>
  <c r="B137" i="6" s="1"/>
  <c r="C136" i="6"/>
  <c r="M133" i="6"/>
  <c r="C123" i="6"/>
  <c r="C122" i="6"/>
  <c r="C121" i="6"/>
  <c r="C120" i="6"/>
  <c r="C119" i="6"/>
  <c r="C118" i="6"/>
  <c r="C117" i="6"/>
  <c r="C116" i="6"/>
  <c r="C115" i="6"/>
  <c r="C114" i="6"/>
  <c r="C113" i="6"/>
  <c r="C112" i="6"/>
  <c r="C111" i="6"/>
  <c r="C110" i="6"/>
  <c r="C109" i="6"/>
  <c r="C108" i="6"/>
  <c r="C107" i="6"/>
  <c r="C106" i="6"/>
  <c r="C105" i="6"/>
  <c r="C104" i="6"/>
  <c r="C103" i="6"/>
  <c r="C102" i="6"/>
  <c r="C101" i="6"/>
  <c r="C100" i="6"/>
  <c r="Q99" i="6"/>
  <c r="C99" i="6"/>
  <c r="C98" i="6"/>
  <c r="C97" i="6"/>
  <c r="C96" i="6"/>
  <c r="C95" i="6"/>
  <c r="C94" i="6"/>
  <c r="B94" i="6" s="1"/>
  <c r="C93" i="6"/>
  <c r="M90" i="6"/>
  <c r="C77" i="6"/>
  <c r="C76" i="6"/>
  <c r="C75" i="6"/>
  <c r="C74" i="6"/>
  <c r="C73" i="6"/>
  <c r="C72" i="6"/>
  <c r="C71" i="6"/>
  <c r="C70" i="6"/>
  <c r="C69" i="6"/>
  <c r="C68" i="6"/>
  <c r="C67" i="6"/>
  <c r="C66" i="6"/>
  <c r="C65" i="6"/>
  <c r="C64" i="6"/>
  <c r="C63" i="6"/>
  <c r="C62" i="6"/>
  <c r="C61" i="6"/>
  <c r="C60" i="6"/>
  <c r="C59" i="6"/>
  <c r="C58" i="6"/>
  <c r="C57" i="6"/>
  <c r="Q56" i="6"/>
  <c r="C56" i="6"/>
  <c r="C55" i="6"/>
  <c r="C54" i="6"/>
  <c r="C53" i="6"/>
  <c r="C52" i="6"/>
  <c r="C51" i="6"/>
  <c r="B51" i="6" s="1"/>
  <c r="K50" i="6" s="1"/>
  <c r="C50" i="6"/>
  <c r="C37" i="6"/>
  <c r="C36" i="6"/>
  <c r="C35" i="6"/>
  <c r="C34" i="6"/>
  <c r="C33" i="6"/>
  <c r="C32" i="6"/>
  <c r="C31" i="6"/>
  <c r="C30" i="6"/>
  <c r="C29" i="6"/>
  <c r="C28" i="6"/>
  <c r="C27" i="6"/>
  <c r="C26" i="6"/>
  <c r="C25" i="6"/>
  <c r="C24" i="6"/>
  <c r="C23" i="6"/>
  <c r="C22" i="6"/>
  <c r="C21" i="6"/>
  <c r="C20" i="6"/>
  <c r="C19" i="6"/>
  <c r="C18" i="6"/>
  <c r="C17" i="6"/>
  <c r="C16" i="6"/>
  <c r="C15" i="6"/>
  <c r="C14" i="6"/>
  <c r="Q13" i="6"/>
  <c r="C13" i="6"/>
  <c r="C12" i="6"/>
  <c r="C11" i="6"/>
  <c r="C10" i="6"/>
  <c r="C9" i="6"/>
  <c r="C8" i="6"/>
  <c r="B8" i="6" s="1"/>
  <c r="C7" i="6"/>
  <c r="D10" i="2"/>
  <c r="E9" i="2"/>
  <c r="D53" i="2"/>
  <c r="E52" i="2"/>
  <c r="D96" i="2"/>
  <c r="E95" i="2"/>
  <c r="D139" i="2"/>
  <c r="E138" i="2"/>
  <c r="D182" i="2"/>
  <c r="E181" i="2"/>
  <c r="D225" i="2"/>
  <c r="E224" i="2"/>
  <c r="D268" i="2"/>
  <c r="E267" i="2"/>
  <c r="D311" i="2"/>
  <c r="E310" i="2"/>
  <c r="D354" i="2"/>
  <c r="E353" i="2"/>
  <c r="E396" i="2"/>
  <c r="D441" i="2"/>
  <c r="E440" i="2"/>
  <c r="D484" i="2"/>
  <c r="E483" i="2"/>
  <c r="C511" i="2"/>
  <c r="C510" i="2"/>
  <c r="C509" i="2"/>
  <c r="C508" i="2"/>
  <c r="C507" i="2"/>
  <c r="C506" i="2"/>
  <c r="C505" i="2"/>
  <c r="C504" i="2"/>
  <c r="C503" i="2"/>
  <c r="C502" i="2"/>
  <c r="C501" i="2"/>
  <c r="C500" i="2"/>
  <c r="C499" i="2"/>
  <c r="C498" i="2"/>
  <c r="C497" i="2"/>
  <c r="C496" i="2"/>
  <c r="C495" i="2"/>
  <c r="C494" i="2"/>
  <c r="C493" i="2"/>
  <c r="C492" i="2"/>
  <c r="C491" i="2"/>
  <c r="C490" i="2"/>
  <c r="C489" i="2"/>
  <c r="C488" i="2"/>
  <c r="Q487" i="2"/>
  <c r="C487" i="2"/>
  <c r="C486" i="2"/>
  <c r="C485" i="2"/>
  <c r="C484" i="2"/>
  <c r="C483" i="2"/>
  <c r="C482" i="2"/>
  <c r="B482" i="2" s="1"/>
  <c r="M482" i="2" s="1"/>
  <c r="C481" i="2"/>
  <c r="M478" i="2"/>
  <c r="C467" i="2"/>
  <c r="C466" i="2"/>
  <c r="C465" i="2"/>
  <c r="C464" i="2"/>
  <c r="C463" i="2"/>
  <c r="C462" i="2"/>
  <c r="C461" i="2"/>
  <c r="C460" i="2"/>
  <c r="C459" i="2"/>
  <c r="C458" i="2"/>
  <c r="C457" i="2"/>
  <c r="C456" i="2"/>
  <c r="C455" i="2"/>
  <c r="C454" i="2"/>
  <c r="C453" i="2"/>
  <c r="C452" i="2"/>
  <c r="C451" i="2"/>
  <c r="C450" i="2"/>
  <c r="C449" i="2"/>
  <c r="C448" i="2"/>
  <c r="C447" i="2"/>
  <c r="C446" i="2"/>
  <c r="C445" i="2"/>
  <c r="Q444" i="2"/>
  <c r="C444" i="2"/>
  <c r="C443" i="2"/>
  <c r="C442" i="2"/>
  <c r="C441" i="2"/>
  <c r="C440" i="2"/>
  <c r="C439" i="2"/>
  <c r="B439" i="2" s="1"/>
  <c r="J438" i="2" s="1"/>
  <c r="C438" i="2"/>
  <c r="M435" i="2"/>
  <c r="C424" i="2"/>
  <c r="C423" i="2"/>
  <c r="C422" i="2"/>
  <c r="C421" i="2"/>
  <c r="C420" i="2"/>
  <c r="C419" i="2"/>
  <c r="C418" i="2"/>
  <c r="C417" i="2"/>
  <c r="C416" i="2"/>
  <c r="C415" i="2"/>
  <c r="C414" i="2"/>
  <c r="C413" i="2"/>
  <c r="C412" i="2"/>
  <c r="C411" i="2"/>
  <c r="C410" i="2"/>
  <c r="C409" i="2"/>
  <c r="C408" i="2"/>
  <c r="C407" i="2"/>
  <c r="C406" i="2"/>
  <c r="C405" i="2"/>
  <c r="C404" i="2"/>
  <c r="C403" i="2"/>
  <c r="C402" i="2"/>
  <c r="C401" i="2"/>
  <c r="Q400" i="2"/>
  <c r="C400" i="2"/>
  <c r="C399" i="2"/>
  <c r="C398" i="2"/>
  <c r="C397" i="2"/>
  <c r="C396" i="2"/>
  <c r="C395" i="2"/>
  <c r="B395" i="2" s="1"/>
  <c r="C394" i="2"/>
  <c r="M391" i="2"/>
  <c r="C380" i="2"/>
  <c r="C379" i="2"/>
  <c r="C378" i="2"/>
  <c r="C377" i="2"/>
  <c r="C376" i="2"/>
  <c r="C375" i="2"/>
  <c r="C374" i="2"/>
  <c r="C373" i="2"/>
  <c r="C372" i="2"/>
  <c r="C371" i="2"/>
  <c r="C370" i="2"/>
  <c r="C369" i="2"/>
  <c r="C368" i="2"/>
  <c r="C367" i="2"/>
  <c r="C366" i="2"/>
  <c r="C365" i="2"/>
  <c r="C364" i="2"/>
  <c r="C363" i="2"/>
  <c r="C362" i="2"/>
  <c r="C361" i="2"/>
  <c r="C360" i="2"/>
  <c r="C359" i="2"/>
  <c r="C358" i="2"/>
  <c r="Q357" i="2"/>
  <c r="C357" i="2"/>
  <c r="C356" i="2"/>
  <c r="C355" i="2"/>
  <c r="C354" i="2"/>
  <c r="C353" i="2"/>
  <c r="C352" i="2"/>
  <c r="B352" i="2" s="1"/>
  <c r="M352" i="2" s="1"/>
  <c r="C351" i="2"/>
  <c r="M348" i="2"/>
  <c r="C338" i="2"/>
  <c r="C337" i="2"/>
  <c r="C336" i="2"/>
  <c r="C335" i="2"/>
  <c r="C334" i="2"/>
  <c r="C333" i="2"/>
  <c r="C332" i="2"/>
  <c r="C331" i="2"/>
  <c r="C330" i="2"/>
  <c r="C329" i="2"/>
  <c r="C328" i="2"/>
  <c r="C327" i="2"/>
  <c r="C326" i="2"/>
  <c r="C325" i="2"/>
  <c r="C324" i="2"/>
  <c r="C323" i="2"/>
  <c r="C322" i="2"/>
  <c r="C321" i="2"/>
  <c r="C320" i="2"/>
  <c r="C319" i="2"/>
  <c r="C318" i="2"/>
  <c r="C317" i="2"/>
  <c r="C316" i="2"/>
  <c r="C315" i="2"/>
  <c r="Q314" i="2"/>
  <c r="C314" i="2"/>
  <c r="C313" i="2"/>
  <c r="C312" i="2"/>
  <c r="C311" i="2"/>
  <c r="C310" i="2"/>
  <c r="C309" i="2"/>
  <c r="B309" i="2" s="1"/>
  <c r="M309" i="2" s="1"/>
  <c r="C308" i="2"/>
  <c r="M305" i="2"/>
  <c r="C295" i="2"/>
  <c r="C294" i="2"/>
  <c r="C293" i="2"/>
  <c r="C292" i="2"/>
  <c r="C291" i="2"/>
  <c r="C290" i="2"/>
  <c r="C289" i="2"/>
  <c r="C288" i="2"/>
  <c r="C287" i="2"/>
  <c r="C286" i="2"/>
  <c r="C285" i="2"/>
  <c r="C284" i="2"/>
  <c r="C283" i="2"/>
  <c r="C282" i="2"/>
  <c r="C281" i="2"/>
  <c r="C280" i="2"/>
  <c r="C279" i="2"/>
  <c r="C278" i="2"/>
  <c r="C277" i="2"/>
  <c r="C276" i="2"/>
  <c r="C275" i="2"/>
  <c r="C274" i="2"/>
  <c r="C273" i="2"/>
  <c r="C272" i="2"/>
  <c r="Q271" i="2"/>
  <c r="C271" i="2"/>
  <c r="C270" i="2"/>
  <c r="C269" i="2"/>
  <c r="C268" i="2"/>
  <c r="C267" i="2"/>
  <c r="C266" i="2"/>
  <c r="B266" i="2" s="1"/>
  <c r="C265" i="2"/>
  <c r="M262" i="2"/>
  <c r="C251" i="2"/>
  <c r="C250" i="2"/>
  <c r="C249" i="2"/>
  <c r="C248" i="2"/>
  <c r="C247" i="2"/>
  <c r="C246" i="2"/>
  <c r="C245" i="2"/>
  <c r="C244" i="2"/>
  <c r="C243" i="2"/>
  <c r="C242" i="2"/>
  <c r="C241" i="2"/>
  <c r="C240" i="2"/>
  <c r="C239" i="2"/>
  <c r="C238" i="2"/>
  <c r="C237" i="2"/>
  <c r="C236" i="2"/>
  <c r="C235" i="2"/>
  <c r="C234" i="2"/>
  <c r="C233" i="2"/>
  <c r="C232" i="2"/>
  <c r="C231" i="2"/>
  <c r="C230" i="2"/>
  <c r="C229" i="2"/>
  <c r="Q228" i="2"/>
  <c r="C228" i="2"/>
  <c r="C227" i="2"/>
  <c r="C226" i="2"/>
  <c r="C225" i="2"/>
  <c r="C224" i="2"/>
  <c r="C223" i="2"/>
  <c r="B223" i="2" s="1"/>
  <c r="C222" i="2"/>
  <c r="M219" i="2"/>
  <c r="C209" i="2"/>
  <c r="C208" i="2"/>
  <c r="C207" i="2"/>
  <c r="C206" i="2"/>
  <c r="C205" i="2"/>
  <c r="C204" i="2"/>
  <c r="C203" i="2"/>
  <c r="C202" i="2"/>
  <c r="C201" i="2"/>
  <c r="C200" i="2"/>
  <c r="C199" i="2"/>
  <c r="C198" i="2"/>
  <c r="C197" i="2"/>
  <c r="C196" i="2"/>
  <c r="C195" i="2"/>
  <c r="C194" i="2"/>
  <c r="C193" i="2"/>
  <c r="C192" i="2"/>
  <c r="C191" i="2"/>
  <c r="C190" i="2"/>
  <c r="C189" i="2"/>
  <c r="C188" i="2"/>
  <c r="C187" i="2"/>
  <c r="C186" i="2"/>
  <c r="Q185" i="2"/>
  <c r="C185" i="2"/>
  <c r="C184" i="2"/>
  <c r="C183" i="2"/>
  <c r="C182" i="2"/>
  <c r="C181" i="2"/>
  <c r="C180" i="2"/>
  <c r="B180" i="2" s="1"/>
  <c r="C179" i="2"/>
  <c r="M176" i="2"/>
  <c r="C165" i="2"/>
  <c r="C164" i="2"/>
  <c r="C163" i="2"/>
  <c r="C162" i="2"/>
  <c r="C161" i="2"/>
  <c r="C160" i="2"/>
  <c r="C159" i="2"/>
  <c r="C158" i="2"/>
  <c r="C157" i="2"/>
  <c r="C156" i="2"/>
  <c r="C155" i="2"/>
  <c r="C154" i="2"/>
  <c r="C153" i="2"/>
  <c r="C152" i="2"/>
  <c r="C151" i="2"/>
  <c r="C150" i="2"/>
  <c r="C149" i="2"/>
  <c r="C148" i="2"/>
  <c r="C147" i="2"/>
  <c r="C146" i="2"/>
  <c r="C145" i="2"/>
  <c r="C144" i="2"/>
  <c r="C143" i="2"/>
  <c r="Q142" i="2"/>
  <c r="C142" i="2"/>
  <c r="C141" i="2"/>
  <c r="C140" i="2"/>
  <c r="C139" i="2"/>
  <c r="C138" i="2"/>
  <c r="C137" i="2"/>
  <c r="B137" i="2" s="1"/>
  <c r="M137" i="2" s="1"/>
  <c r="C136" i="2"/>
  <c r="M133" i="2"/>
  <c r="C123" i="2"/>
  <c r="C122" i="2"/>
  <c r="C121" i="2"/>
  <c r="C120" i="2"/>
  <c r="C119" i="2"/>
  <c r="C118" i="2"/>
  <c r="C117" i="2"/>
  <c r="C116" i="2"/>
  <c r="C115" i="2"/>
  <c r="C114" i="2"/>
  <c r="C113" i="2"/>
  <c r="C112" i="2"/>
  <c r="C111" i="2"/>
  <c r="C110" i="2"/>
  <c r="C109" i="2"/>
  <c r="C108" i="2"/>
  <c r="C107" i="2"/>
  <c r="C106" i="2"/>
  <c r="C105" i="2"/>
  <c r="C104" i="2"/>
  <c r="C103" i="2"/>
  <c r="C102" i="2"/>
  <c r="C101" i="2"/>
  <c r="C100" i="2"/>
  <c r="Q99" i="2"/>
  <c r="C99" i="2"/>
  <c r="C98" i="2"/>
  <c r="C97" i="2"/>
  <c r="C96" i="2"/>
  <c r="C95" i="2"/>
  <c r="C94" i="2"/>
  <c r="B94" i="2" s="1"/>
  <c r="M94" i="2" s="1"/>
  <c r="C93" i="2"/>
  <c r="M90" i="2"/>
  <c r="C77" i="2"/>
  <c r="C76" i="2"/>
  <c r="C75" i="2"/>
  <c r="C74" i="2"/>
  <c r="C73" i="2"/>
  <c r="C72" i="2"/>
  <c r="C71" i="2"/>
  <c r="C70" i="2"/>
  <c r="C69" i="2"/>
  <c r="C68" i="2"/>
  <c r="C67" i="2"/>
  <c r="C66" i="2"/>
  <c r="C65" i="2"/>
  <c r="C64" i="2"/>
  <c r="C63" i="2"/>
  <c r="C62" i="2"/>
  <c r="C61" i="2"/>
  <c r="C60" i="2"/>
  <c r="C59" i="2"/>
  <c r="C58" i="2"/>
  <c r="C57" i="2"/>
  <c r="Q56" i="2"/>
  <c r="C56" i="2"/>
  <c r="C55" i="2"/>
  <c r="C54" i="2"/>
  <c r="C53" i="2"/>
  <c r="C52" i="2"/>
  <c r="C51" i="2"/>
  <c r="B51" i="2" s="1"/>
  <c r="C50" i="2"/>
  <c r="M47" i="2"/>
  <c r="M48" i="7"/>
  <c r="M47" i="7" s="1"/>
  <c r="M479" i="7"/>
  <c r="M478" i="7" s="1"/>
  <c r="M263" i="10"/>
  <c r="M262" i="10" s="1"/>
  <c r="M306" i="10"/>
  <c r="M305" i="10" s="1"/>
  <c r="M220" i="10"/>
  <c r="M219" i="10" s="1"/>
  <c r="D310" i="10"/>
  <c r="E310" i="10"/>
  <c r="D267" i="10"/>
  <c r="E267" i="10"/>
  <c r="M263" i="9"/>
  <c r="M262" i="9" s="1"/>
  <c r="M220" i="9"/>
  <c r="M219" i="9" s="1"/>
  <c r="M306" i="9"/>
  <c r="M305" i="9" s="1"/>
  <c r="D310" i="9"/>
  <c r="E310" i="9"/>
  <c r="D267" i="9"/>
  <c r="E267" i="9"/>
  <c r="M479" i="9"/>
  <c r="M478" i="9" s="1"/>
  <c r="M48" i="9"/>
  <c r="M47" i="9" s="1"/>
  <c r="M5" i="9"/>
  <c r="M4" i="9" s="1"/>
  <c r="M306" i="8"/>
  <c r="M305" i="8" s="1"/>
  <c r="M263" i="8"/>
  <c r="M262" i="8" s="1"/>
  <c r="M220" i="8"/>
  <c r="M219" i="8" s="1"/>
  <c r="M48" i="8"/>
  <c r="M47" i="8" s="1"/>
  <c r="D267" i="8"/>
  <c r="E267" i="8"/>
  <c r="M5" i="6"/>
  <c r="M4" i="6" s="1"/>
  <c r="M47" i="6"/>
  <c r="E483" i="6"/>
  <c r="E52" i="6"/>
  <c r="D310" i="6"/>
  <c r="E310" i="6"/>
  <c r="D267" i="6"/>
  <c r="E267" i="6"/>
  <c r="E224" i="6"/>
  <c r="E311" i="6"/>
  <c r="D311" i="6"/>
  <c r="E268" i="6"/>
  <c r="D268" i="6"/>
  <c r="D225" i="6"/>
  <c r="D484" i="6"/>
  <c r="D53" i="6"/>
  <c r="D10" i="6"/>
  <c r="Q13" i="2"/>
  <c r="M4" i="2"/>
  <c r="M394" i="2"/>
  <c r="M222" i="2"/>
  <c r="M438" i="2"/>
  <c r="M265" i="2"/>
  <c r="M481" i="2"/>
  <c r="M93" i="2"/>
  <c r="M308" i="2"/>
  <c r="M351" i="2"/>
  <c r="M179" i="2"/>
  <c r="M50" i="2"/>
  <c r="M136" i="2"/>
  <c r="C34" i="2"/>
  <c r="C35" i="2"/>
  <c r="C36" i="2"/>
  <c r="C37" i="2"/>
  <c r="C19" i="2"/>
  <c r="C20" i="2"/>
  <c r="C21" i="2"/>
  <c r="C22" i="2"/>
  <c r="C23" i="2"/>
  <c r="C24" i="2"/>
  <c r="C25" i="2"/>
  <c r="C26" i="2"/>
  <c r="C27" i="2"/>
  <c r="C28" i="2"/>
  <c r="C29" i="2"/>
  <c r="C30" i="2"/>
  <c r="C31" i="2"/>
  <c r="C32" i="2"/>
  <c r="C33" i="2"/>
  <c r="C9" i="2"/>
  <c r="C10" i="2"/>
  <c r="C11" i="2"/>
  <c r="C12" i="2"/>
  <c r="C13" i="2"/>
  <c r="C14" i="2"/>
  <c r="C15" i="2"/>
  <c r="C16" i="2"/>
  <c r="C17" i="2"/>
  <c r="C18" i="2"/>
  <c r="C8" i="2"/>
  <c r="B8" i="2" s="1"/>
  <c r="C7" i="2"/>
  <c r="M7" i="2"/>
  <c r="B10" i="5" s="1"/>
  <c r="E9" i="6"/>
  <c r="D267" i="7"/>
  <c r="E267" i="7"/>
  <c r="M306" i="7"/>
  <c r="M305" i="7" s="1"/>
  <c r="D310" i="7"/>
  <c r="E310" i="7"/>
  <c r="M220" i="7"/>
  <c r="M219" i="7" s="1"/>
  <c r="M263" i="7"/>
  <c r="M262" i="7" s="1"/>
  <c r="E2" i="14" l="1"/>
  <c r="B41" i="5"/>
  <c r="C33" i="12" s="1"/>
  <c r="F2" i="14"/>
  <c r="B253" i="5"/>
  <c r="G253" i="5" s="1"/>
  <c r="B222" i="5"/>
  <c r="C214" i="12" s="1"/>
  <c r="B69" i="5"/>
  <c r="C69" i="5" s="1"/>
  <c r="F69" i="5" s="1"/>
  <c r="B344" i="5"/>
  <c r="C344" i="5" s="1"/>
  <c r="F344" i="5" s="1"/>
  <c r="B191" i="5"/>
  <c r="C183" i="12" s="1"/>
  <c r="B314" i="5"/>
  <c r="C314" i="5" s="1"/>
  <c r="F314" i="5" s="1"/>
  <c r="B161" i="5"/>
  <c r="C153" i="12" s="1"/>
  <c r="B283" i="5"/>
  <c r="C283" i="5" s="1"/>
  <c r="F283" i="5" s="1"/>
  <c r="B70" i="5"/>
  <c r="C62" i="12" s="1"/>
  <c r="E3" i="14"/>
  <c r="B223" i="5"/>
  <c r="C215" i="12" s="1"/>
  <c r="B254" i="5"/>
  <c r="C246" i="12" s="1"/>
  <c r="B345" i="5"/>
  <c r="G345" i="5" s="1"/>
  <c r="M3" i="14"/>
  <c r="M2" i="14"/>
  <c r="L2" i="14"/>
  <c r="K2" i="14"/>
  <c r="J3" i="14"/>
  <c r="J2" i="14"/>
  <c r="I3" i="14"/>
  <c r="I2" i="14"/>
  <c r="H2" i="14"/>
  <c r="G2" i="14"/>
  <c r="D3" i="14"/>
  <c r="D2" i="14"/>
  <c r="C2" i="14"/>
  <c r="B2" i="14"/>
  <c r="B101" i="5"/>
  <c r="G101" i="5" s="1"/>
  <c r="B130" i="5"/>
  <c r="C130" i="5" s="1"/>
  <c r="F130" i="5" s="1"/>
  <c r="M482" i="10"/>
  <c r="CX345" i="5" s="1"/>
  <c r="DC345" i="5" s="1"/>
  <c r="M8" i="7"/>
  <c r="AA11" i="5" s="1"/>
  <c r="AB11" i="5" s="1"/>
  <c r="AE11" i="5" s="1"/>
  <c r="M179" i="6"/>
  <c r="DW130" i="5" s="1"/>
  <c r="DX130" i="5" s="1"/>
  <c r="EA130" i="5" s="1"/>
  <c r="M136" i="6"/>
  <c r="DW100" i="5" s="1"/>
  <c r="H92" i="12" s="1"/>
  <c r="M265" i="6"/>
  <c r="DW191" i="5" s="1"/>
  <c r="H183" i="12" s="1"/>
  <c r="M351" i="6"/>
  <c r="DW253" i="5" s="1"/>
  <c r="DX253" i="5" s="1"/>
  <c r="EA253" i="5" s="1"/>
  <c r="M481" i="7"/>
  <c r="AA344" i="5" s="1"/>
  <c r="AB344" i="5" s="1"/>
  <c r="AE344" i="5" s="1"/>
  <c r="M482" i="6"/>
  <c r="DW345" i="5" s="1"/>
  <c r="EB345" i="5" s="1"/>
  <c r="M222" i="6"/>
  <c r="DW161" i="5" s="1"/>
  <c r="H153" i="12" s="1"/>
  <c r="M93" i="6"/>
  <c r="DW69" i="5" s="1"/>
  <c r="H61" i="12" s="1"/>
  <c r="M7" i="6"/>
  <c r="DW10" i="5" s="1"/>
  <c r="H2" i="12" s="1"/>
  <c r="M438" i="6"/>
  <c r="DW314" i="5" s="1"/>
  <c r="H306" i="12" s="1"/>
  <c r="M222" i="10"/>
  <c r="CX161" i="5" s="1"/>
  <c r="CY161" i="5" s="1"/>
  <c r="DB161" i="5" s="1"/>
  <c r="M438" i="10"/>
  <c r="CX314" i="5" s="1"/>
  <c r="M308" i="9"/>
  <c r="BY222" i="5" s="1"/>
  <c r="BZ222" i="5" s="1"/>
  <c r="CC222" i="5" s="1"/>
  <c r="M179" i="9"/>
  <c r="BY130" i="5" s="1"/>
  <c r="BZ130" i="5" s="1"/>
  <c r="CC130" i="5" s="1"/>
  <c r="M222" i="9"/>
  <c r="BY161" i="5" s="1"/>
  <c r="BZ161" i="5" s="1"/>
  <c r="CC161" i="5" s="1"/>
  <c r="M394" i="9"/>
  <c r="BY283" i="5" s="1"/>
  <c r="CD283" i="5" s="1"/>
  <c r="M481" i="9"/>
  <c r="BY344" i="5" s="1"/>
  <c r="CD344" i="5" s="1"/>
  <c r="M7" i="9"/>
  <c r="BY10" i="5" s="1"/>
  <c r="BZ10" i="5" s="1"/>
  <c r="CC10" i="5" s="1"/>
  <c r="M351" i="7"/>
  <c r="AA253" i="5" s="1"/>
  <c r="AF253" i="5" s="1"/>
  <c r="M179" i="7"/>
  <c r="AA130" i="5" s="1"/>
  <c r="AB130" i="5" s="1"/>
  <c r="AE130" i="5" s="1"/>
  <c r="M50" i="7"/>
  <c r="AA41" i="5" s="1"/>
  <c r="AB41" i="5" s="1"/>
  <c r="AE41" i="5" s="1"/>
  <c r="M481" i="6"/>
  <c r="DW344" i="5" s="1"/>
  <c r="EB344" i="5" s="1"/>
  <c r="B396" i="10"/>
  <c r="B397" i="10" s="1"/>
  <c r="K396" i="10" s="1"/>
  <c r="M395" i="6"/>
  <c r="DW284" i="5" s="1"/>
  <c r="DX284" i="5" s="1"/>
  <c r="EA284" i="5" s="1"/>
  <c r="B95" i="10"/>
  <c r="B96" i="10" s="1"/>
  <c r="J95" i="10" s="1"/>
  <c r="M394" i="6"/>
  <c r="DW283" i="5" s="1"/>
  <c r="H275" i="12" s="1"/>
  <c r="M50" i="6"/>
  <c r="DW41" i="5" s="1"/>
  <c r="H33" i="12" s="1"/>
  <c r="M308" i="6"/>
  <c r="DW222" i="5" s="1"/>
  <c r="EB222" i="5" s="1"/>
  <c r="M50" i="10"/>
  <c r="CX41" i="5" s="1"/>
  <c r="CY41" i="5" s="1"/>
  <c r="DB41" i="5" s="1"/>
  <c r="M481" i="10"/>
  <c r="CX344" i="5" s="1"/>
  <c r="CY344" i="5" s="1"/>
  <c r="DB344" i="5" s="1"/>
  <c r="M265" i="10"/>
  <c r="CX191" i="5" s="1"/>
  <c r="DC191" i="5" s="1"/>
  <c r="M93" i="10"/>
  <c r="CX69" i="5" s="1"/>
  <c r="CY69" i="5" s="1"/>
  <c r="DB69" i="5" s="1"/>
  <c r="M351" i="10"/>
  <c r="CX253" i="5" s="1"/>
  <c r="CY253" i="5" s="1"/>
  <c r="DB253" i="5" s="1"/>
  <c r="M179" i="10"/>
  <c r="CX130" i="5" s="1"/>
  <c r="CY130" i="5" s="1"/>
  <c r="DB130" i="5" s="1"/>
  <c r="M394" i="10"/>
  <c r="CX283" i="5" s="1"/>
  <c r="CY283" i="5" s="1"/>
  <c r="DB283" i="5" s="1"/>
  <c r="M308" i="10"/>
  <c r="CX222" i="5" s="1"/>
  <c r="DC222" i="5" s="1"/>
  <c r="M136" i="10"/>
  <c r="CX100" i="5" s="1"/>
  <c r="CY100" i="5" s="1"/>
  <c r="DB100" i="5" s="1"/>
  <c r="M7" i="10"/>
  <c r="CX10" i="5" s="1"/>
  <c r="CY10" i="5" s="1"/>
  <c r="M93" i="9"/>
  <c r="BY69" i="5" s="1"/>
  <c r="BZ69" i="5" s="1"/>
  <c r="CC69" i="5" s="1"/>
  <c r="M351" i="9"/>
  <c r="BY253" i="5" s="1"/>
  <c r="BZ253" i="5" s="1"/>
  <c r="CC253" i="5" s="1"/>
  <c r="M438" i="9"/>
  <c r="BY314" i="5" s="1"/>
  <c r="BZ314" i="5" s="1"/>
  <c r="CC314" i="5" s="1"/>
  <c r="M136" i="9"/>
  <c r="BY100" i="5" s="1"/>
  <c r="BZ100" i="5" s="1"/>
  <c r="CC100" i="5" s="1"/>
  <c r="M50" i="9"/>
  <c r="BY41" i="5" s="1"/>
  <c r="CD41" i="5" s="1"/>
  <c r="M265" i="9"/>
  <c r="BY191" i="5" s="1"/>
  <c r="BZ191" i="5" s="1"/>
  <c r="CC191" i="5" s="1"/>
  <c r="B138" i="9"/>
  <c r="B139" i="9" s="1"/>
  <c r="M139" i="9" s="1"/>
  <c r="BY103" i="5" s="1"/>
  <c r="K7" i="9"/>
  <c r="B9" i="9"/>
  <c r="J8" i="9" s="1"/>
  <c r="K93" i="9"/>
  <c r="M94" i="9"/>
  <c r="BY70" i="5" s="1"/>
  <c r="BZ70" i="5" s="1"/>
  <c r="CC70" i="5" s="1"/>
  <c r="M481" i="8"/>
  <c r="AY344" i="5" s="1"/>
  <c r="AZ344" i="5" s="1"/>
  <c r="BC344" i="5" s="1"/>
  <c r="M351" i="8"/>
  <c r="AY253" i="5" s="1"/>
  <c r="M438" i="8"/>
  <c r="AY314" i="5" s="1"/>
  <c r="AZ314" i="5" s="1"/>
  <c r="BC314" i="5" s="1"/>
  <c r="M394" i="8"/>
  <c r="AY283" i="5" s="1"/>
  <c r="BD283" i="5" s="1"/>
  <c r="M93" i="8"/>
  <c r="AY69" i="5" s="1"/>
  <c r="BD69" i="5" s="1"/>
  <c r="M222" i="8"/>
  <c r="AY161" i="5" s="1"/>
  <c r="AZ161" i="5" s="1"/>
  <c r="BC161" i="5" s="1"/>
  <c r="M50" i="8"/>
  <c r="AY41" i="5" s="1"/>
  <c r="AZ41" i="5" s="1"/>
  <c r="BC41" i="5" s="1"/>
  <c r="M7" i="8"/>
  <c r="AY10" i="5" s="1"/>
  <c r="BD10" i="5" s="1"/>
  <c r="M308" i="8"/>
  <c r="AY222" i="5" s="1"/>
  <c r="AZ222" i="5" s="1"/>
  <c r="BC222" i="5" s="1"/>
  <c r="M136" i="8"/>
  <c r="AY100" i="5" s="1"/>
  <c r="BD100" i="5" s="1"/>
  <c r="M179" i="8"/>
  <c r="AY130" i="5" s="1"/>
  <c r="AZ130" i="5" s="1"/>
  <c r="BC130" i="5" s="1"/>
  <c r="M265" i="8"/>
  <c r="AY191" i="5" s="1"/>
  <c r="AZ191" i="5" s="1"/>
  <c r="BC191" i="5" s="1"/>
  <c r="B310" i="9"/>
  <c r="M310" i="9" s="1"/>
  <c r="M309" i="9"/>
  <c r="BY223" i="5" s="1"/>
  <c r="BZ223" i="5" s="1"/>
  <c r="CC223" i="5" s="1"/>
  <c r="K308" i="9"/>
  <c r="J308" i="9"/>
  <c r="J394" i="10"/>
  <c r="B95" i="7"/>
  <c r="M95" i="7" s="1"/>
  <c r="AA71" i="5" s="1"/>
  <c r="K179" i="7"/>
  <c r="B181" i="7"/>
  <c r="K180" i="7" s="1"/>
  <c r="J179" i="9"/>
  <c r="B181" i="9"/>
  <c r="K180" i="9" s="1"/>
  <c r="K481" i="10"/>
  <c r="B483" i="10"/>
  <c r="J482" i="10" s="1"/>
  <c r="K308" i="2"/>
  <c r="J7" i="7"/>
  <c r="B267" i="9"/>
  <c r="M267" i="9" s="1"/>
  <c r="BY193" i="5" s="1"/>
  <c r="B396" i="2"/>
  <c r="K395" i="2" s="1"/>
  <c r="M395" i="2"/>
  <c r="C2" i="12"/>
  <c r="C10" i="5"/>
  <c r="K308" i="8"/>
  <c r="M309" i="8"/>
  <c r="AY223" i="5" s="1"/>
  <c r="AZ223" i="5" s="1"/>
  <c r="BC223" i="5" s="1"/>
  <c r="B52" i="9"/>
  <c r="K51" i="9" s="1"/>
  <c r="M7" i="7"/>
  <c r="AA10" i="5" s="1"/>
  <c r="AF10" i="5" s="1"/>
  <c r="K394" i="10"/>
  <c r="M438" i="7"/>
  <c r="AA314" i="5" s="1"/>
  <c r="AB314" i="5" s="1"/>
  <c r="AE314" i="5" s="1"/>
  <c r="J93" i="10"/>
  <c r="M308" i="7"/>
  <c r="AA222" i="5" s="1"/>
  <c r="M93" i="7"/>
  <c r="AA69" i="5" s="1"/>
  <c r="AB69" i="5" s="1"/>
  <c r="AE69" i="5" s="1"/>
  <c r="M136" i="7"/>
  <c r="AA100" i="5" s="1"/>
  <c r="M222" i="7"/>
  <c r="AA161" i="5" s="1"/>
  <c r="AB161" i="5" s="1"/>
  <c r="AE161" i="5" s="1"/>
  <c r="M51" i="6"/>
  <c r="DW42" i="5" s="1"/>
  <c r="H34" i="12" s="1"/>
  <c r="B52" i="6"/>
  <c r="K51" i="6" s="1"/>
  <c r="M265" i="7"/>
  <c r="AA191" i="5" s="1"/>
  <c r="AF191" i="5" s="1"/>
  <c r="J50" i="6"/>
  <c r="B483" i="9"/>
  <c r="K482" i="9" s="1"/>
  <c r="J481" i="9"/>
  <c r="M482" i="9"/>
  <c r="BY345" i="5" s="1"/>
  <c r="K481" i="9"/>
  <c r="K351" i="10"/>
  <c r="B353" i="10"/>
  <c r="K352" i="10" s="1"/>
  <c r="K265" i="7"/>
  <c r="M266" i="7"/>
  <c r="AA192" i="5" s="1"/>
  <c r="AF192" i="5" s="1"/>
  <c r="J265" i="7"/>
  <c r="M395" i="10"/>
  <c r="CX284" i="5" s="1"/>
  <c r="DC284" i="5" s="1"/>
  <c r="B181" i="10"/>
  <c r="K179" i="10"/>
  <c r="J308" i="8"/>
  <c r="B310" i="8"/>
  <c r="J309" i="8" s="1"/>
  <c r="K222" i="2"/>
  <c r="J222" i="2"/>
  <c r="M223" i="2"/>
  <c r="J351" i="2"/>
  <c r="B353" i="2"/>
  <c r="K352" i="2" s="1"/>
  <c r="J222" i="6"/>
  <c r="M223" i="6"/>
  <c r="DW162" i="5" s="1"/>
  <c r="B224" i="6"/>
  <c r="B225" i="6" s="1"/>
  <c r="B226" i="6" s="1"/>
  <c r="K225" i="6" s="1"/>
  <c r="B224" i="2"/>
  <c r="M224" i="2" s="1"/>
  <c r="K438" i="6"/>
  <c r="J438" i="6"/>
  <c r="M439" i="6"/>
  <c r="DW315" i="5" s="1"/>
  <c r="H307" i="12" s="1"/>
  <c r="J136" i="6"/>
  <c r="M137" i="6"/>
  <c r="DW101" i="5" s="1"/>
  <c r="K136" i="6"/>
  <c r="K93" i="6"/>
  <c r="J93" i="6"/>
  <c r="B95" i="2"/>
  <c r="B96" i="2" s="1"/>
  <c r="K95" i="2" s="1"/>
  <c r="B267" i="7"/>
  <c r="M267" i="7" s="1"/>
  <c r="M94" i="6"/>
  <c r="DW70" i="5" s="1"/>
  <c r="K351" i="2"/>
  <c r="M7" i="11"/>
  <c r="K438" i="2"/>
  <c r="M439" i="2"/>
  <c r="K265" i="6"/>
  <c r="J481" i="2"/>
  <c r="K394" i="9"/>
  <c r="B396" i="9"/>
  <c r="M396" i="9" s="1"/>
  <c r="M395" i="9"/>
  <c r="BY284" i="5" s="1"/>
  <c r="CD284" i="5" s="1"/>
  <c r="J394" i="9"/>
  <c r="K93" i="10"/>
  <c r="M51" i="8"/>
  <c r="AY42" i="5" s="1"/>
  <c r="BD42" i="5" s="1"/>
  <c r="B8" i="11"/>
  <c r="M8" i="11" s="1"/>
  <c r="M352" i="6"/>
  <c r="DW254" i="5" s="1"/>
  <c r="B52" i="8"/>
  <c r="J51" i="8" s="1"/>
  <c r="B267" i="8"/>
  <c r="M267" i="8" s="1"/>
  <c r="K265" i="8"/>
  <c r="J265" i="8"/>
  <c r="M266" i="8"/>
  <c r="AY192" i="5" s="1"/>
  <c r="AZ192" i="5" s="1"/>
  <c r="BC192" i="5" s="1"/>
  <c r="B138" i="7"/>
  <c r="K137" i="7" s="1"/>
  <c r="K136" i="7"/>
  <c r="M137" i="7"/>
  <c r="AA101" i="5" s="1"/>
  <c r="AB101" i="5" s="1"/>
  <c r="AE101" i="5" s="1"/>
  <c r="J136" i="7"/>
  <c r="K222" i="8"/>
  <c r="B224" i="8"/>
  <c r="M224" i="8" s="1"/>
  <c r="AY163" i="5" s="1"/>
  <c r="B483" i="8"/>
  <c r="J482" i="8" s="1"/>
  <c r="K481" i="8"/>
  <c r="M482" i="8"/>
  <c r="AY345" i="5" s="1"/>
  <c r="AZ345" i="5" s="1"/>
  <c r="BC345" i="5" s="1"/>
  <c r="J481" i="8"/>
  <c r="M439" i="8"/>
  <c r="AY315" i="5" s="1"/>
  <c r="K438" i="8"/>
  <c r="J438" i="8"/>
  <c r="J50" i="7"/>
  <c r="M51" i="7"/>
  <c r="AA42" i="5" s="1"/>
  <c r="B52" i="7"/>
  <c r="B440" i="6"/>
  <c r="M440" i="6" s="1"/>
  <c r="B9" i="10"/>
  <c r="M9" i="10" s="1"/>
  <c r="CX12" i="5" s="1"/>
  <c r="DC12" i="5" s="1"/>
  <c r="B95" i="6"/>
  <c r="K94" i="6" s="1"/>
  <c r="AF283" i="5"/>
  <c r="M8" i="10"/>
  <c r="CX11" i="5" s="1"/>
  <c r="K222" i="6"/>
  <c r="K7" i="10"/>
  <c r="K394" i="6"/>
  <c r="J394" i="6"/>
  <c r="M223" i="8"/>
  <c r="AY162" i="5" s="1"/>
  <c r="AZ162" i="5" s="1"/>
  <c r="BC162" i="5" s="1"/>
  <c r="K481" i="2"/>
  <c r="M137" i="9"/>
  <c r="BY101" i="5" s="1"/>
  <c r="J136" i="9"/>
  <c r="J50" i="8"/>
  <c r="K50" i="8"/>
  <c r="B9" i="7"/>
  <c r="J8" i="7" s="1"/>
  <c r="K7" i="7"/>
  <c r="M180" i="7"/>
  <c r="AA131" i="5" s="1"/>
  <c r="AF131" i="5" s="1"/>
  <c r="M180" i="9"/>
  <c r="BY131" i="5" s="1"/>
  <c r="CD131" i="5" s="1"/>
  <c r="B440" i="2"/>
  <c r="M440" i="2" s="1"/>
  <c r="B95" i="9"/>
  <c r="B138" i="6"/>
  <c r="J93" i="9"/>
  <c r="J7" i="9"/>
  <c r="M8" i="9"/>
  <c r="BY11" i="5" s="1"/>
  <c r="CD11" i="5" s="1"/>
  <c r="J222" i="10"/>
  <c r="K222" i="10"/>
  <c r="B224" i="10"/>
  <c r="K223" i="10" s="1"/>
  <c r="M223" i="10"/>
  <c r="K93" i="8"/>
  <c r="J93" i="8"/>
  <c r="B95" i="8"/>
  <c r="J94" i="8" s="1"/>
  <c r="M94" i="8"/>
  <c r="K308" i="6"/>
  <c r="J308" i="6"/>
  <c r="M309" i="6"/>
  <c r="B310" i="6"/>
  <c r="J309" i="6" s="1"/>
  <c r="M8" i="8"/>
  <c r="K7" i="8"/>
  <c r="J7" i="8"/>
  <c r="B396" i="8"/>
  <c r="J395" i="8" s="1"/>
  <c r="M395" i="8"/>
  <c r="K394" i="8"/>
  <c r="J394" i="8"/>
  <c r="J179" i="6"/>
  <c r="K179" i="6"/>
  <c r="M180" i="6"/>
  <c r="B181" i="6"/>
  <c r="K180" i="6" s="1"/>
  <c r="J179" i="8"/>
  <c r="B181" i="8"/>
  <c r="K180" i="8" s="1"/>
  <c r="M180" i="8"/>
  <c r="K179" i="8"/>
  <c r="J179" i="2"/>
  <c r="K179" i="2"/>
  <c r="B181" i="2"/>
  <c r="J180" i="2" s="1"/>
  <c r="M180" i="2"/>
  <c r="K265" i="10"/>
  <c r="J265" i="10"/>
  <c r="M266" i="10"/>
  <c r="CX192" i="5" s="1"/>
  <c r="B267" i="10"/>
  <c r="J266" i="10" s="1"/>
  <c r="B224" i="7"/>
  <c r="K223" i="7" s="1"/>
  <c r="K222" i="7"/>
  <c r="M223" i="7"/>
  <c r="J222" i="7"/>
  <c r="J438" i="7"/>
  <c r="K438" i="7"/>
  <c r="M439" i="7"/>
  <c r="B440" i="7"/>
  <c r="J439" i="7" s="1"/>
  <c r="M137" i="10"/>
  <c r="K136" i="10"/>
  <c r="J136" i="10"/>
  <c r="B138" i="10"/>
  <c r="K137" i="10" s="1"/>
  <c r="J265" i="2"/>
  <c r="K265" i="2"/>
  <c r="B267" i="2"/>
  <c r="K266" i="2" s="1"/>
  <c r="M266" i="2"/>
  <c r="J50" i="2"/>
  <c r="K50" i="2"/>
  <c r="B52" i="2"/>
  <c r="K51" i="2" s="1"/>
  <c r="M51" i="2"/>
  <c r="K351" i="9"/>
  <c r="M352" i="9"/>
  <c r="J351" i="9"/>
  <c r="B353" i="9"/>
  <c r="K352" i="9" s="1"/>
  <c r="B52" i="10"/>
  <c r="K51" i="10" s="1"/>
  <c r="K50" i="10"/>
  <c r="J50" i="10"/>
  <c r="M51" i="10"/>
  <c r="B9" i="8"/>
  <c r="M266" i="9"/>
  <c r="K265" i="9"/>
  <c r="J265" i="9"/>
  <c r="M309" i="10"/>
  <c r="K308" i="10"/>
  <c r="J308" i="10"/>
  <c r="B310" i="10"/>
  <c r="K309" i="10" s="1"/>
  <c r="B440" i="10"/>
  <c r="K439" i="10" s="1"/>
  <c r="M439" i="10"/>
  <c r="CX315" i="5" s="1"/>
  <c r="K438" i="10"/>
  <c r="J438" i="10"/>
  <c r="B267" i="6"/>
  <c r="K266" i="6" s="1"/>
  <c r="B100" i="5"/>
  <c r="M266" i="6"/>
  <c r="M8" i="6"/>
  <c r="K7" i="6"/>
  <c r="J7" i="6"/>
  <c r="B9" i="6"/>
  <c r="K8" i="6" s="1"/>
  <c r="B9" i="2"/>
  <c r="K7" i="2"/>
  <c r="M8" i="2"/>
  <c r="B3" i="14" s="1"/>
  <c r="J7" i="2"/>
  <c r="J481" i="6"/>
  <c r="K481" i="6"/>
  <c r="B483" i="6"/>
  <c r="K482" i="6" s="1"/>
  <c r="B396" i="6"/>
  <c r="K395" i="6" s="1"/>
  <c r="J351" i="6"/>
  <c r="B353" i="6"/>
  <c r="K352" i="6" s="1"/>
  <c r="J136" i="8"/>
  <c r="K136" i="8"/>
  <c r="B138" i="8"/>
  <c r="J137" i="8" s="1"/>
  <c r="M137" i="8"/>
  <c r="K351" i="8"/>
  <c r="B353" i="8"/>
  <c r="J352" i="8" s="1"/>
  <c r="M352" i="8"/>
  <c r="AY254" i="5" s="1"/>
  <c r="J351" i="8"/>
  <c r="K222" i="9"/>
  <c r="J222" i="9"/>
  <c r="B224" i="9"/>
  <c r="K223" i="9" s="1"/>
  <c r="M223" i="9"/>
  <c r="M439" i="9"/>
  <c r="K438" i="9"/>
  <c r="J438" i="9"/>
  <c r="B440" i="9"/>
  <c r="J439" i="9" s="1"/>
  <c r="K136" i="2"/>
  <c r="J136" i="2"/>
  <c r="J394" i="2"/>
  <c r="K394" i="2"/>
  <c r="B138" i="2"/>
  <c r="M395" i="7"/>
  <c r="J394" i="7"/>
  <c r="K394" i="7"/>
  <c r="B396" i="7"/>
  <c r="B353" i="7"/>
  <c r="J352" i="7" s="1"/>
  <c r="K351" i="7"/>
  <c r="J351" i="7"/>
  <c r="M352" i="7"/>
  <c r="K308" i="7"/>
  <c r="J308" i="7"/>
  <c r="M309" i="7"/>
  <c r="B310" i="7"/>
  <c r="J309" i="7" s="1"/>
  <c r="B483" i="7"/>
  <c r="J482" i="7" s="1"/>
  <c r="M482" i="7"/>
  <c r="K481" i="7"/>
  <c r="J481" i="7"/>
  <c r="B310" i="2"/>
  <c r="J308" i="2"/>
  <c r="B440" i="8"/>
  <c r="K136" i="9"/>
  <c r="M352" i="10"/>
  <c r="J351" i="10"/>
  <c r="J93" i="7"/>
  <c r="M94" i="7"/>
  <c r="J93" i="2"/>
  <c r="K93" i="2"/>
  <c r="B483" i="2"/>
  <c r="K482" i="2" s="1"/>
  <c r="J50" i="9"/>
  <c r="M51" i="9"/>
  <c r="J481" i="10"/>
  <c r="K179" i="9"/>
  <c r="J7" i="10"/>
  <c r="J6" i="11"/>
  <c r="M180" i="10"/>
  <c r="M94" i="10"/>
  <c r="C41" i="5" l="1"/>
  <c r="F41" i="5" s="1"/>
  <c r="G41" i="5"/>
  <c r="G254" i="5"/>
  <c r="C254" i="5"/>
  <c r="F254" i="5" s="1"/>
  <c r="G222" i="5"/>
  <c r="C222" i="5"/>
  <c r="F222" i="5" s="1"/>
  <c r="C345" i="5"/>
  <c r="F345" i="5" s="1"/>
  <c r="C253" i="5"/>
  <c r="F253" i="5" s="1"/>
  <c r="C245" i="12"/>
  <c r="C337" i="12"/>
  <c r="C306" i="12"/>
  <c r="G314" i="5"/>
  <c r="C223" i="5"/>
  <c r="F223" i="5" s="1"/>
  <c r="G223" i="5"/>
  <c r="C336" i="12"/>
  <c r="G344" i="5"/>
  <c r="G283" i="5"/>
  <c r="C275" i="12"/>
  <c r="G161" i="5"/>
  <c r="C161" i="5"/>
  <c r="F161" i="5" s="1"/>
  <c r="G191" i="5"/>
  <c r="C191" i="5"/>
  <c r="F191" i="5" s="1"/>
  <c r="C70" i="5"/>
  <c r="F70" i="5" s="1"/>
  <c r="C61" i="12"/>
  <c r="G69" i="5"/>
  <c r="G70" i="5"/>
  <c r="C3" i="14"/>
  <c r="H3" i="14"/>
  <c r="F3" i="14"/>
  <c r="L4" i="14"/>
  <c r="L3" i="14"/>
  <c r="G4" i="14"/>
  <c r="G3" i="14"/>
  <c r="K3" i="14"/>
  <c r="C93" i="12"/>
  <c r="C101" i="5"/>
  <c r="F101" i="5" s="1"/>
  <c r="G130" i="5"/>
  <c r="C122" i="12"/>
  <c r="B316" i="5"/>
  <c r="C316" i="5" s="1"/>
  <c r="F316" i="5" s="1"/>
  <c r="B162" i="5"/>
  <c r="C162" i="5" s="1"/>
  <c r="F162" i="5" s="1"/>
  <c r="B284" i="5"/>
  <c r="G284" i="5" s="1"/>
  <c r="B315" i="5"/>
  <c r="C307" i="12" s="1"/>
  <c r="D11" i="5"/>
  <c r="E11" i="5" s="1"/>
  <c r="AF11" i="5"/>
  <c r="DX100" i="5"/>
  <c r="EA100" i="5" s="1"/>
  <c r="EB130" i="5"/>
  <c r="H122" i="12"/>
  <c r="CY345" i="5"/>
  <c r="DB345" i="5" s="1"/>
  <c r="EB100" i="5"/>
  <c r="EB191" i="5"/>
  <c r="DX191" i="5"/>
  <c r="EA191" i="5" s="1"/>
  <c r="H245" i="12"/>
  <c r="EB253" i="5"/>
  <c r="AF344" i="5"/>
  <c r="EB161" i="5"/>
  <c r="EB314" i="5"/>
  <c r="DX314" i="5"/>
  <c r="EA314" i="5" s="1"/>
  <c r="DX161" i="5"/>
  <c r="EA161" i="5" s="1"/>
  <c r="DX345" i="5"/>
  <c r="EA345" i="5" s="1"/>
  <c r="H337" i="12"/>
  <c r="CD222" i="5"/>
  <c r="EB10" i="5"/>
  <c r="DX10" i="5"/>
  <c r="EA10" i="5" s="1"/>
  <c r="EB69" i="5"/>
  <c r="DX69" i="5"/>
  <c r="EA69" i="5" s="1"/>
  <c r="DC161" i="5"/>
  <c r="BZ283" i="5"/>
  <c r="CC283" i="5" s="1"/>
  <c r="CD161" i="5"/>
  <c r="BZ344" i="5"/>
  <c r="CC344" i="5" s="1"/>
  <c r="CD130" i="5"/>
  <c r="CA11" i="5"/>
  <c r="CB11" i="5" s="1"/>
  <c r="AF41" i="5"/>
  <c r="AF130" i="5"/>
  <c r="AB253" i="5"/>
  <c r="AE253" i="5" s="1"/>
  <c r="CD10" i="5"/>
  <c r="H336" i="12"/>
  <c r="DX344" i="5"/>
  <c r="EA344" i="5" s="1"/>
  <c r="CD100" i="5"/>
  <c r="DC344" i="5"/>
  <c r="J395" i="2"/>
  <c r="K137" i="9"/>
  <c r="K395" i="10"/>
  <c r="M396" i="10"/>
  <c r="CX285" i="5" s="1"/>
  <c r="J395" i="10"/>
  <c r="M138" i="9"/>
  <c r="BY102" i="5" s="1"/>
  <c r="K94" i="10"/>
  <c r="DX41" i="5"/>
  <c r="EA41" i="5" s="1"/>
  <c r="K94" i="7"/>
  <c r="J137" i="9"/>
  <c r="B10" i="9"/>
  <c r="J9" i="9" s="1"/>
  <c r="DC41" i="5"/>
  <c r="EB41" i="5"/>
  <c r="EB284" i="5"/>
  <c r="J94" i="10"/>
  <c r="CY191" i="5"/>
  <c r="DB191" i="5" s="1"/>
  <c r="K482" i="8"/>
  <c r="CY222" i="5"/>
  <c r="DB222" i="5" s="1"/>
  <c r="J138" i="9"/>
  <c r="K138" i="9"/>
  <c r="B397" i="2"/>
  <c r="J396" i="2" s="1"/>
  <c r="M396" i="2"/>
  <c r="H214" i="12"/>
  <c r="BD314" i="5"/>
  <c r="M95" i="10"/>
  <c r="CX71" i="5" s="1"/>
  <c r="DC71" i="5" s="1"/>
  <c r="J94" i="7"/>
  <c r="K8" i="9"/>
  <c r="DX222" i="5"/>
  <c r="EA222" i="5" s="1"/>
  <c r="B140" i="9"/>
  <c r="K139" i="9" s="1"/>
  <c r="CD69" i="5"/>
  <c r="BD345" i="5"/>
  <c r="DX283" i="5"/>
  <c r="EA283" i="5" s="1"/>
  <c r="EB283" i="5"/>
  <c r="BD223" i="5"/>
  <c r="B96" i="7"/>
  <c r="K95" i="7" s="1"/>
  <c r="DC10" i="5"/>
  <c r="H276" i="12"/>
  <c r="DC100" i="5"/>
  <c r="BZ11" i="5"/>
  <c r="CC11" i="5" s="1"/>
  <c r="DC283" i="5"/>
  <c r="DC253" i="5"/>
  <c r="BD161" i="5"/>
  <c r="DC130" i="5"/>
  <c r="DC69" i="5"/>
  <c r="BD41" i="5"/>
  <c r="CD253" i="5"/>
  <c r="J309" i="10"/>
  <c r="M9" i="9"/>
  <c r="BY12" i="5" s="1"/>
  <c r="BZ12" i="5" s="1"/>
  <c r="CC12" i="5" s="1"/>
  <c r="CD314" i="5"/>
  <c r="AF69" i="5"/>
  <c r="CD223" i="5"/>
  <c r="K266" i="9"/>
  <c r="B268" i="9"/>
  <c r="J267" i="9" s="1"/>
  <c r="J309" i="9"/>
  <c r="BZ41" i="5"/>
  <c r="CC41" i="5" s="1"/>
  <c r="B182" i="7"/>
  <c r="M182" i="7" s="1"/>
  <c r="AA133" i="5" s="1"/>
  <c r="AB133" i="5" s="1"/>
  <c r="AE133" i="5" s="1"/>
  <c r="J180" i="9"/>
  <c r="AZ283" i="5"/>
  <c r="BC283" i="5" s="1"/>
  <c r="B53" i="9"/>
  <c r="J52" i="9" s="1"/>
  <c r="J266" i="9"/>
  <c r="M483" i="8"/>
  <c r="AY346" i="5" s="1"/>
  <c r="B484" i="8"/>
  <c r="J483" i="8" s="1"/>
  <c r="CD191" i="5"/>
  <c r="B182" i="9"/>
  <c r="BD344" i="5"/>
  <c r="M181" i="7"/>
  <c r="AA132" i="5" s="1"/>
  <c r="AB132" i="5" s="1"/>
  <c r="AE132" i="5" s="1"/>
  <c r="K352" i="7"/>
  <c r="J51" i="2"/>
  <c r="K94" i="8"/>
  <c r="AZ69" i="5"/>
  <c r="BC69" i="5" s="1"/>
  <c r="F10" i="5"/>
  <c r="B311" i="8"/>
  <c r="B312" i="8" s="1"/>
  <c r="B313" i="8" s="1"/>
  <c r="J312" i="8" s="1"/>
  <c r="BD191" i="5"/>
  <c r="M181" i="9"/>
  <c r="BY132" i="5" s="1"/>
  <c r="CD132" i="5" s="1"/>
  <c r="B10" i="10"/>
  <c r="J9" i="10" s="1"/>
  <c r="CD70" i="5"/>
  <c r="B311" i="9"/>
  <c r="J310" i="9" s="1"/>
  <c r="K309" i="9"/>
  <c r="BD130" i="5"/>
  <c r="K309" i="6"/>
  <c r="BD222" i="5"/>
  <c r="BZ284" i="5"/>
  <c r="CC284" i="5" s="1"/>
  <c r="M483" i="10"/>
  <c r="CX346" i="5" s="1"/>
  <c r="CY346" i="5" s="1"/>
  <c r="DB346" i="5" s="1"/>
  <c r="B484" i="10"/>
  <c r="K483" i="10" s="1"/>
  <c r="K309" i="7"/>
  <c r="K482" i="10"/>
  <c r="M310" i="8"/>
  <c r="AY224" i="5" s="1"/>
  <c r="B53" i="6"/>
  <c r="J52" i="6" s="1"/>
  <c r="J180" i="7"/>
  <c r="J482" i="9"/>
  <c r="AZ100" i="5"/>
  <c r="BC100" i="5" s="1"/>
  <c r="K8" i="7"/>
  <c r="K439" i="6"/>
  <c r="AZ10" i="5"/>
  <c r="BA11" i="5" s="1"/>
  <c r="BB11" i="5" s="1"/>
  <c r="AB10" i="5"/>
  <c r="AE10" i="5" s="1"/>
  <c r="J51" i="10"/>
  <c r="K94" i="2"/>
  <c r="J94" i="2"/>
  <c r="J223" i="8"/>
  <c r="K439" i="7"/>
  <c r="K309" i="8"/>
  <c r="AZ42" i="5"/>
  <c r="BC42" i="5" s="1"/>
  <c r="J396" i="10"/>
  <c r="J8" i="10"/>
  <c r="B53" i="7"/>
  <c r="B54" i="7" s="1"/>
  <c r="J137" i="7"/>
  <c r="K180" i="2"/>
  <c r="M95" i="6"/>
  <c r="DW71" i="5" s="1"/>
  <c r="H63" i="12" s="1"/>
  <c r="J51" i="6"/>
  <c r="M52" i="6"/>
  <c r="DW43" i="5" s="1"/>
  <c r="EB43" i="5" s="1"/>
  <c r="CY284" i="5"/>
  <c r="DB284" i="5" s="1"/>
  <c r="B96" i="6"/>
  <c r="K95" i="6" s="1"/>
  <c r="B10" i="7"/>
  <c r="M10" i="7" s="1"/>
  <c r="AA13" i="5" s="1"/>
  <c r="K223" i="6"/>
  <c r="M224" i="6"/>
  <c r="DW163" i="5" s="1"/>
  <c r="AB191" i="5"/>
  <c r="AE191" i="5" s="1"/>
  <c r="AF161" i="5"/>
  <c r="J439" i="6"/>
  <c r="K224" i="6"/>
  <c r="J94" i="6"/>
  <c r="AF314" i="5"/>
  <c r="J223" i="6"/>
  <c r="J51" i="9"/>
  <c r="K266" i="8"/>
  <c r="K51" i="7"/>
  <c r="J266" i="8"/>
  <c r="M52" i="9"/>
  <c r="BY43" i="5" s="1"/>
  <c r="K439" i="9"/>
  <c r="AF222" i="5"/>
  <c r="AB222" i="5"/>
  <c r="AE222" i="5" s="1"/>
  <c r="J51" i="7"/>
  <c r="J266" i="6"/>
  <c r="J180" i="8"/>
  <c r="M52" i="7"/>
  <c r="AA43" i="5" s="1"/>
  <c r="M95" i="2"/>
  <c r="EB42" i="5"/>
  <c r="J8" i="6"/>
  <c r="DX42" i="5"/>
  <c r="EA42" i="5" s="1"/>
  <c r="B182" i="10"/>
  <c r="J181" i="10" s="1"/>
  <c r="K95" i="10"/>
  <c r="K395" i="9"/>
  <c r="B268" i="7"/>
  <c r="B269" i="7" s="1"/>
  <c r="B268" i="8"/>
  <c r="K267" i="8" s="1"/>
  <c r="BD163" i="5"/>
  <c r="AZ163" i="5"/>
  <c r="BC163" i="5" s="1"/>
  <c r="B225" i="2"/>
  <c r="M225" i="2" s="1"/>
  <c r="AF101" i="5"/>
  <c r="K266" i="10"/>
  <c r="K137" i="8"/>
  <c r="B354" i="2"/>
  <c r="J353" i="2" s="1"/>
  <c r="M353" i="2"/>
  <c r="K439" i="2"/>
  <c r="BZ131" i="5"/>
  <c r="CC131" i="5" s="1"/>
  <c r="J395" i="9"/>
  <c r="M138" i="6"/>
  <c r="DW102" i="5" s="1"/>
  <c r="BD192" i="5"/>
  <c r="M9" i="7"/>
  <c r="AA12" i="5" s="1"/>
  <c r="B9" i="11"/>
  <c r="K8" i="11" s="1"/>
  <c r="AB192" i="5"/>
  <c r="AE192" i="5" s="1"/>
  <c r="J7" i="11"/>
  <c r="B441" i="6"/>
  <c r="M441" i="6" s="1"/>
  <c r="DW317" i="5" s="1"/>
  <c r="M95" i="9"/>
  <c r="BY71" i="5" s="1"/>
  <c r="J94" i="9"/>
  <c r="B96" i="9"/>
  <c r="K95" i="9" s="1"/>
  <c r="K94" i="9"/>
  <c r="K180" i="10"/>
  <c r="K223" i="2"/>
  <c r="J223" i="2"/>
  <c r="H154" i="12"/>
  <c r="DX162" i="5"/>
  <c r="EA162" i="5" s="1"/>
  <c r="EB162" i="5"/>
  <c r="M138" i="7"/>
  <c r="AA102" i="5" s="1"/>
  <c r="AB131" i="5"/>
  <c r="AE131" i="5" s="1"/>
  <c r="M181" i="10"/>
  <c r="CX132" i="5" s="1"/>
  <c r="CY132" i="5" s="1"/>
  <c r="DB132" i="5" s="1"/>
  <c r="J180" i="10"/>
  <c r="M483" i="9"/>
  <c r="BY346" i="5" s="1"/>
  <c r="B484" i="9"/>
  <c r="J266" i="2"/>
  <c r="J180" i="6"/>
  <c r="M353" i="10"/>
  <c r="CX255" i="5" s="1"/>
  <c r="B354" i="10"/>
  <c r="K353" i="10" s="1"/>
  <c r="J266" i="7"/>
  <c r="J352" i="2"/>
  <c r="CD345" i="5"/>
  <c r="BZ345" i="5"/>
  <c r="CC345" i="5" s="1"/>
  <c r="B397" i="9"/>
  <c r="J396" i="9" s="1"/>
  <c r="K137" i="6"/>
  <c r="K482" i="7"/>
  <c r="K395" i="8"/>
  <c r="J224" i="6"/>
  <c r="K223" i="8"/>
  <c r="B225" i="8"/>
  <c r="H62" i="12"/>
  <c r="DX70" i="5"/>
  <c r="EA70" i="5" s="1"/>
  <c r="EB70" i="5"/>
  <c r="BD162" i="5"/>
  <c r="B139" i="7"/>
  <c r="K138" i="7" s="1"/>
  <c r="AZ315" i="5"/>
  <c r="BC315" i="5" s="1"/>
  <c r="BD315" i="5"/>
  <c r="J352" i="10"/>
  <c r="J137" i="6"/>
  <c r="K266" i="7"/>
  <c r="B139" i="6"/>
  <c r="K138" i="6" s="1"/>
  <c r="K7" i="11"/>
  <c r="CY12" i="5"/>
  <c r="DB12" i="5" s="1"/>
  <c r="M225" i="6"/>
  <c r="DW164" i="5" s="1"/>
  <c r="DX164" i="5" s="1"/>
  <c r="EA164" i="5" s="1"/>
  <c r="K51" i="8"/>
  <c r="M52" i="8"/>
  <c r="AY43" i="5" s="1"/>
  <c r="B53" i="8"/>
  <c r="EB315" i="5"/>
  <c r="DX315" i="5"/>
  <c r="EA315" i="5" s="1"/>
  <c r="DX254" i="5"/>
  <c r="EA254" i="5" s="1"/>
  <c r="EB254" i="5"/>
  <c r="H246" i="12"/>
  <c r="CY11" i="5"/>
  <c r="DB11" i="5" s="1"/>
  <c r="DC11" i="5"/>
  <c r="J439" i="2"/>
  <c r="B441" i="2"/>
  <c r="J440" i="2" s="1"/>
  <c r="K8" i="10"/>
  <c r="K352" i="8"/>
  <c r="CD101" i="5"/>
  <c r="BZ101" i="5"/>
  <c r="CC101" i="5" s="1"/>
  <c r="AB42" i="5"/>
  <c r="AE42" i="5" s="1"/>
  <c r="AF42" i="5"/>
  <c r="BY162" i="5"/>
  <c r="B42" i="5"/>
  <c r="M353" i="6"/>
  <c r="B354" i="6"/>
  <c r="J353" i="6" s="1"/>
  <c r="AA70" i="5"/>
  <c r="J352" i="6"/>
  <c r="CX223" i="5"/>
  <c r="AZ254" i="5"/>
  <c r="BC254" i="5" s="1"/>
  <c r="BD254" i="5"/>
  <c r="M396" i="7"/>
  <c r="AA285" i="5" s="1"/>
  <c r="B397" i="7"/>
  <c r="K396" i="7" s="1"/>
  <c r="B53" i="10"/>
  <c r="M52" i="10"/>
  <c r="CX43" i="5" s="1"/>
  <c r="AA315" i="5"/>
  <c r="M95" i="8"/>
  <c r="AY71" i="5" s="1"/>
  <c r="B96" i="8"/>
  <c r="K95" i="8" s="1"/>
  <c r="BY42" i="5"/>
  <c r="CX254" i="5"/>
  <c r="AA345" i="5"/>
  <c r="BY285" i="5"/>
  <c r="AA254" i="5"/>
  <c r="B10" i="6"/>
  <c r="K9" i="6" s="1"/>
  <c r="M9" i="6"/>
  <c r="DW12" i="5" s="1"/>
  <c r="M267" i="2"/>
  <c r="B268" i="2"/>
  <c r="J267" i="2" s="1"/>
  <c r="B182" i="8"/>
  <c r="K181" i="8" s="1"/>
  <c r="M181" i="8"/>
  <c r="AY132" i="5" s="1"/>
  <c r="DW316" i="5"/>
  <c r="AA193" i="5"/>
  <c r="DW11" i="5"/>
  <c r="M9" i="8"/>
  <c r="AY12" i="5" s="1"/>
  <c r="B10" i="8"/>
  <c r="CX42" i="5"/>
  <c r="J223" i="9"/>
  <c r="AZ253" i="5"/>
  <c r="BC253" i="5" s="1"/>
  <c r="BD253" i="5"/>
  <c r="B441" i="7"/>
  <c r="M440" i="7"/>
  <c r="AA316" i="5" s="1"/>
  <c r="AY131" i="5"/>
  <c r="B398" i="10"/>
  <c r="J397" i="10" s="1"/>
  <c r="M397" i="10"/>
  <c r="CX286" i="5" s="1"/>
  <c r="K395" i="7"/>
  <c r="M96" i="10"/>
  <c r="CX72" i="5" s="1"/>
  <c r="B97" i="10"/>
  <c r="J96" i="10" s="1"/>
  <c r="B484" i="6"/>
  <c r="K483" i="6" s="1"/>
  <c r="M483" i="6"/>
  <c r="AY70" i="5"/>
  <c r="B441" i="8"/>
  <c r="J440" i="8" s="1"/>
  <c r="K439" i="8"/>
  <c r="M440" i="8"/>
  <c r="CZ11" i="5"/>
  <c r="DB10" i="5"/>
  <c r="B131" i="5"/>
  <c r="J439" i="8"/>
  <c r="B192" i="5"/>
  <c r="B182" i="2"/>
  <c r="K181" i="2" s="1"/>
  <c r="M181" i="2"/>
  <c r="B397" i="8"/>
  <c r="M396" i="8"/>
  <c r="AY285" i="5" s="1"/>
  <c r="B354" i="9"/>
  <c r="K353" i="9" s="1"/>
  <c r="M353" i="9"/>
  <c r="BY255" i="5" s="1"/>
  <c r="M483" i="7"/>
  <c r="AA346" i="5" s="1"/>
  <c r="B484" i="7"/>
  <c r="J483" i="7" s="1"/>
  <c r="AA284" i="5"/>
  <c r="AY101" i="5"/>
  <c r="J395" i="6"/>
  <c r="B397" i="6"/>
  <c r="J396" i="6" s="1"/>
  <c r="M396" i="6"/>
  <c r="BY254" i="5"/>
  <c r="B97" i="2"/>
  <c r="J96" i="2" s="1"/>
  <c r="M96" i="2"/>
  <c r="B11" i="5"/>
  <c r="DW192" i="5"/>
  <c r="AF100" i="5"/>
  <c r="AB100" i="5"/>
  <c r="AE100" i="5" s="1"/>
  <c r="CY314" i="5"/>
  <c r="DB314" i="5" s="1"/>
  <c r="DC314" i="5"/>
  <c r="AY193" i="5"/>
  <c r="BY224" i="5"/>
  <c r="B354" i="8"/>
  <c r="M353" i="8"/>
  <c r="J482" i="2"/>
  <c r="M483" i="2"/>
  <c r="B484" i="2"/>
  <c r="K483" i="2" s="1"/>
  <c r="CD103" i="5"/>
  <c r="BZ103" i="5"/>
  <c r="CC103" i="5" s="1"/>
  <c r="J395" i="7"/>
  <c r="M138" i="8"/>
  <c r="AY102" i="5" s="1"/>
  <c r="B139" i="8"/>
  <c r="J138" i="8" s="1"/>
  <c r="BY192" i="5"/>
  <c r="J352" i="9"/>
  <c r="M181" i="6"/>
  <c r="DW132" i="5" s="1"/>
  <c r="B182" i="6"/>
  <c r="J181" i="6" s="1"/>
  <c r="J225" i="6"/>
  <c r="J95" i="2"/>
  <c r="CX131" i="5"/>
  <c r="B441" i="10"/>
  <c r="J440" i="10" s="1"/>
  <c r="M440" i="10"/>
  <c r="AA223" i="5"/>
  <c r="M52" i="2"/>
  <c r="B53" i="2"/>
  <c r="J52" i="2" s="1"/>
  <c r="AY284" i="5"/>
  <c r="B163" i="5"/>
  <c r="J482" i="6"/>
  <c r="G100" i="5"/>
  <c r="C100" i="5"/>
  <c r="F100" i="5" s="1"/>
  <c r="C92" i="12"/>
  <c r="AA162" i="5"/>
  <c r="CX162" i="5"/>
  <c r="M353" i="7"/>
  <c r="AA255" i="5" s="1"/>
  <c r="B354" i="7"/>
  <c r="J353" i="7" s="1"/>
  <c r="B441" i="9"/>
  <c r="M440" i="9"/>
  <c r="BY316" i="5" s="1"/>
  <c r="M138" i="10"/>
  <c r="CX102" i="5" s="1"/>
  <c r="B139" i="10"/>
  <c r="CD193" i="5"/>
  <c r="BZ193" i="5"/>
  <c r="CC193" i="5" s="1"/>
  <c r="DW131" i="5"/>
  <c r="B311" i="6"/>
  <c r="K310" i="6" s="1"/>
  <c r="M310" i="6"/>
  <c r="DW224" i="5" s="1"/>
  <c r="J223" i="10"/>
  <c r="B311" i="7"/>
  <c r="J310" i="7" s="1"/>
  <c r="M310" i="7"/>
  <c r="AA224" i="5" s="1"/>
  <c r="M9" i="2"/>
  <c r="B4" i="14" s="1"/>
  <c r="K8" i="2"/>
  <c r="J8" i="2"/>
  <c r="B10" i="2"/>
  <c r="J439" i="10"/>
  <c r="B225" i="7"/>
  <c r="K224" i="7" s="1"/>
  <c r="M224" i="7"/>
  <c r="B227" i="6"/>
  <c r="J226" i="6" s="1"/>
  <c r="M226" i="6"/>
  <c r="DW165" i="5" s="1"/>
  <c r="J223" i="7"/>
  <c r="AY11" i="5"/>
  <c r="J137" i="10"/>
  <c r="M267" i="10"/>
  <c r="B268" i="10"/>
  <c r="J8" i="8"/>
  <c r="B225" i="9"/>
  <c r="J224" i="9" s="1"/>
  <c r="M224" i="9"/>
  <c r="M310" i="10"/>
  <c r="CX224" i="5" s="1"/>
  <c r="B311" i="10"/>
  <c r="DW223" i="5"/>
  <c r="M224" i="10"/>
  <c r="B225" i="10"/>
  <c r="AF71" i="5"/>
  <c r="AB71" i="5"/>
  <c r="AE71" i="5" s="1"/>
  <c r="K137" i="2"/>
  <c r="B139" i="2"/>
  <c r="K138" i="2" s="1"/>
  <c r="M138" i="2"/>
  <c r="J137" i="2"/>
  <c r="CX70" i="5"/>
  <c r="K309" i="2"/>
  <c r="J309" i="2"/>
  <c r="B311" i="2"/>
  <c r="K310" i="2" s="1"/>
  <c r="M310" i="2"/>
  <c r="BY315" i="5"/>
  <c r="M267" i="6"/>
  <c r="DW193" i="5" s="1"/>
  <c r="B268" i="6"/>
  <c r="J267" i="6" s="1"/>
  <c r="CY315" i="5"/>
  <c r="DB315" i="5" s="1"/>
  <c r="DC315" i="5"/>
  <c r="DX101" i="5"/>
  <c r="EA101" i="5" s="1"/>
  <c r="H93" i="12"/>
  <c r="EB101" i="5"/>
  <c r="CX101" i="5"/>
  <c r="DC192" i="5"/>
  <c r="CY192" i="5"/>
  <c r="DB192" i="5" s="1"/>
  <c r="K8" i="8"/>
  <c r="C11" i="5" l="1"/>
  <c r="D12" i="5" s="1"/>
  <c r="G316" i="5"/>
  <c r="C154" i="12"/>
  <c r="C308" i="12"/>
  <c r="I4" i="14"/>
  <c r="E4" i="14"/>
  <c r="C4" i="14"/>
  <c r="M4" i="14"/>
  <c r="D5" i="14"/>
  <c r="F4" i="14"/>
  <c r="H4" i="14"/>
  <c r="J4" i="14"/>
  <c r="G5" i="14"/>
  <c r="D4" i="14"/>
  <c r="K4" i="14"/>
  <c r="C315" i="5"/>
  <c r="F315" i="5" s="1"/>
  <c r="C276" i="12"/>
  <c r="G162" i="5"/>
  <c r="G315" i="5"/>
  <c r="C284" i="5"/>
  <c r="F284" i="5" s="1"/>
  <c r="B72" i="5"/>
  <c r="C64" i="12" s="1"/>
  <c r="B255" i="5"/>
  <c r="G255" i="5" s="1"/>
  <c r="B132" i="5"/>
  <c r="C124" i="12" s="1"/>
  <c r="B285" i="5"/>
  <c r="C277" i="12" s="1"/>
  <c r="B71" i="5"/>
  <c r="C63" i="12" s="1"/>
  <c r="B164" i="5"/>
  <c r="G164" i="5" s="1"/>
  <c r="B12" i="5"/>
  <c r="B43" i="5"/>
  <c r="G43" i="5" s="1"/>
  <c r="DY11" i="5"/>
  <c r="DZ11" i="5" s="1"/>
  <c r="K9" i="9"/>
  <c r="B11" i="9"/>
  <c r="K10" i="9" s="1"/>
  <c r="M10" i="9"/>
  <c r="BY13" i="5" s="1"/>
  <c r="CD13" i="5" s="1"/>
  <c r="K396" i="2"/>
  <c r="CA12" i="5"/>
  <c r="CB12" i="5" s="1"/>
  <c r="K267" i="9"/>
  <c r="K181" i="7"/>
  <c r="CY71" i="5"/>
  <c r="DB71" i="5" s="1"/>
  <c r="M397" i="2"/>
  <c r="B398" i="2"/>
  <c r="J397" i="2" s="1"/>
  <c r="AF133" i="5"/>
  <c r="DC346" i="5"/>
  <c r="M268" i="9"/>
  <c r="BY194" i="5" s="1"/>
  <c r="BZ194" i="5" s="1"/>
  <c r="CC194" i="5" s="1"/>
  <c r="B141" i="9"/>
  <c r="K140" i="9" s="1"/>
  <c r="M96" i="7"/>
  <c r="AA72" i="5" s="1"/>
  <c r="AB72" i="5" s="1"/>
  <c r="AE72" i="5" s="1"/>
  <c r="B97" i="7"/>
  <c r="K96" i="7" s="1"/>
  <c r="B269" i="9"/>
  <c r="J268" i="9" s="1"/>
  <c r="M140" i="9"/>
  <c r="BY104" i="5" s="1"/>
  <c r="BZ104" i="5" s="1"/>
  <c r="CC104" i="5" s="1"/>
  <c r="B183" i="7"/>
  <c r="J182" i="7" s="1"/>
  <c r="J95" i="7"/>
  <c r="J139" i="9"/>
  <c r="M484" i="10"/>
  <c r="CX347" i="5" s="1"/>
  <c r="CY347" i="5" s="1"/>
  <c r="DB347" i="5" s="1"/>
  <c r="M311" i="9"/>
  <c r="BY225" i="5" s="1"/>
  <c r="CD225" i="5" s="1"/>
  <c r="K310" i="9"/>
  <c r="K52" i="9"/>
  <c r="K483" i="8"/>
  <c r="M484" i="8"/>
  <c r="AY347" i="5" s="1"/>
  <c r="AZ347" i="5" s="1"/>
  <c r="BC347" i="5" s="1"/>
  <c r="J9" i="7"/>
  <c r="B485" i="8"/>
  <c r="K484" i="8" s="1"/>
  <c r="EB71" i="5"/>
  <c r="J310" i="8"/>
  <c r="M53" i="9"/>
  <c r="BY44" i="5" s="1"/>
  <c r="BZ44" i="5" s="1"/>
  <c r="CC44" i="5" s="1"/>
  <c r="B54" i="9"/>
  <c r="K53" i="9" s="1"/>
  <c r="K311" i="8"/>
  <c r="CD12" i="5"/>
  <c r="K9" i="7"/>
  <c r="DX71" i="5"/>
  <c r="EA71" i="5" s="1"/>
  <c r="B485" i="10"/>
  <c r="K484" i="10" s="1"/>
  <c r="J181" i="7"/>
  <c r="M397" i="9"/>
  <c r="BY286" i="5" s="1"/>
  <c r="CD286" i="5" s="1"/>
  <c r="B11" i="7"/>
  <c r="J10" i="7" s="1"/>
  <c r="K224" i="9"/>
  <c r="J311" i="8"/>
  <c r="H156" i="12"/>
  <c r="AF132" i="5"/>
  <c r="M312" i="8"/>
  <c r="AY226" i="5" s="1"/>
  <c r="BD226" i="5" s="1"/>
  <c r="J483" i="10"/>
  <c r="K310" i="8"/>
  <c r="K440" i="10"/>
  <c r="EB164" i="5"/>
  <c r="K9" i="10"/>
  <c r="BZ132" i="5"/>
  <c r="CC132" i="5" s="1"/>
  <c r="B11" i="10"/>
  <c r="K10" i="10" s="1"/>
  <c r="M10" i="10"/>
  <c r="CX13" i="5" s="1"/>
  <c r="K226" i="6"/>
  <c r="J181" i="2"/>
  <c r="J224" i="7"/>
  <c r="J9" i="6"/>
  <c r="M311" i="8"/>
  <c r="AY225" i="5" s="1"/>
  <c r="BD225" i="5" s="1"/>
  <c r="J181" i="9"/>
  <c r="M182" i="9"/>
  <c r="BY133" i="5" s="1"/>
  <c r="CD133" i="5" s="1"/>
  <c r="K181" i="9"/>
  <c r="B183" i="9"/>
  <c r="B312" i="9"/>
  <c r="K311" i="9" s="1"/>
  <c r="DX43" i="5"/>
  <c r="EA43" i="5" s="1"/>
  <c r="AC11" i="5"/>
  <c r="AD11" i="5" s="1"/>
  <c r="AC12" i="5" s="1"/>
  <c r="M96" i="6"/>
  <c r="DW72" i="5" s="1"/>
  <c r="M53" i="6"/>
  <c r="DW44" i="5" s="1"/>
  <c r="B54" i="6"/>
  <c r="M54" i="6" s="1"/>
  <c r="DW45" i="5" s="1"/>
  <c r="K181" i="10"/>
  <c r="BC10" i="5"/>
  <c r="J95" i="8"/>
  <c r="K52" i="6"/>
  <c r="K397" i="10"/>
  <c r="J396" i="7"/>
  <c r="K440" i="2"/>
  <c r="K52" i="7"/>
  <c r="J138" i="7"/>
  <c r="K96" i="2"/>
  <c r="B140" i="7"/>
  <c r="K139" i="7" s="1"/>
  <c r="B442" i="2"/>
  <c r="B443" i="2" s="1"/>
  <c r="J442" i="2" s="1"/>
  <c r="J52" i="7"/>
  <c r="M139" i="7"/>
  <c r="AA103" i="5" s="1"/>
  <c r="M441" i="2"/>
  <c r="M53" i="7"/>
  <c r="AA44" i="5" s="1"/>
  <c r="AB44" i="5" s="1"/>
  <c r="AE44" i="5" s="1"/>
  <c r="K53" i="7"/>
  <c r="J53" i="7"/>
  <c r="K396" i="9"/>
  <c r="M9" i="11"/>
  <c r="B398" i="9"/>
  <c r="K397" i="9" s="1"/>
  <c r="B97" i="6"/>
  <c r="K96" i="6" s="1"/>
  <c r="B10" i="11"/>
  <c r="M10" i="11" s="1"/>
  <c r="BZ43" i="5"/>
  <c r="CC43" i="5" s="1"/>
  <c r="CD43" i="5"/>
  <c r="J353" i="9"/>
  <c r="K312" i="8"/>
  <c r="J95" i="6"/>
  <c r="H35" i="12"/>
  <c r="K353" i="7"/>
  <c r="CD71" i="5"/>
  <c r="BZ71" i="5"/>
  <c r="CC71" i="5" s="1"/>
  <c r="J95" i="9"/>
  <c r="K483" i="7"/>
  <c r="B442" i="6"/>
  <c r="J441" i="6" s="1"/>
  <c r="J138" i="6"/>
  <c r="B226" i="8"/>
  <c r="K225" i="8" s="1"/>
  <c r="M225" i="8"/>
  <c r="AY164" i="5" s="1"/>
  <c r="AZ164" i="5" s="1"/>
  <c r="BC164" i="5" s="1"/>
  <c r="J224" i="8"/>
  <c r="BD43" i="5"/>
  <c r="AZ43" i="5"/>
  <c r="BC43" i="5" s="1"/>
  <c r="J440" i="6"/>
  <c r="K267" i="2"/>
  <c r="J8" i="11"/>
  <c r="DC132" i="5"/>
  <c r="K483" i="9"/>
  <c r="J483" i="9"/>
  <c r="B485" i="9"/>
  <c r="K484" i="9" s="1"/>
  <c r="M484" i="9"/>
  <c r="BY347" i="5" s="1"/>
  <c r="BZ347" i="5" s="1"/>
  <c r="CC347" i="5" s="1"/>
  <c r="K440" i="6"/>
  <c r="J483" i="2"/>
  <c r="J267" i="7"/>
  <c r="M139" i="6"/>
  <c r="DW103" i="5" s="1"/>
  <c r="EB103" i="5" s="1"/>
  <c r="K267" i="7"/>
  <c r="M268" i="7"/>
  <c r="AA194" i="5" s="1"/>
  <c r="AB194" i="5" s="1"/>
  <c r="AE194" i="5" s="1"/>
  <c r="M96" i="9"/>
  <c r="BY72" i="5" s="1"/>
  <c r="CD72" i="5" s="1"/>
  <c r="B97" i="9"/>
  <c r="J224" i="2"/>
  <c r="K224" i="2"/>
  <c r="K224" i="8"/>
  <c r="B226" i="2"/>
  <c r="K225" i="2" s="1"/>
  <c r="B140" i="6"/>
  <c r="B141" i="6" s="1"/>
  <c r="J140" i="6" s="1"/>
  <c r="K310" i="7"/>
  <c r="CY255" i="5"/>
  <c r="DB255" i="5" s="1"/>
  <c r="DC255" i="5"/>
  <c r="M53" i="8"/>
  <c r="AY44" i="5" s="1"/>
  <c r="BD44" i="5" s="1"/>
  <c r="J52" i="8"/>
  <c r="K52" i="8"/>
  <c r="B54" i="8"/>
  <c r="K53" i="8" s="1"/>
  <c r="CD346" i="5"/>
  <c r="BZ346" i="5"/>
  <c r="CC346" i="5" s="1"/>
  <c r="B355" i="2"/>
  <c r="K354" i="2" s="1"/>
  <c r="M354" i="2"/>
  <c r="B183" i="10"/>
  <c r="K182" i="10" s="1"/>
  <c r="M182" i="10"/>
  <c r="CX133" i="5" s="1"/>
  <c r="M268" i="8"/>
  <c r="AY194" i="5" s="1"/>
  <c r="B269" i="8"/>
  <c r="J267" i="8"/>
  <c r="K96" i="10"/>
  <c r="J353" i="10"/>
  <c r="M354" i="10"/>
  <c r="CX256" i="5" s="1"/>
  <c r="B355" i="10"/>
  <c r="J354" i="10" s="1"/>
  <c r="K353" i="2"/>
  <c r="H184" i="12"/>
  <c r="DX192" i="5"/>
  <c r="EA192" i="5" s="1"/>
  <c r="EB192" i="5"/>
  <c r="C184" i="12"/>
  <c r="C192" i="5"/>
  <c r="F192" i="5" s="1"/>
  <c r="G192" i="5"/>
  <c r="AZ284" i="5"/>
  <c r="BC284" i="5" s="1"/>
  <c r="BD284" i="5"/>
  <c r="B140" i="10"/>
  <c r="J139" i="10" s="1"/>
  <c r="M139" i="10"/>
  <c r="K138" i="10"/>
  <c r="CY254" i="5"/>
  <c r="DB254" i="5" s="1"/>
  <c r="DC254" i="5"/>
  <c r="DC223" i="5"/>
  <c r="CY223" i="5"/>
  <c r="DB223" i="5" s="1"/>
  <c r="J138" i="10"/>
  <c r="M225" i="10"/>
  <c r="CX164" i="5" s="1"/>
  <c r="B226" i="10"/>
  <c r="J225" i="10" s="1"/>
  <c r="J224" i="10"/>
  <c r="K224" i="10"/>
  <c r="CX163" i="5"/>
  <c r="B54" i="10"/>
  <c r="J53" i="10" s="1"/>
  <c r="M53" i="10"/>
  <c r="K52" i="10"/>
  <c r="J52" i="10"/>
  <c r="B398" i="6"/>
  <c r="J397" i="6" s="1"/>
  <c r="M397" i="6"/>
  <c r="DW286" i="5" s="1"/>
  <c r="K396" i="6"/>
  <c r="AF193" i="5"/>
  <c r="AB193" i="5"/>
  <c r="AE193" i="5" s="1"/>
  <c r="EB163" i="5"/>
  <c r="DX163" i="5"/>
  <c r="EA163" i="5" s="1"/>
  <c r="H155" i="12"/>
  <c r="BY163" i="5"/>
  <c r="B140" i="8"/>
  <c r="K139" i="8" s="1"/>
  <c r="M139" i="8"/>
  <c r="AY103" i="5" s="1"/>
  <c r="K138" i="8"/>
  <c r="CY101" i="5"/>
  <c r="DB101" i="5" s="1"/>
  <c r="DC101" i="5"/>
  <c r="BZ162" i="5"/>
  <c r="CC162" i="5" s="1"/>
  <c r="CD162" i="5"/>
  <c r="B312" i="10"/>
  <c r="K311" i="10" s="1"/>
  <c r="M311" i="10"/>
  <c r="CX225" i="5" s="1"/>
  <c r="B269" i="10"/>
  <c r="K268" i="10" s="1"/>
  <c r="M268" i="10"/>
  <c r="AA163" i="5"/>
  <c r="B442" i="9"/>
  <c r="K441" i="9" s="1"/>
  <c r="M441" i="9"/>
  <c r="B355" i="8"/>
  <c r="K354" i="8" s="1"/>
  <c r="M354" i="8"/>
  <c r="BZ254" i="5"/>
  <c r="CC254" i="5" s="1"/>
  <c r="CD254" i="5"/>
  <c r="M397" i="8"/>
  <c r="B398" i="8"/>
  <c r="J397" i="8" s="1"/>
  <c r="M311" i="2"/>
  <c r="B312" i="2"/>
  <c r="K311" i="2" s="1"/>
  <c r="H123" i="12"/>
  <c r="DX131" i="5"/>
  <c r="EA131" i="5" s="1"/>
  <c r="EB131" i="5"/>
  <c r="K440" i="9"/>
  <c r="K353" i="8"/>
  <c r="B442" i="8"/>
  <c r="K441" i="8" s="1"/>
  <c r="M441" i="8"/>
  <c r="AY317" i="5" s="1"/>
  <c r="B485" i="6"/>
  <c r="K484" i="6" s="1"/>
  <c r="M484" i="6"/>
  <c r="DW347" i="5" s="1"/>
  <c r="CX193" i="5"/>
  <c r="J353" i="8"/>
  <c r="DX12" i="5"/>
  <c r="EA12" i="5" s="1"/>
  <c r="H4" i="12"/>
  <c r="EB12" i="5"/>
  <c r="M225" i="7"/>
  <c r="AA164" i="5" s="1"/>
  <c r="B226" i="7"/>
  <c r="K225" i="7" s="1"/>
  <c r="B355" i="7"/>
  <c r="K354" i="7" s="1"/>
  <c r="M354" i="7"/>
  <c r="C163" i="5"/>
  <c r="F163" i="5" s="1"/>
  <c r="C155" i="12"/>
  <c r="G163" i="5"/>
  <c r="AF223" i="5"/>
  <c r="AB223" i="5"/>
  <c r="AE223" i="5" s="1"/>
  <c r="CY131" i="5"/>
  <c r="DB131" i="5" s="1"/>
  <c r="DC131" i="5"/>
  <c r="DW285" i="5"/>
  <c r="B485" i="7"/>
  <c r="J484" i="7" s="1"/>
  <c r="M484" i="7"/>
  <c r="AB345" i="5"/>
  <c r="AE345" i="5" s="1"/>
  <c r="AF345" i="5"/>
  <c r="DC43" i="5"/>
  <c r="CY43" i="5"/>
  <c r="DB43" i="5" s="1"/>
  <c r="DX223" i="5"/>
  <c r="EA223" i="5" s="1"/>
  <c r="EB223" i="5"/>
  <c r="H215" i="12"/>
  <c r="AF12" i="5"/>
  <c r="AB12" i="5"/>
  <c r="AE12" i="5" s="1"/>
  <c r="B270" i="7"/>
  <c r="J269" i="7" s="1"/>
  <c r="M269" i="7"/>
  <c r="B193" i="5"/>
  <c r="CY224" i="5"/>
  <c r="DB224" i="5" s="1"/>
  <c r="DC224" i="5"/>
  <c r="K267" i="10"/>
  <c r="H3" i="12"/>
  <c r="DX11" i="5"/>
  <c r="EB11" i="5"/>
  <c r="J310" i="10"/>
  <c r="BZ315" i="5"/>
  <c r="CC315" i="5" s="1"/>
  <c r="CD315" i="5"/>
  <c r="J310" i="2"/>
  <c r="AB255" i="5"/>
  <c r="AE255" i="5" s="1"/>
  <c r="AF255" i="5"/>
  <c r="AB162" i="5"/>
  <c r="AE162" i="5" s="1"/>
  <c r="AF162" i="5"/>
  <c r="AB346" i="5"/>
  <c r="AE346" i="5" s="1"/>
  <c r="AF346" i="5"/>
  <c r="M182" i="2"/>
  <c r="B183" i="2"/>
  <c r="J182" i="2" s="1"/>
  <c r="AZ70" i="5"/>
  <c r="BC70" i="5" s="1"/>
  <c r="BD70" i="5"/>
  <c r="CY285" i="5"/>
  <c r="DB285" i="5" s="1"/>
  <c r="DC285" i="5"/>
  <c r="M10" i="6"/>
  <c r="B11" i="6"/>
  <c r="K10" i="6" s="1"/>
  <c r="AB70" i="5"/>
  <c r="AE70" i="5" s="1"/>
  <c r="AF70" i="5"/>
  <c r="B442" i="7"/>
  <c r="J441" i="7" s="1"/>
  <c r="M441" i="7"/>
  <c r="AA317" i="5" s="1"/>
  <c r="CY70" i="5"/>
  <c r="DB70" i="5" s="1"/>
  <c r="DC70" i="5"/>
  <c r="J181" i="8"/>
  <c r="AB254" i="5"/>
  <c r="AE254" i="5" s="1"/>
  <c r="AF254" i="5"/>
  <c r="DW255" i="5"/>
  <c r="EB224" i="5"/>
  <c r="DX224" i="5"/>
  <c r="EA224" i="5" s="1"/>
  <c r="H216" i="12"/>
  <c r="M484" i="2"/>
  <c r="B485" i="2"/>
  <c r="K484" i="2" s="1"/>
  <c r="CD224" i="5"/>
  <c r="BZ224" i="5"/>
  <c r="CC224" i="5" s="1"/>
  <c r="BD101" i="5"/>
  <c r="AZ101" i="5"/>
  <c r="BC101" i="5" s="1"/>
  <c r="B355" i="9"/>
  <c r="J354" i="9" s="1"/>
  <c r="M354" i="9"/>
  <c r="BY256" i="5" s="1"/>
  <c r="DA11" i="5"/>
  <c r="CZ12" i="5" s="1"/>
  <c r="CY42" i="5"/>
  <c r="DB42" i="5" s="1"/>
  <c r="DC42" i="5"/>
  <c r="BD71" i="5"/>
  <c r="AZ71" i="5"/>
  <c r="BC71" i="5" s="1"/>
  <c r="B226" i="9"/>
  <c r="M225" i="9"/>
  <c r="BY164" i="5" s="1"/>
  <c r="AF102" i="5"/>
  <c r="AB102" i="5"/>
  <c r="AE102" i="5" s="1"/>
  <c r="CX316" i="5"/>
  <c r="BZ42" i="5"/>
  <c r="CC42" i="5" s="1"/>
  <c r="CD42" i="5"/>
  <c r="H124" i="12"/>
  <c r="DX132" i="5"/>
  <c r="EA132" i="5" s="1"/>
  <c r="EB132" i="5"/>
  <c r="G11" i="5"/>
  <c r="C3" i="12"/>
  <c r="BZ255" i="5"/>
  <c r="CC255" i="5" s="1"/>
  <c r="CD255" i="5"/>
  <c r="G131" i="5"/>
  <c r="C131" i="5"/>
  <c r="F131" i="5" s="1"/>
  <c r="C123" i="12"/>
  <c r="BD224" i="5"/>
  <c r="AZ224" i="5"/>
  <c r="BC224" i="5" s="1"/>
  <c r="K440" i="7"/>
  <c r="CY286" i="5"/>
  <c r="DB286" i="5" s="1"/>
  <c r="DC286" i="5"/>
  <c r="M182" i="8"/>
  <c r="B183" i="8"/>
  <c r="J182" i="8" s="1"/>
  <c r="B312" i="6"/>
  <c r="K311" i="6" s="1"/>
  <c r="M311" i="6"/>
  <c r="B11" i="8"/>
  <c r="M10" i="8"/>
  <c r="DX193" i="5"/>
  <c r="EA193" i="5" s="1"/>
  <c r="H185" i="12"/>
  <c r="EB193" i="5"/>
  <c r="B102" i="5"/>
  <c r="DX165" i="5"/>
  <c r="EA165" i="5" s="1"/>
  <c r="EB165" i="5"/>
  <c r="H157" i="12"/>
  <c r="J9" i="2"/>
  <c r="J310" i="6"/>
  <c r="B346" i="5"/>
  <c r="AZ193" i="5"/>
  <c r="BC193" i="5" s="1"/>
  <c r="BD193" i="5"/>
  <c r="M97" i="2"/>
  <c r="B98" i="2"/>
  <c r="K97" i="2" s="1"/>
  <c r="AB284" i="5"/>
  <c r="AE284" i="5" s="1"/>
  <c r="AF284" i="5"/>
  <c r="B399" i="10"/>
  <c r="K398" i="10" s="1"/>
  <c r="M398" i="10"/>
  <c r="CX287" i="5" s="1"/>
  <c r="K9" i="8"/>
  <c r="CD285" i="5"/>
  <c r="BZ285" i="5"/>
  <c r="CC285" i="5" s="1"/>
  <c r="AF315" i="5"/>
  <c r="AB315" i="5"/>
  <c r="AE315" i="5" s="1"/>
  <c r="B55" i="7"/>
  <c r="K54" i="7" s="1"/>
  <c r="M54" i="7"/>
  <c r="AF13" i="5"/>
  <c r="AB13" i="5"/>
  <c r="AE13" i="5" s="1"/>
  <c r="BD131" i="5"/>
  <c r="AZ131" i="5"/>
  <c r="BC131" i="5" s="1"/>
  <c r="AB43" i="5"/>
  <c r="AE43" i="5" s="1"/>
  <c r="AF43" i="5"/>
  <c r="AF224" i="5"/>
  <c r="AB224" i="5"/>
  <c r="AE224" i="5" s="1"/>
  <c r="M97" i="10"/>
  <c r="CX73" i="5" s="1"/>
  <c r="B98" i="10"/>
  <c r="K97" i="10" s="1"/>
  <c r="EB102" i="5"/>
  <c r="DX102" i="5"/>
  <c r="EA102" i="5" s="1"/>
  <c r="H94" i="12"/>
  <c r="B312" i="7"/>
  <c r="M311" i="7"/>
  <c r="AA225" i="5" s="1"/>
  <c r="M441" i="10"/>
  <c r="CX317" i="5" s="1"/>
  <c r="B442" i="10"/>
  <c r="J441" i="10" s="1"/>
  <c r="CY72" i="5"/>
  <c r="DB72" i="5" s="1"/>
  <c r="DC72" i="5"/>
  <c r="J440" i="7"/>
  <c r="H308" i="12"/>
  <c r="DX316" i="5"/>
  <c r="EA316" i="5" s="1"/>
  <c r="EB316" i="5"/>
  <c r="B355" i="6"/>
  <c r="J354" i="6" s="1"/>
  <c r="M354" i="6"/>
  <c r="DW256" i="5" s="1"/>
  <c r="K353" i="6"/>
  <c r="M139" i="2"/>
  <c r="B140" i="2"/>
  <c r="K139" i="2" s="1"/>
  <c r="AZ346" i="5"/>
  <c r="BC346" i="5" s="1"/>
  <c r="BD346" i="5"/>
  <c r="K9" i="2"/>
  <c r="CY162" i="5"/>
  <c r="DB162" i="5" s="1"/>
  <c r="DC162" i="5"/>
  <c r="K268" i="7"/>
  <c r="AZ285" i="5"/>
  <c r="BC285" i="5" s="1"/>
  <c r="BD285" i="5"/>
  <c r="AY316" i="5"/>
  <c r="J9" i="8"/>
  <c r="DC102" i="5"/>
  <c r="CY102" i="5"/>
  <c r="DB102" i="5" s="1"/>
  <c r="AZ102" i="5"/>
  <c r="BC102" i="5" s="1"/>
  <c r="BD102" i="5"/>
  <c r="AB316" i="5"/>
  <c r="AE316" i="5" s="1"/>
  <c r="AF316" i="5"/>
  <c r="M397" i="7"/>
  <c r="AA286" i="5" s="1"/>
  <c r="B398" i="7"/>
  <c r="K397" i="7" s="1"/>
  <c r="B183" i="6"/>
  <c r="K182" i="6" s="1"/>
  <c r="M182" i="6"/>
  <c r="AZ11" i="5"/>
  <c r="BD11" i="5"/>
  <c r="B11" i="2"/>
  <c r="K10" i="2" s="1"/>
  <c r="M10" i="2"/>
  <c r="B5" i="14" s="1"/>
  <c r="K181" i="6"/>
  <c r="AZ132" i="5"/>
  <c r="BC132" i="5" s="1"/>
  <c r="BD132" i="5"/>
  <c r="B54" i="2"/>
  <c r="K53" i="2" s="1"/>
  <c r="M53" i="2"/>
  <c r="B269" i="6"/>
  <c r="J268" i="6" s="1"/>
  <c r="M268" i="6"/>
  <c r="DW194" i="5" s="1"/>
  <c r="K52" i="2"/>
  <c r="K267" i="6"/>
  <c r="B228" i="6"/>
  <c r="K227" i="6" s="1"/>
  <c r="M227" i="6"/>
  <c r="J440" i="9"/>
  <c r="J268" i="7"/>
  <c r="BZ192" i="5"/>
  <c r="CC192" i="5" s="1"/>
  <c r="CD192" i="5"/>
  <c r="J396" i="8"/>
  <c r="K440" i="8"/>
  <c r="DW346" i="5"/>
  <c r="BD12" i="5"/>
  <c r="AZ12" i="5"/>
  <c r="BC12" i="5" s="1"/>
  <c r="DX317" i="5"/>
  <c r="EA317" i="5" s="1"/>
  <c r="EB317" i="5"/>
  <c r="H309" i="12"/>
  <c r="AB285" i="5"/>
  <c r="AE285" i="5" s="1"/>
  <c r="AF285" i="5"/>
  <c r="M96" i="8"/>
  <c r="B97" i="8"/>
  <c r="K96" i="8" s="1"/>
  <c r="CD102" i="5"/>
  <c r="BZ102" i="5"/>
  <c r="CC102" i="5" s="1"/>
  <c r="B224" i="5"/>
  <c r="J138" i="2"/>
  <c r="K310" i="10"/>
  <c r="J267" i="10"/>
  <c r="BZ316" i="5"/>
  <c r="CC316" i="5" s="1"/>
  <c r="CD316" i="5"/>
  <c r="AY255" i="5"/>
  <c r="K396" i="8"/>
  <c r="J483" i="6"/>
  <c r="B269" i="2"/>
  <c r="J268" i="2" s="1"/>
  <c r="M268" i="2"/>
  <c r="B314" i="8"/>
  <c r="K313" i="8" s="1"/>
  <c r="M313" i="8"/>
  <c r="G42" i="5"/>
  <c r="C34" i="12"/>
  <c r="C42" i="5"/>
  <c r="F42" i="5" s="1"/>
  <c r="C12" i="5" l="1"/>
  <c r="F12" i="5" s="1"/>
  <c r="G72" i="5"/>
  <c r="C72" i="5"/>
  <c r="F72" i="5" s="1"/>
  <c r="G132" i="5"/>
  <c r="C132" i="5"/>
  <c r="F132" i="5" s="1"/>
  <c r="H5" i="14"/>
  <c r="C5" i="14"/>
  <c r="E5" i="14"/>
  <c r="D6" i="14"/>
  <c r="M5" i="14"/>
  <c r="F5" i="14"/>
  <c r="I5" i="14"/>
  <c r="J5" i="14"/>
  <c r="L5" i="14"/>
  <c r="K5" i="14"/>
  <c r="C247" i="12"/>
  <c r="C255" i="5"/>
  <c r="F255" i="5" s="1"/>
  <c r="G71" i="5"/>
  <c r="C71" i="5"/>
  <c r="F71" i="5" s="1"/>
  <c r="C35" i="12"/>
  <c r="C43" i="5"/>
  <c r="F43" i="5" s="1"/>
  <c r="C156" i="12"/>
  <c r="G285" i="5"/>
  <c r="C164" i="5"/>
  <c r="F164" i="5" s="1"/>
  <c r="G12" i="5"/>
  <c r="C4" i="12"/>
  <c r="C285" i="5"/>
  <c r="F285" i="5" s="1"/>
  <c r="B256" i="5"/>
  <c r="C256" i="5" s="1"/>
  <c r="F256" i="5" s="1"/>
  <c r="B317" i="5"/>
  <c r="G317" i="5" s="1"/>
  <c r="B103" i="5"/>
  <c r="C95" i="12" s="1"/>
  <c r="B286" i="5"/>
  <c r="C278" i="12" s="1"/>
  <c r="B347" i="5"/>
  <c r="C339" i="12" s="1"/>
  <c r="B225" i="5"/>
  <c r="C217" i="12" s="1"/>
  <c r="BZ13" i="5"/>
  <c r="CC13" i="5" s="1"/>
  <c r="CA13" i="5"/>
  <c r="CB13" i="5" s="1"/>
  <c r="J10" i="9"/>
  <c r="B12" i="9"/>
  <c r="M12" i="9" s="1"/>
  <c r="BY15" i="5" s="1"/>
  <c r="BZ15" i="5" s="1"/>
  <c r="CC15" i="5" s="1"/>
  <c r="M11" i="9"/>
  <c r="BY14" i="5" s="1"/>
  <c r="CD14" i="5" s="1"/>
  <c r="K397" i="2"/>
  <c r="J53" i="2"/>
  <c r="J140" i="9"/>
  <c r="AF72" i="5"/>
  <c r="CD194" i="5"/>
  <c r="B270" i="9"/>
  <c r="J269" i="9" s="1"/>
  <c r="M398" i="2"/>
  <c r="J96" i="7"/>
  <c r="B184" i="7"/>
  <c r="J183" i="7" s="1"/>
  <c r="J268" i="10"/>
  <c r="B399" i="2"/>
  <c r="K398" i="2" s="1"/>
  <c r="B142" i="9"/>
  <c r="J141" i="9" s="1"/>
  <c r="M141" i="9"/>
  <c r="BY105" i="5" s="1"/>
  <c r="DC347" i="5"/>
  <c r="CD104" i="5"/>
  <c r="K268" i="9"/>
  <c r="J53" i="9"/>
  <c r="M183" i="7"/>
  <c r="AA134" i="5" s="1"/>
  <c r="AF134" i="5" s="1"/>
  <c r="BZ133" i="5"/>
  <c r="CC133" i="5" s="1"/>
  <c r="BD347" i="5"/>
  <c r="BZ225" i="5"/>
  <c r="CC225" i="5" s="1"/>
  <c r="B98" i="7"/>
  <c r="K97" i="7" s="1"/>
  <c r="M97" i="7"/>
  <c r="AA73" i="5" s="1"/>
  <c r="AF73" i="5" s="1"/>
  <c r="M269" i="9"/>
  <c r="BY195" i="5" s="1"/>
  <c r="CD195" i="5" s="1"/>
  <c r="K182" i="7"/>
  <c r="M485" i="10"/>
  <c r="CX348" i="5" s="1"/>
  <c r="J484" i="10"/>
  <c r="M54" i="9"/>
  <c r="BY45" i="5" s="1"/>
  <c r="K10" i="7"/>
  <c r="AZ226" i="5"/>
  <c r="BC226" i="5" s="1"/>
  <c r="B55" i="9"/>
  <c r="K54" i="9" s="1"/>
  <c r="M11" i="7"/>
  <c r="AA14" i="5" s="1"/>
  <c r="AB14" i="5" s="1"/>
  <c r="AE14" i="5" s="1"/>
  <c r="CD44" i="5"/>
  <c r="B12" i="7"/>
  <c r="J11" i="7" s="1"/>
  <c r="J484" i="8"/>
  <c r="B486" i="10"/>
  <c r="J485" i="10" s="1"/>
  <c r="BZ286" i="5"/>
  <c r="CC286" i="5" s="1"/>
  <c r="B486" i="8"/>
  <c r="K485" i="8" s="1"/>
  <c r="M485" i="8"/>
  <c r="AY348" i="5" s="1"/>
  <c r="BD348" i="5" s="1"/>
  <c r="AZ225" i="5"/>
  <c r="BC225" i="5" s="1"/>
  <c r="J10" i="10"/>
  <c r="M442" i="2"/>
  <c r="J311" i="9"/>
  <c r="J53" i="6"/>
  <c r="B12" i="10"/>
  <c r="J11" i="10" s="1"/>
  <c r="M11" i="10"/>
  <c r="CX14" i="5" s="1"/>
  <c r="DC14" i="5" s="1"/>
  <c r="K182" i="8"/>
  <c r="AF44" i="5"/>
  <c r="M312" i="9"/>
  <c r="BY226" i="5" s="1"/>
  <c r="B313" i="9"/>
  <c r="M313" i="9" s="1"/>
  <c r="BY227" i="5" s="1"/>
  <c r="J182" i="9"/>
  <c r="B184" i="9"/>
  <c r="K182" i="9"/>
  <c r="M183" i="9"/>
  <c r="BY134" i="5" s="1"/>
  <c r="B399" i="9"/>
  <c r="K398" i="9" s="1"/>
  <c r="J441" i="2"/>
  <c r="K441" i="2"/>
  <c r="J484" i="9"/>
  <c r="K139" i="10"/>
  <c r="J311" i="6"/>
  <c r="J311" i="10"/>
  <c r="J397" i="7"/>
  <c r="K354" i="9"/>
  <c r="BD164" i="5"/>
  <c r="H95" i="12"/>
  <c r="K53" i="6"/>
  <c r="K268" i="2"/>
  <c r="DX103" i="5"/>
  <c r="EA103" i="5" s="1"/>
  <c r="B55" i="6"/>
  <c r="J54" i="6" s="1"/>
  <c r="J441" i="8"/>
  <c r="AF194" i="5"/>
  <c r="M140" i="7"/>
  <c r="AA104" i="5" s="1"/>
  <c r="B141" i="7"/>
  <c r="J140" i="7" s="1"/>
  <c r="K268" i="6"/>
  <c r="BZ72" i="5"/>
  <c r="CC72" i="5" s="1"/>
  <c r="K441" i="7"/>
  <c r="DX44" i="5"/>
  <c r="EA44" i="5" s="1"/>
  <c r="EB44" i="5"/>
  <c r="H36" i="12"/>
  <c r="M398" i="9"/>
  <c r="BY287" i="5" s="1"/>
  <c r="J397" i="9"/>
  <c r="K53" i="10"/>
  <c r="J96" i="6"/>
  <c r="J225" i="2"/>
  <c r="K484" i="7"/>
  <c r="K225" i="10"/>
  <c r="J139" i="7"/>
  <c r="M97" i="6"/>
  <c r="DW73" i="5" s="1"/>
  <c r="EB73" i="5" s="1"/>
  <c r="B227" i="2"/>
  <c r="J226" i="2" s="1"/>
  <c r="B11" i="11"/>
  <c r="K10" i="11" s="1"/>
  <c r="J10" i="2"/>
  <c r="J225" i="7"/>
  <c r="B98" i="6"/>
  <c r="K97" i="6" s="1"/>
  <c r="M226" i="2"/>
  <c r="J139" i="2"/>
  <c r="K397" i="8"/>
  <c r="J225" i="8"/>
  <c r="B443" i="6"/>
  <c r="K442" i="6" s="1"/>
  <c r="J484" i="6"/>
  <c r="M442" i="6"/>
  <c r="DW318" i="5" s="1"/>
  <c r="CD347" i="5"/>
  <c r="AZ44" i="5"/>
  <c r="BC44" i="5" s="1"/>
  <c r="J354" i="2"/>
  <c r="J9" i="11"/>
  <c r="K9" i="11"/>
  <c r="DY12" i="5"/>
  <c r="DZ12" i="5" s="1"/>
  <c r="DY13" i="5" s="1"/>
  <c r="K441" i="6"/>
  <c r="BD194" i="5"/>
  <c r="AZ194" i="5"/>
  <c r="BC194" i="5" s="1"/>
  <c r="J139" i="6"/>
  <c r="K140" i="6"/>
  <c r="M355" i="10"/>
  <c r="CX257" i="5" s="1"/>
  <c r="B356" i="10"/>
  <c r="J355" i="10" s="1"/>
  <c r="M54" i="8"/>
  <c r="AY45" i="5" s="1"/>
  <c r="B55" i="8"/>
  <c r="J54" i="8" s="1"/>
  <c r="B270" i="8"/>
  <c r="J269" i="8" s="1"/>
  <c r="M269" i="8"/>
  <c r="AY195" i="5" s="1"/>
  <c r="M140" i="6"/>
  <c r="DW104" i="5" s="1"/>
  <c r="K354" i="10"/>
  <c r="M226" i="8"/>
  <c r="AY165" i="5" s="1"/>
  <c r="B227" i="8"/>
  <c r="J226" i="8" s="1"/>
  <c r="DC256" i="5"/>
  <c r="CY256" i="5"/>
  <c r="DB256" i="5" s="1"/>
  <c r="J139" i="8"/>
  <c r="K397" i="6"/>
  <c r="M97" i="9"/>
  <c r="BY73" i="5" s="1"/>
  <c r="B98" i="9"/>
  <c r="K97" i="9" s="1"/>
  <c r="J227" i="6"/>
  <c r="J54" i="7"/>
  <c r="J96" i="9"/>
  <c r="M485" i="9"/>
  <c r="BY348" i="5" s="1"/>
  <c r="B486" i="9"/>
  <c r="J485" i="9" s="1"/>
  <c r="DC133" i="5"/>
  <c r="CY133" i="5"/>
  <c r="DB133" i="5" s="1"/>
  <c r="K139" i="6"/>
  <c r="M355" i="2"/>
  <c r="B356" i="2"/>
  <c r="K355" i="2" s="1"/>
  <c r="J53" i="8"/>
  <c r="K96" i="9"/>
  <c r="J268" i="8"/>
  <c r="M183" i="10"/>
  <c r="CX134" i="5" s="1"/>
  <c r="J182" i="10"/>
  <c r="B184" i="10"/>
  <c r="K183" i="10" s="1"/>
  <c r="K268" i="8"/>
  <c r="H277" i="12"/>
  <c r="DX285" i="5"/>
  <c r="EA285" i="5" s="1"/>
  <c r="EB285" i="5"/>
  <c r="AF163" i="5"/>
  <c r="AB163" i="5"/>
  <c r="AE163" i="5" s="1"/>
  <c r="CY163" i="5"/>
  <c r="DB163" i="5" s="1"/>
  <c r="DC163" i="5"/>
  <c r="M183" i="2"/>
  <c r="B184" i="2"/>
  <c r="K183" i="2" s="1"/>
  <c r="CD256" i="5"/>
  <c r="BZ256" i="5"/>
  <c r="CC256" i="5" s="1"/>
  <c r="AA195" i="5"/>
  <c r="AA256" i="5"/>
  <c r="J311" i="2"/>
  <c r="J354" i="8"/>
  <c r="CY164" i="5"/>
  <c r="DB164" i="5" s="1"/>
  <c r="DC164" i="5"/>
  <c r="AY13" i="5"/>
  <c r="B227" i="9"/>
  <c r="J226" i="9" s="1"/>
  <c r="M226" i="9"/>
  <c r="BY165" i="5" s="1"/>
  <c r="J313" i="8"/>
  <c r="J10" i="8"/>
  <c r="AB286" i="5"/>
  <c r="AE286" i="5" s="1"/>
  <c r="AF286" i="5"/>
  <c r="DW225" i="5"/>
  <c r="M312" i="6"/>
  <c r="DW226" i="5" s="1"/>
  <c r="B313" i="6"/>
  <c r="CY287" i="5"/>
  <c r="DB287" i="5" s="1"/>
  <c r="DC287" i="5"/>
  <c r="B133" i="5"/>
  <c r="K182" i="2"/>
  <c r="EB72" i="5"/>
  <c r="H64" i="12"/>
  <c r="DX72" i="5"/>
  <c r="EA72" i="5" s="1"/>
  <c r="M54" i="10"/>
  <c r="CX45" i="5" s="1"/>
  <c r="B55" i="10"/>
  <c r="J54" i="10" s="1"/>
  <c r="B229" i="6"/>
  <c r="K228" i="6" s="1"/>
  <c r="M228" i="6"/>
  <c r="B400" i="10"/>
  <c r="K399" i="10" s="1"/>
  <c r="M399" i="10"/>
  <c r="DX45" i="5"/>
  <c r="EA45" i="5" s="1"/>
  <c r="EB45" i="5"/>
  <c r="H37" i="12"/>
  <c r="BC11" i="5"/>
  <c r="BA12" i="5"/>
  <c r="AA45" i="5"/>
  <c r="J398" i="10"/>
  <c r="M183" i="8"/>
  <c r="AY134" i="5" s="1"/>
  <c r="B184" i="8"/>
  <c r="F11" i="5"/>
  <c r="M355" i="9"/>
  <c r="B356" i="9"/>
  <c r="J355" i="9" s="1"/>
  <c r="J354" i="7"/>
  <c r="DX347" i="5"/>
  <c r="EA347" i="5" s="1"/>
  <c r="H339" i="12"/>
  <c r="EB347" i="5"/>
  <c r="K442" i="2"/>
  <c r="AF103" i="5"/>
  <c r="AB103" i="5"/>
  <c r="AE103" i="5" s="1"/>
  <c r="B270" i="6"/>
  <c r="J269" i="6" s="1"/>
  <c r="M269" i="6"/>
  <c r="B44" i="5"/>
  <c r="AY256" i="5"/>
  <c r="B227" i="10"/>
  <c r="K226" i="10" s="1"/>
  <c r="M226" i="10"/>
  <c r="B443" i="10"/>
  <c r="K442" i="10" s="1"/>
  <c r="M442" i="10"/>
  <c r="C102" i="5"/>
  <c r="F102" i="5" s="1"/>
  <c r="C94" i="12"/>
  <c r="G102" i="5"/>
  <c r="M270" i="7"/>
  <c r="B271" i="7"/>
  <c r="J270" i="7" s="1"/>
  <c r="B98" i="8"/>
  <c r="K97" i="8" s="1"/>
  <c r="M97" i="8"/>
  <c r="AY73" i="5" s="1"/>
  <c r="CY317" i="5"/>
  <c r="DB317" i="5" s="1"/>
  <c r="DC317" i="5"/>
  <c r="B56" i="7"/>
  <c r="K55" i="7" s="1"/>
  <c r="M55" i="7"/>
  <c r="AA46" i="5" s="1"/>
  <c r="AB317" i="5"/>
  <c r="AE317" i="5" s="1"/>
  <c r="AF317" i="5"/>
  <c r="B12" i="6"/>
  <c r="J11" i="6" s="1"/>
  <c r="M11" i="6"/>
  <c r="K269" i="7"/>
  <c r="AA347" i="5"/>
  <c r="B486" i="6"/>
  <c r="J485" i="6" s="1"/>
  <c r="M485" i="6"/>
  <c r="BY317" i="5"/>
  <c r="DX194" i="5"/>
  <c r="EA194" i="5" s="1"/>
  <c r="EB194" i="5"/>
  <c r="H186" i="12"/>
  <c r="M140" i="2"/>
  <c r="B141" i="2"/>
  <c r="K140" i="2" s="1"/>
  <c r="DX346" i="5"/>
  <c r="EA346" i="5" s="1"/>
  <c r="EB346" i="5"/>
  <c r="H338" i="12"/>
  <c r="DA12" i="5"/>
  <c r="C185" i="12"/>
  <c r="C193" i="5"/>
  <c r="F193" i="5" s="1"/>
  <c r="G193" i="5"/>
  <c r="CY73" i="5"/>
  <c r="DB73" i="5" s="1"/>
  <c r="DC73" i="5"/>
  <c r="M11" i="2"/>
  <c r="B6" i="14" s="1"/>
  <c r="B12" i="2"/>
  <c r="C338" i="12"/>
  <c r="C346" i="5"/>
  <c r="F346" i="5" s="1"/>
  <c r="G346" i="5"/>
  <c r="AY133" i="5"/>
  <c r="B356" i="7"/>
  <c r="K355" i="7" s="1"/>
  <c r="M355" i="7"/>
  <c r="AA257" i="5" s="1"/>
  <c r="J96" i="8"/>
  <c r="DW133" i="5"/>
  <c r="K441" i="10"/>
  <c r="B443" i="7"/>
  <c r="J442" i="7" s="1"/>
  <c r="M442" i="7"/>
  <c r="DW13" i="5"/>
  <c r="AZ317" i="5"/>
  <c r="BC317" i="5" s="1"/>
  <c r="BD317" i="5"/>
  <c r="H278" i="12"/>
  <c r="EB286" i="5"/>
  <c r="DX286" i="5"/>
  <c r="EA286" i="5" s="1"/>
  <c r="H248" i="12"/>
  <c r="EB256" i="5"/>
  <c r="DX256" i="5"/>
  <c r="EA256" i="5" s="1"/>
  <c r="M312" i="7"/>
  <c r="B313" i="7"/>
  <c r="B73" i="5"/>
  <c r="M485" i="2"/>
  <c r="B486" i="2"/>
  <c r="J485" i="2" s="1"/>
  <c r="CX103" i="5"/>
  <c r="B356" i="6"/>
  <c r="K355" i="6" s="1"/>
  <c r="M355" i="6"/>
  <c r="DW257" i="5" s="1"/>
  <c r="B12" i="8"/>
  <c r="J11" i="8" s="1"/>
  <c r="M11" i="8"/>
  <c r="AY14" i="5" s="1"/>
  <c r="B141" i="8"/>
  <c r="K140" i="8" s="1"/>
  <c r="M140" i="8"/>
  <c r="AY104" i="5" s="1"/>
  <c r="H247" i="12"/>
  <c r="DX255" i="5"/>
  <c r="EA255" i="5" s="1"/>
  <c r="EB255" i="5"/>
  <c r="M312" i="2"/>
  <c r="B313" i="2"/>
  <c r="K312" i="2" s="1"/>
  <c r="BD316" i="5"/>
  <c r="AZ316" i="5"/>
  <c r="BC316" i="5" s="1"/>
  <c r="CY316" i="5"/>
  <c r="DB316" i="5" s="1"/>
  <c r="DC316" i="5"/>
  <c r="B142" i="6"/>
  <c r="J141" i="6" s="1"/>
  <c r="M141" i="6"/>
  <c r="DW105" i="5" s="1"/>
  <c r="B444" i="2"/>
  <c r="J443" i="2" s="1"/>
  <c r="M443" i="2"/>
  <c r="AY72" i="5"/>
  <c r="J182" i="6"/>
  <c r="AB225" i="5"/>
  <c r="AE225" i="5" s="1"/>
  <c r="AF225" i="5"/>
  <c r="AD12" i="5"/>
  <c r="AC13" i="5" s="1"/>
  <c r="M485" i="7"/>
  <c r="AA348" i="5" s="1"/>
  <c r="B486" i="7"/>
  <c r="J485" i="7" s="1"/>
  <c r="M442" i="9"/>
  <c r="BY318" i="5" s="1"/>
  <c r="B443" i="9"/>
  <c r="K442" i="9" s="1"/>
  <c r="AZ255" i="5"/>
  <c r="BC255" i="5" s="1"/>
  <c r="BD255" i="5"/>
  <c r="B99" i="2"/>
  <c r="M98" i="2"/>
  <c r="BZ164" i="5"/>
  <c r="CC164" i="5" s="1"/>
  <c r="CD164" i="5"/>
  <c r="EA11" i="5"/>
  <c r="AY286" i="5"/>
  <c r="CX194" i="5"/>
  <c r="DC13" i="5"/>
  <c r="CY13" i="5"/>
  <c r="DB13" i="5" s="1"/>
  <c r="B141" i="10"/>
  <c r="J140" i="10" s="1"/>
  <c r="M140" i="10"/>
  <c r="CX104" i="5" s="1"/>
  <c r="K10" i="8"/>
  <c r="M269" i="10"/>
  <c r="CX195" i="5" s="1"/>
  <c r="B270" i="10"/>
  <c r="J269" i="10" s="1"/>
  <c r="B313" i="10"/>
  <c r="K312" i="10" s="1"/>
  <c r="M312" i="10"/>
  <c r="M355" i="8"/>
  <c r="B356" i="8"/>
  <c r="K311" i="7"/>
  <c r="K225" i="9"/>
  <c r="J10" i="6"/>
  <c r="B227" i="7"/>
  <c r="K226" i="7" s="1"/>
  <c r="M226" i="7"/>
  <c r="AA165" i="5" s="1"/>
  <c r="B443" i="8"/>
  <c r="K442" i="8" s="1"/>
  <c r="M442" i="8"/>
  <c r="B399" i="8"/>
  <c r="J398" i="8" s="1"/>
  <c r="M398" i="8"/>
  <c r="AY287" i="5" s="1"/>
  <c r="J441" i="9"/>
  <c r="B399" i="6"/>
  <c r="J398" i="6" s="1"/>
  <c r="M398" i="6"/>
  <c r="AB164" i="5"/>
  <c r="AE164" i="5" s="1"/>
  <c r="AF164" i="5"/>
  <c r="CY193" i="5"/>
  <c r="DB193" i="5" s="1"/>
  <c r="DC193" i="5"/>
  <c r="BD103" i="5"/>
  <c r="AZ103" i="5"/>
  <c r="BC103" i="5" s="1"/>
  <c r="BZ163" i="5"/>
  <c r="CC163" i="5" s="1"/>
  <c r="CD163" i="5"/>
  <c r="AY227" i="5"/>
  <c r="B315" i="8"/>
  <c r="J314" i="8" s="1"/>
  <c r="M314" i="8"/>
  <c r="AY228" i="5" s="1"/>
  <c r="J484" i="2"/>
  <c r="M398" i="7"/>
  <c r="AA287" i="5" s="1"/>
  <c r="B399" i="7"/>
  <c r="B99" i="10"/>
  <c r="K98" i="10" s="1"/>
  <c r="M98" i="10"/>
  <c r="CX74" i="5" s="1"/>
  <c r="CY225" i="5"/>
  <c r="DB225" i="5" s="1"/>
  <c r="DC225" i="5"/>
  <c r="J97" i="10"/>
  <c r="B194" i="5"/>
  <c r="DW166" i="5"/>
  <c r="B13" i="5"/>
  <c r="CX44" i="5"/>
  <c r="B55" i="2"/>
  <c r="J54" i="2" s="1"/>
  <c r="M54" i="2"/>
  <c r="B270" i="2"/>
  <c r="J269" i="2" s="1"/>
  <c r="M269" i="2"/>
  <c r="C216" i="12"/>
  <c r="C224" i="5"/>
  <c r="F224" i="5" s="1"/>
  <c r="G224" i="5"/>
  <c r="B184" i="6"/>
  <c r="K183" i="6" s="1"/>
  <c r="M183" i="6"/>
  <c r="K354" i="6"/>
  <c r="J311" i="7"/>
  <c r="J97" i="2"/>
  <c r="J225" i="9"/>
  <c r="H6" i="14" l="1"/>
  <c r="C6" i="14"/>
  <c r="D7" i="14"/>
  <c r="L7" i="14"/>
  <c r="I6" i="14"/>
  <c r="M6" i="14"/>
  <c r="E6" i="14"/>
  <c r="F6" i="14"/>
  <c r="J6" i="14"/>
  <c r="G6" i="14"/>
  <c r="L6" i="14"/>
  <c r="K6" i="14"/>
  <c r="C317" i="5"/>
  <c r="F317" i="5" s="1"/>
  <c r="G256" i="5"/>
  <c r="G225" i="5"/>
  <c r="C309" i="12"/>
  <c r="G347" i="5"/>
  <c r="C248" i="12"/>
  <c r="C347" i="5"/>
  <c r="F347" i="5" s="1"/>
  <c r="C103" i="5"/>
  <c r="F103" i="5" s="1"/>
  <c r="G103" i="5"/>
  <c r="B348" i="5"/>
  <c r="C340" i="12" s="1"/>
  <c r="B14" i="5"/>
  <c r="C14" i="5" s="1"/>
  <c r="F14" i="5" s="1"/>
  <c r="B104" i="5"/>
  <c r="C104" i="5" s="1"/>
  <c r="F104" i="5" s="1"/>
  <c r="B165" i="5"/>
  <c r="G165" i="5" s="1"/>
  <c r="B74" i="5"/>
  <c r="C66" i="12" s="1"/>
  <c r="B45" i="5"/>
  <c r="C37" i="12" s="1"/>
  <c r="C225" i="5"/>
  <c r="F225" i="5" s="1"/>
  <c r="B134" i="5"/>
  <c r="C126" i="12" s="1"/>
  <c r="C286" i="5"/>
  <c r="F286" i="5" s="1"/>
  <c r="G286" i="5"/>
  <c r="B287" i="5"/>
  <c r="C287" i="5" s="1"/>
  <c r="F287" i="5" s="1"/>
  <c r="B257" i="5"/>
  <c r="C249" i="12" s="1"/>
  <c r="B318" i="5"/>
  <c r="C318" i="5" s="1"/>
  <c r="F318" i="5" s="1"/>
  <c r="CA14" i="5"/>
  <c r="CB14" i="5" s="1"/>
  <c r="BZ14" i="5"/>
  <c r="CC14" i="5" s="1"/>
  <c r="CD15" i="5"/>
  <c r="K11" i="9"/>
  <c r="J11" i="9"/>
  <c r="B13" i="9"/>
  <c r="K12" i="9" s="1"/>
  <c r="K269" i="9"/>
  <c r="M270" i="9"/>
  <c r="BY196" i="5" s="1"/>
  <c r="CD196" i="5" s="1"/>
  <c r="B271" i="9"/>
  <c r="K270" i="9" s="1"/>
  <c r="B185" i="7"/>
  <c r="B186" i="7" s="1"/>
  <c r="K314" i="8"/>
  <c r="M142" i="9"/>
  <c r="BY106" i="5" s="1"/>
  <c r="BZ106" i="5" s="1"/>
  <c r="CC106" i="5" s="1"/>
  <c r="M184" i="7"/>
  <c r="AA135" i="5" s="1"/>
  <c r="AB135" i="5" s="1"/>
  <c r="AE135" i="5" s="1"/>
  <c r="M399" i="2"/>
  <c r="K141" i="9"/>
  <c r="BZ195" i="5"/>
  <c r="CC195" i="5" s="1"/>
  <c r="K183" i="7"/>
  <c r="J97" i="7"/>
  <c r="J398" i="2"/>
  <c r="CY14" i="5"/>
  <c r="DB14" i="5" s="1"/>
  <c r="J485" i="8"/>
  <c r="B143" i="9"/>
  <c r="J142" i="9" s="1"/>
  <c r="AB73" i="5"/>
  <c r="AE73" i="5" s="1"/>
  <c r="B400" i="2"/>
  <c r="K399" i="2" s="1"/>
  <c r="AB134" i="5"/>
  <c r="AE134" i="5" s="1"/>
  <c r="B56" i="9"/>
  <c r="K55" i="9" s="1"/>
  <c r="M55" i="9"/>
  <c r="BY46" i="5" s="1"/>
  <c r="BZ46" i="5" s="1"/>
  <c r="CC46" i="5" s="1"/>
  <c r="B99" i="7"/>
  <c r="K98" i="7" s="1"/>
  <c r="M98" i="7"/>
  <c r="AA74" i="5" s="1"/>
  <c r="AF74" i="5" s="1"/>
  <c r="AF14" i="5"/>
  <c r="M12" i="10"/>
  <c r="CX15" i="5" s="1"/>
  <c r="J54" i="9"/>
  <c r="M486" i="10"/>
  <c r="CX349" i="5" s="1"/>
  <c r="DC349" i="5" s="1"/>
  <c r="B487" i="10"/>
  <c r="K486" i="10" s="1"/>
  <c r="J398" i="9"/>
  <c r="M399" i="9"/>
  <c r="BY288" i="5" s="1"/>
  <c r="BZ288" i="5" s="1"/>
  <c r="CC288" i="5" s="1"/>
  <c r="AZ348" i="5"/>
  <c r="BC348" i="5" s="1"/>
  <c r="B400" i="9"/>
  <c r="K399" i="9" s="1"/>
  <c r="K140" i="7"/>
  <c r="B13" i="7"/>
  <c r="K12" i="7" s="1"/>
  <c r="K485" i="10"/>
  <c r="K11" i="7"/>
  <c r="M486" i="8"/>
  <c r="AY349" i="5" s="1"/>
  <c r="B487" i="8"/>
  <c r="K486" i="8" s="1"/>
  <c r="M12" i="7"/>
  <c r="AA15" i="5" s="1"/>
  <c r="AB15" i="5" s="1"/>
  <c r="AE15" i="5" s="1"/>
  <c r="M141" i="7"/>
  <c r="AA105" i="5" s="1"/>
  <c r="B314" i="9"/>
  <c r="K313" i="9" s="1"/>
  <c r="J442" i="6"/>
  <c r="B13" i="10"/>
  <c r="K12" i="10" s="1"/>
  <c r="K11" i="10"/>
  <c r="B228" i="2"/>
  <c r="J227" i="2" s="1"/>
  <c r="M227" i="2"/>
  <c r="J55" i="7"/>
  <c r="B142" i="7"/>
  <c r="B143" i="7" s="1"/>
  <c r="K142" i="7" s="1"/>
  <c r="J98" i="10"/>
  <c r="J226" i="10"/>
  <c r="J183" i="2"/>
  <c r="K485" i="2"/>
  <c r="CD134" i="5"/>
  <c r="BZ134" i="5"/>
  <c r="CC134" i="5" s="1"/>
  <c r="K54" i="2"/>
  <c r="K183" i="9"/>
  <c r="M184" i="9"/>
  <c r="BY135" i="5" s="1"/>
  <c r="B185" i="9"/>
  <c r="J183" i="9"/>
  <c r="K312" i="9"/>
  <c r="J312" i="9"/>
  <c r="K269" i="10"/>
  <c r="K355" i="9"/>
  <c r="DX73" i="5"/>
  <c r="EA73" i="5" s="1"/>
  <c r="H65" i="12"/>
  <c r="B56" i="6"/>
  <c r="M55" i="6"/>
  <c r="DW46" i="5" s="1"/>
  <c r="H38" i="12" s="1"/>
  <c r="K398" i="8"/>
  <c r="J442" i="10"/>
  <c r="K54" i="6"/>
  <c r="J226" i="7"/>
  <c r="J97" i="9"/>
  <c r="B444" i="6"/>
  <c r="K443" i="6" s="1"/>
  <c r="M443" i="6"/>
  <c r="DW319" i="5" s="1"/>
  <c r="H311" i="12" s="1"/>
  <c r="K226" i="8"/>
  <c r="K226" i="2"/>
  <c r="J355" i="6"/>
  <c r="J140" i="2"/>
  <c r="J228" i="6"/>
  <c r="K485" i="7"/>
  <c r="K442" i="7"/>
  <c r="M11" i="11"/>
  <c r="B12" i="11"/>
  <c r="J11" i="11" s="1"/>
  <c r="J10" i="11"/>
  <c r="J97" i="6"/>
  <c r="M98" i="6"/>
  <c r="DW74" i="5" s="1"/>
  <c r="DX74" i="5" s="1"/>
  <c r="EA74" i="5" s="1"/>
  <c r="B99" i="6"/>
  <c r="K98" i="6" s="1"/>
  <c r="J183" i="6"/>
  <c r="K398" i="6"/>
  <c r="K355" i="10"/>
  <c r="K485" i="6"/>
  <c r="J442" i="9"/>
  <c r="BD195" i="5"/>
  <c r="AZ195" i="5"/>
  <c r="BC195" i="5" s="1"/>
  <c r="AZ45" i="5"/>
  <c r="BC45" i="5" s="1"/>
  <c r="BD45" i="5"/>
  <c r="J140" i="8"/>
  <c r="K270" i="7"/>
  <c r="B185" i="10"/>
  <c r="M184" i="10"/>
  <c r="CX135" i="5" s="1"/>
  <c r="M486" i="9"/>
  <c r="BY349" i="5" s="1"/>
  <c r="CD349" i="5" s="1"/>
  <c r="B487" i="9"/>
  <c r="B357" i="10"/>
  <c r="M356" i="10"/>
  <c r="CX258" i="5" s="1"/>
  <c r="M356" i="2"/>
  <c r="B357" i="2"/>
  <c r="J356" i="2" s="1"/>
  <c r="B228" i="8"/>
  <c r="M227" i="8"/>
  <c r="AY166" i="5" s="1"/>
  <c r="AZ166" i="5" s="1"/>
  <c r="BC166" i="5" s="1"/>
  <c r="J183" i="10"/>
  <c r="K485" i="9"/>
  <c r="AZ165" i="5"/>
  <c r="BC165" i="5" s="1"/>
  <c r="BD165" i="5"/>
  <c r="CY257" i="5"/>
  <c r="DB257" i="5" s="1"/>
  <c r="DC257" i="5"/>
  <c r="J355" i="2"/>
  <c r="M98" i="9"/>
  <c r="BY74" i="5" s="1"/>
  <c r="BZ74" i="5" s="1"/>
  <c r="CC74" i="5" s="1"/>
  <c r="B99" i="9"/>
  <c r="J98" i="9" s="1"/>
  <c r="CY134" i="5"/>
  <c r="DB134" i="5" s="1"/>
  <c r="DC134" i="5"/>
  <c r="CD348" i="5"/>
  <c r="BZ348" i="5"/>
  <c r="CC348" i="5" s="1"/>
  <c r="K54" i="10"/>
  <c r="K226" i="9"/>
  <c r="BZ73" i="5"/>
  <c r="CC73" i="5" s="1"/>
  <c r="CD73" i="5"/>
  <c r="K54" i="8"/>
  <c r="B56" i="8"/>
  <c r="J55" i="8" s="1"/>
  <c r="M55" i="8"/>
  <c r="AY46" i="5" s="1"/>
  <c r="AZ46" i="5" s="1"/>
  <c r="BC46" i="5" s="1"/>
  <c r="K11" i="6"/>
  <c r="M270" i="8"/>
  <c r="AY196" i="5" s="1"/>
  <c r="B271" i="8"/>
  <c r="K270" i="8" s="1"/>
  <c r="K269" i="8"/>
  <c r="M356" i="8"/>
  <c r="AY258" i="5" s="1"/>
  <c r="B357" i="8"/>
  <c r="J356" i="8" s="1"/>
  <c r="DC104" i="5"/>
  <c r="CY104" i="5"/>
  <c r="DB104" i="5" s="1"/>
  <c r="M99" i="2"/>
  <c r="B100" i="2"/>
  <c r="H96" i="12"/>
  <c r="DX104" i="5"/>
  <c r="EA104" i="5" s="1"/>
  <c r="EB104" i="5"/>
  <c r="M141" i="10"/>
  <c r="CX105" i="5" s="1"/>
  <c r="B142" i="10"/>
  <c r="J141" i="10" s="1"/>
  <c r="CZ13" i="5"/>
  <c r="CX165" i="5"/>
  <c r="AZ134" i="5"/>
  <c r="BC134" i="5" s="1"/>
  <c r="BD134" i="5"/>
  <c r="B401" i="10"/>
  <c r="J400" i="10" s="1"/>
  <c r="M400" i="10"/>
  <c r="CX289" i="5" s="1"/>
  <c r="B195" i="5"/>
  <c r="K11" i="2"/>
  <c r="EB105" i="5"/>
  <c r="DX105" i="5"/>
  <c r="EA105" i="5" s="1"/>
  <c r="H97" i="12"/>
  <c r="K141" i="6"/>
  <c r="C36" i="12"/>
  <c r="C44" i="5"/>
  <c r="F44" i="5" s="1"/>
  <c r="G44" i="5"/>
  <c r="M229" i="6"/>
  <c r="DW168" i="5" s="1"/>
  <c r="B230" i="6"/>
  <c r="J229" i="6" s="1"/>
  <c r="B185" i="2"/>
  <c r="K184" i="2" s="1"/>
  <c r="M184" i="2"/>
  <c r="C13" i="5"/>
  <c r="C5" i="12"/>
  <c r="G13" i="5"/>
  <c r="B400" i="6"/>
  <c r="J399" i="6" s="1"/>
  <c r="M399" i="6"/>
  <c r="DW288" i="5" s="1"/>
  <c r="B444" i="9"/>
  <c r="K443" i="9" s="1"/>
  <c r="M443" i="9"/>
  <c r="DC103" i="5"/>
  <c r="CY103" i="5"/>
  <c r="DB103" i="5" s="1"/>
  <c r="B13" i="6"/>
  <c r="J12" i="6" s="1"/>
  <c r="M12" i="6"/>
  <c r="DW15" i="5" s="1"/>
  <c r="AA196" i="5"/>
  <c r="BD256" i="5"/>
  <c r="AZ256" i="5"/>
  <c r="BC256" i="5" s="1"/>
  <c r="K269" i="6"/>
  <c r="AF45" i="5"/>
  <c r="AB45" i="5"/>
  <c r="AE45" i="5" s="1"/>
  <c r="M55" i="10"/>
  <c r="CX46" i="5" s="1"/>
  <c r="B56" i="10"/>
  <c r="J55" i="10" s="1"/>
  <c r="B228" i="9"/>
  <c r="J227" i="9" s="1"/>
  <c r="M227" i="9"/>
  <c r="AD13" i="5"/>
  <c r="AC14" i="5" s="1"/>
  <c r="H249" i="12"/>
  <c r="EB257" i="5"/>
  <c r="DX257" i="5"/>
  <c r="EA257" i="5" s="1"/>
  <c r="B271" i="2"/>
  <c r="J270" i="2" s="1"/>
  <c r="M270" i="2"/>
  <c r="B228" i="7"/>
  <c r="K227" i="7" s="1"/>
  <c r="M227" i="7"/>
  <c r="AA166" i="5" s="1"/>
  <c r="C133" i="5"/>
  <c r="F133" i="5" s="1"/>
  <c r="G133" i="5"/>
  <c r="C125" i="12"/>
  <c r="H218" i="12"/>
  <c r="DX226" i="5"/>
  <c r="EA226" i="5" s="1"/>
  <c r="EB226" i="5"/>
  <c r="AZ13" i="5"/>
  <c r="BC13" i="5" s="1"/>
  <c r="BD13" i="5"/>
  <c r="AY318" i="5"/>
  <c r="M56" i="7"/>
  <c r="B57" i="7"/>
  <c r="K56" i="7" s="1"/>
  <c r="CX318" i="5"/>
  <c r="B357" i="9"/>
  <c r="J356" i="9" s="1"/>
  <c r="M356" i="9"/>
  <c r="BY258" i="5" s="1"/>
  <c r="DC74" i="5"/>
  <c r="CY74" i="5"/>
  <c r="DB74" i="5" s="1"/>
  <c r="AB165" i="5"/>
  <c r="AE165" i="5" s="1"/>
  <c r="AF165" i="5"/>
  <c r="J355" i="8"/>
  <c r="J11" i="2"/>
  <c r="K140" i="10"/>
  <c r="DW348" i="5"/>
  <c r="DW134" i="5"/>
  <c r="M399" i="7"/>
  <c r="AA288" i="5" s="1"/>
  <c r="B400" i="7"/>
  <c r="J399" i="7" s="1"/>
  <c r="BD72" i="5"/>
  <c r="AZ72" i="5"/>
  <c r="BC72" i="5" s="1"/>
  <c r="CD287" i="5"/>
  <c r="BZ287" i="5"/>
  <c r="CC287" i="5" s="1"/>
  <c r="M443" i="8"/>
  <c r="AY319" i="5" s="1"/>
  <c r="B444" i="8"/>
  <c r="J443" i="8" s="1"/>
  <c r="AA318" i="5"/>
  <c r="BY257" i="5"/>
  <c r="AB347" i="5"/>
  <c r="AE347" i="5" s="1"/>
  <c r="AF347" i="5"/>
  <c r="DW195" i="5"/>
  <c r="CY45" i="5"/>
  <c r="DB45" i="5" s="1"/>
  <c r="DC45" i="5"/>
  <c r="DX166" i="5"/>
  <c r="EA166" i="5" s="1"/>
  <c r="EB166" i="5"/>
  <c r="H158" i="12"/>
  <c r="AZ227" i="5"/>
  <c r="BC227" i="5" s="1"/>
  <c r="BD227" i="5"/>
  <c r="B314" i="6"/>
  <c r="J313" i="6" s="1"/>
  <c r="M313" i="6"/>
  <c r="DW227" i="5" s="1"/>
  <c r="AB195" i="5"/>
  <c r="AE195" i="5" s="1"/>
  <c r="AF195" i="5"/>
  <c r="M313" i="7"/>
  <c r="B314" i="7"/>
  <c r="BB12" i="5"/>
  <c r="BA13" i="5" s="1"/>
  <c r="J312" i="6"/>
  <c r="C194" i="5"/>
  <c r="F194" i="5" s="1"/>
  <c r="G194" i="5"/>
  <c r="C186" i="12"/>
  <c r="J442" i="8"/>
  <c r="CX226" i="5"/>
  <c r="K443" i="2"/>
  <c r="C73" i="5"/>
  <c r="F73" i="5" s="1"/>
  <c r="G73" i="5"/>
  <c r="C65" i="12"/>
  <c r="AF257" i="5"/>
  <c r="AB257" i="5"/>
  <c r="AE257" i="5" s="1"/>
  <c r="M443" i="10"/>
  <c r="CX319" i="5" s="1"/>
  <c r="B444" i="10"/>
  <c r="K443" i="10" s="1"/>
  <c r="H310" i="12"/>
  <c r="EB318" i="5"/>
  <c r="DX318" i="5"/>
  <c r="EA318" i="5" s="1"/>
  <c r="E12" i="5"/>
  <c r="DZ13" i="5"/>
  <c r="B357" i="6"/>
  <c r="K356" i="6" s="1"/>
  <c r="M356" i="6"/>
  <c r="DW258" i="5" s="1"/>
  <c r="J398" i="7"/>
  <c r="DC194" i="5"/>
  <c r="CY194" i="5"/>
  <c r="DB194" i="5" s="1"/>
  <c r="K312" i="7"/>
  <c r="BZ45" i="5"/>
  <c r="CC45" i="5" s="1"/>
  <c r="CD45" i="5"/>
  <c r="K398" i="7"/>
  <c r="AZ286" i="5"/>
  <c r="BC286" i="5" s="1"/>
  <c r="BD286" i="5"/>
  <c r="B56" i="2"/>
  <c r="J55" i="2" s="1"/>
  <c r="M55" i="2"/>
  <c r="BZ227" i="5"/>
  <c r="CC227" i="5" s="1"/>
  <c r="CD227" i="5"/>
  <c r="J312" i="10"/>
  <c r="B319" i="5"/>
  <c r="M313" i="2"/>
  <c r="B314" i="2"/>
  <c r="J313" i="2" s="1"/>
  <c r="K11" i="8"/>
  <c r="B444" i="7"/>
  <c r="K443" i="7" s="1"/>
  <c r="M443" i="7"/>
  <c r="AA319" i="5" s="1"/>
  <c r="J355" i="7"/>
  <c r="CY44" i="5"/>
  <c r="DB44" i="5" s="1"/>
  <c r="DC44" i="5"/>
  <c r="B13" i="2"/>
  <c r="K12" i="2" s="1"/>
  <c r="M12" i="2"/>
  <c r="B7" i="14" s="1"/>
  <c r="B185" i="8"/>
  <c r="J184" i="8" s="1"/>
  <c r="M184" i="8"/>
  <c r="H217" i="12"/>
  <c r="DX225" i="5"/>
  <c r="EA225" i="5" s="1"/>
  <c r="EB225" i="5"/>
  <c r="BZ105" i="5"/>
  <c r="CC105" i="5" s="1"/>
  <c r="CD105" i="5"/>
  <c r="AY257" i="5"/>
  <c r="K98" i="2"/>
  <c r="BZ317" i="5"/>
  <c r="CC317" i="5" s="1"/>
  <c r="CD317" i="5"/>
  <c r="J183" i="8"/>
  <c r="DW14" i="5"/>
  <c r="DW167" i="5"/>
  <c r="K269" i="2"/>
  <c r="M99" i="10"/>
  <c r="CX75" i="5" s="1"/>
  <c r="B100" i="10"/>
  <c r="K99" i="10" s="1"/>
  <c r="DW287" i="5"/>
  <c r="B487" i="6"/>
  <c r="J486" i="6" s="1"/>
  <c r="M486" i="6"/>
  <c r="DW349" i="5" s="1"/>
  <c r="M271" i="7"/>
  <c r="B272" i="7"/>
  <c r="K271" i="7" s="1"/>
  <c r="M227" i="10"/>
  <c r="CX166" i="5" s="1"/>
  <c r="B228" i="10"/>
  <c r="J227" i="10" s="1"/>
  <c r="BZ165" i="5"/>
  <c r="CC165" i="5" s="1"/>
  <c r="CD165" i="5"/>
  <c r="DC348" i="5"/>
  <c r="CY348" i="5"/>
  <c r="DB348" i="5" s="1"/>
  <c r="B143" i="6"/>
  <c r="K142" i="6" s="1"/>
  <c r="M142" i="6"/>
  <c r="B271" i="10"/>
  <c r="J270" i="10" s="1"/>
  <c r="M270" i="10"/>
  <c r="CX196" i="5" s="1"/>
  <c r="BZ318" i="5"/>
  <c r="CC318" i="5" s="1"/>
  <c r="CD318" i="5"/>
  <c r="BZ226" i="5"/>
  <c r="CC226" i="5" s="1"/>
  <c r="CD226" i="5"/>
  <c r="H125" i="12"/>
  <c r="EB133" i="5"/>
  <c r="DX133" i="5"/>
  <c r="EA133" i="5" s="1"/>
  <c r="B271" i="6"/>
  <c r="K270" i="6" s="1"/>
  <c r="M270" i="6"/>
  <c r="AZ287" i="5"/>
  <c r="BC287" i="5" s="1"/>
  <c r="BD287" i="5"/>
  <c r="CY195" i="5"/>
  <c r="DB195" i="5" s="1"/>
  <c r="DC195" i="5"/>
  <c r="AB46" i="5"/>
  <c r="AE46" i="5" s="1"/>
  <c r="AF46" i="5"/>
  <c r="AF348" i="5"/>
  <c r="AB348" i="5"/>
  <c r="AE348" i="5" s="1"/>
  <c r="H5" i="12"/>
  <c r="EB13" i="5"/>
  <c r="DX13" i="5"/>
  <c r="M141" i="2"/>
  <c r="B142" i="2"/>
  <c r="AF104" i="5"/>
  <c r="AB104" i="5"/>
  <c r="AE104" i="5" s="1"/>
  <c r="AZ104" i="5"/>
  <c r="BC104" i="5" s="1"/>
  <c r="BD104" i="5"/>
  <c r="J312" i="2"/>
  <c r="BD14" i="5"/>
  <c r="AZ14" i="5"/>
  <c r="BC14" i="5" s="1"/>
  <c r="AZ73" i="5"/>
  <c r="BC73" i="5" s="1"/>
  <c r="BD73" i="5"/>
  <c r="B99" i="8"/>
  <c r="K98" i="8" s="1"/>
  <c r="M98" i="8"/>
  <c r="CX288" i="5"/>
  <c r="BD228" i="5"/>
  <c r="AZ228" i="5"/>
  <c r="BC228" i="5" s="1"/>
  <c r="AZ133" i="5"/>
  <c r="BC133" i="5" s="1"/>
  <c r="BD133" i="5"/>
  <c r="AB256" i="5"/>
  <c r="AE256" i="5" s="1"/>
  <c r="AF256" i="5"/>
  <c r="M315" i="8"/>
  <c r="AY229" i="5" s="1"/>
  <c r="B316" i="8"/>
  <c r="K315" i="8" s="1"/>
  <c r="B487" i="2"/>
  <c r="J486" i="2" s="1"/>
  <c r="M486" i="2"/>
  <c r="B185" i="6"/>
  <c r="M184" i="6"/>
  <c r="AB287" i="5"/>
  <c r="AE287" i="5" s="1"/>
  <c r="AF287" i="5"/>
  <c r="B400" i="8"/>
  <c r="J399" i="8" s="1"/>
  <c r="M399" i="8"/>
  <c r="AY288" i="5" s="1"/>
  <c r="M486" i="7"/>
  <c r="B487" i="7"/>
  <c r="J486" i="7" s="1"/>
  <c r="AA226" i="5"/>
  <c r="K312" i="6"/>
  <c r="J312" i="7"/>
  <c r="K355" i="8"/>
  <c r="B314" i="10"/>
  <c r="J313" i="10" s="1"/>
  <c r="M313" i="10"/>
  <c r="CX227" i="5" s="1"/>
  <c r="J98" i="2"/>
  <c r="M444" i="2"/>
  <c r="B445" i="2"/>
  <c r="J444" i="2" s="1"/>
  <c r="B226" i="5"/>
  <c r="B142" i="8"/>
  <c r="J141" i="8" s="1"/>
  <c r="M141" i="8"/>
  <c r="B13" i="8"/>
  <c r="J12" i="8" s="1"/>
  <c r="M12" i="8"/>
  <c r="M356" i="7"/>
  <c r="B357" i="7"/>
  <c r="J356" i="7" s="1"/>
  <c r="J97" i="8"/>
  <c r="K183" i="8"/>
  <c r="J399" i="10"/>
  <c r="C157" i="12" l="1"/>
  <c r="D13" i="5"/>
  <c r="E13" i="5" s="1"/>
  <c r="D14" i="5" s="1"/>
  <c r="L8" i="14"/>
  <c r="M7" i="14"/>
  <c r="E7" i="14"/>
  <c r="I7" i="14"/>
  <c r="C7" i="14"/>
  <c r="H7" i="14"/>
  <c r="F7" i="14"/>
  <c r="D8" i="14"/>
  <c r="J7" i="14"/>
  <c r="G7" i="14"/>
  <c r="K7" i="14"/>
  <c r="C348" i="5"/>
  <c r="F348" i="5" s="1"/>
  <c r="G348" i="5"/>
  <c r="G104" i="5"/>
  <c r="C96" i="12"/>
  <c r="C6" i="12"/>
  <c r="C310" i="12"/>
  <c r="G14" i="5"/>
  <c r="C165" i="5"/>
  <c r="F165" i="5" s="1"/>
  <c r="G74" i="5"/>
  <c r="C74" i="5"/>
  <c r="F74" i="5" s="1"/>
  <c r="G318" i="5"/>
  <c r="G134" i="5"/>
  <c r="C134" i="5"/>
  <c r="F134" i="5" s="1"/>
  <c r="G257" i="5"/>
  <c r="C257" i="5"/>
  <c r="F257" i="5" s="1"/>
  <c r="C279" i="12"/>
  <c r="G287" i="5"/>
  <c r="B196" i="5"/>
  <c r="G196" i="5" s="1"/>
  <c r="B227" i="5"/>
  <c r="C219" i="12" s="1"/>
  <c r="G45" i="5"/>
  <c r="B15" i="5"/>
  <c r="G15" i="5" s="1"/>
  <c r="C45" i="5"/>
  <c r="F45" i="5" s="1"/>
  <c r="B166" i="5"/>
  <c r="C166" i="5" s="1"/>
  <c r="F166" i="5" s="1"/>
  <c r="B320" i="5"/>
  <c r="C312" i="12" s="1"/>
  <c r="B258" i="5"/>
  <c r="C258" i="5" s="1"/>
  <c r="F258" i="5" s="1"/>
  <c r="B288" i="5"/>
  <c r="G288" i="5" s="1"/>
  <c r="J270" i="9"/>
  <c r="K184" i="7"/>
  <c r="CA15" i="5"/>
  <c r="CB15" i="5" s="1"/>
  <c r="CA16" i="5" s="1"/>
  <c r="CB16" i="5" s="1"/>
  <c r="BZ196" i="5"/>
  <c r="CC196" i="5" s="1"/>
  <c r="J12" i="9"/>
  <c r="B14" i="9"/>
  <c r="K13" i="9" s="1"/>
  <c r="M13" i="9"/>
  <c r="BY16" i="5" s="1"/>
  <c r="CD16" i="5" s="1"/>
  <c r="J184" i="7"/>
  <c r="M271" i="9"/>
  <c r="BY197" i="5" s="1"/>
  <c r="CD197" i="5" s="1"/>
  <c r="B272" i="9"/>
  <c r="K271" i="9" s="1"/>
  <c r="CD106" i="5"/>
  <c r="M185" i="7"/>
  <c r="AA136" i="5" s="1"/>
  <c r="AB136" i="5" s="1"/>
  <c r="AE136" i="5" s="1"/>
  <c r="AF135" i="5"/>
  <c r="CD46" i="5"/>
  <c r="K356" i="2"/>
  <c r="M143" i="9"/>
  <c r="BY107" i="5" s="1"/>
  <c r="J227" i="7"/>
  <c r="K142" i="9"/>
  <c r="B144" i="9"/>
  <c r="J143" i="9" s="1"/>
  <c r="AB74" i="5"/>
  <c r="AE74" i="5" s="1"/>
  <c r="B401" i="2"/>
  <c r="K400" i="2" s="1"/>
  <c r="M400" i="2"/>
  <c r="B57" i="9"/>
  <c r="K56" i="9" s="1"/>
  <c r="J55" i="9"/>
  <c r="J399" i="2"/>
  <c r="M56" i="9"/>
  <c r="BY47" i="5" s="1"/>
  <c r="BZ47" i="5" s="1"/>
  <c r="CC47" i="5" s="1"/>
  <c r="CD288" i="5"/>
  <c r="M487" i="10"/>
  <c r="CX350" i="5" s="1"/>
  <c r="CY349" i="5"/>
  <c r="DB349" i="5" s="1"/>
  <c r="J399" i="9"/>
  <c r="K141" i="7"/>
  <c r="B488" i="10"/>
  <c r="J487" i="10" s="1"/>
  <c r="J98" i="7"/>
  <c r="M99" i="7"/>
  <c r="AA75" i="5" s="1"/>
  <c r="AF75" i="5" s="1"/>
  <c r="B100" i="7"/>
  <c r="J99" i="7" s="1"/>
  <c r="B401" i="9"/>
  <c r="K400" i="9" s="1"/>
  <c r="M142" i="7"/>
  <c r="AA106" i="5" s="1"/>
  <c r="AB106" i="5" s="1"/>
  <c r="AE106" i="5" s="1"/>
  <c r="J141" i="7"/>
  <c r="J486" i="10"/>
  <c r="B229" i="2"/>
  <c r="J228" i="2" s="1"/>
  <c r="M314" i="9"/>
  <c r="BY228" i="5" s="1"/>
  <c r="J486" i="8"/>
  <c r="B315" i="9"/>
  <c r="J314" i="9" s="1"/>
  <c r="M13" i="7"/>
  <c r="AA16" i="5" s="1"/>
  <c r="J313" i="9"/>
  <c r="B14" i="7"/>
  <c r="J13" i="7" s="1"/>
  <c r="M487" i="8"/>
  <c r="AY350" i="5" s="1"/>
  <c r="BD350" i="5" s="1"/>
  <c r="B488" i="8"/>
  <c r="J487" i="8" s="1"/>
  <c r="M228" i="2"/>
  <c r="M13" i="10"/>
  <c r="CX16" i="5" s="1"/>
  <c r="CY16" i="5" s="1"/>
  <c r="DB16" i="5" s="1"/>
  <c r="J12" i="10"/>
  <c r="AF15" i="5"/>
  <c r="B14" i="10"/>
  <c r="K13" i="10" s="1"/>
  <c r="J12" i="7"/>
  <c r="M400" i="9"/>
  <c r="BY289" i="5" s="1"/>
  <c r="CD289" i="5" s="1"/>
  <c r="K227" i="2"/>
  <c r="J99" i="10"/>
  <c r="K12" i="8"/>
  <c r="EB46" i="5"/>
  <c r="K184" i="9"/>
  <c r="J184" i="9"/>
  <c r="M185" i="9"/>
  <c r="BY136" i="5" s="1"/>
  <c r="CD136" i="5" s="1"/>
  <c r="B186" i="9"/>
  <c r="DX46" i="5"/>
  <c r="EA46" i="5" s="1"/>
  <c r="CD135" i="5"/>
  <c r="BZ135" i="5"/>
  <c r="CC135" i="5" s="1"/>
  <c r="K141" i="10"/>
  <c r="EB319" i="5"/>
  <c r="M444" i="6"/>
  <c r="DW320" i="5" s="1"/>
  <c r="H312" i="12" s="1"/>
  <c r="K185" i="7"/>
  <c r="M186" i="7"/>
  <c r="AA137" i="5" s="1"/>
  <c r="B187" i="7"/>
  <c r="J186" i="7" s="1"/>
  <c r="J185" i="7"/>
  <c r="DX319" i="5"/>
  <c r="EA319" i="5" s="1"/>
  <c r="B445" i="6"/>
  <c r="K444" i="6" s="1"/>
  <c r="J12" i="2"/>
  <c r="K399" i="6"/>
  <c r="K55" i="6"/>
  <c r="B57" i="6"/>
  <c r="K56" i="6" s="1"/>
  <c r="M56" i="6"/>
  <c r="DW47" i="5" s="1"/>
  <c r="J55" i="6"/>
  <c r="K270" i="2"/>
  <c r="K11" i="11"/>
  <c r="K55" i="2"/>
  <c r="K313" i="10"/>
  <c r="J98" i="8"/>
  <c r="B13" i="11"/>
  <c r="K12" i="11" s="1"/>
  <c r="M12" i="11"/>
  <c r="J270" i="6"/>
  <c r="K12" i="6"/>
  <c r="J443" i="6"/>
  <c r="K227" i="10"/>
  <c r="J98" i="6"/>
  <c r="B100" i="6"/>
  <c r="K99" i="6" s="1"/>
  <c r="M99" i="6"/>
  <c r="DW75" i="5" s="1"/>
  <c r="H66" i="12"/>
  <c r="EB74" i="5"/>
  <c r="J142" i="6"/>
  <c r="K400" i="10"/>
  <c r="J184" i="2"/>
  <c r="CD74" i="5"/>
  <c r="J315" i="8"/>
  <c r="K356" i="9"/>
  <c r="K486" i="7"/>
  <c r="K443" i="8"/>
  <c r="K55" i="8"/>
  <c r="M357" i="10"/>
  <c r="CX259" i="5" s="1"/>
  <c r="B358" i="10"/>
  <c r="K357" i="10" s="1"/>
  <c r="CY135" i="5"/>
  <c r="DB135" i="5" s="1"/>
  <c r="DC135" i="5"/>
  <c r="BD166" i="5"/>
  <c r="BD46" i="5"/>
  <c r="B186" i="10"/>
  <c r="K184" i="10"/>
  <c r="J184" i="10"/>
  <c r="M185" i="10"/>
  <c r="CX136" i="5" s="1"/>
  <c r="DC136" i="5" s="1"/>
  <c r="J443" i="7"/>
  <c r="J270" i="8"/>
  <c r="B358" i="2"/>
  <c r="K357" i="2" s="1"/>
  <c r="M357" i="2"/>
  <c r="M487" i="9"/>
  <c r="BY350" i="5" s="1"/>
  <c r="B488" i="9"/>
  <c r="J487" i="9" s="1"/>
  <c r="J486" i="9"/>
  <c r="K227" i="8"/>
  <c r="J227" i="8"/>
  <c r="B229" i="8"/>
  <c r="K228" i="8" s="1"/>
  <c r="M228" i="8"/>
  <c r="AY167" i="5" s="1"/>
  <c r="BD167" i="5" s="1"/>
  <c r="K98" i="9"/>
  <c r="M99" i="9"/>
  <c r="BY75" i="5" s="1"/>
  <c r="B100" i="9"/>
  <c r="K99" i="9" s="1"/>
  <c r="M56" i="8"/>
  <c r="AY47" i="5" s="1"/>
  <c r="B57" i="8"/>
  <c r="J56" i="8" s="1"/>
  <c r="BZ349" i="5"/>
  <c r="CC349" i="5" s="1"/>
  <c r="K229" i="6"/>
  <c r="M271" i="8"/>
  <c r="AY197" i="5" s="1"/>
  <c r="B272" i="8"/>
  <c r="J271" i="8" s="1"/>
  <c r="J356" i="10"/>
  <c r="AZ196" i="5"/>
  <c r="BC196" i="5" s="1"/>
  <c r="BD196" i="5"/>
  <c r="K356" i="10"/>
  <c r="K486" i="9"/>
  <c r="K356" i="7"/>
  <c r="K184" i="8"/>
  <c r="DC258" i="5"/>
  <c r="CY258" i="5"/>
  <c r="DB258" i="5" s="1"/>
  <c r="BB13" i="5"/>
  <c r="BA14" i="5" s="1"/>
  <c r="CY196" i="5"/>
  <c r="DB196" i="5" s="1"/>
  <c r="DC196" i="5"/>
  <c r="B315" i="7"/>
  <c r="K314" i="7" s="1"/>
  <c r="M314" i="7"/>
  <c r="B229" i="9"/>
  <c r="J228" i="9" s="1"/>
  <c r="M228" i="9"/>
  <c r="B272" i="10"/>
  <c r="J271" i="10" s="1"/>
  <c r="M271" i="10"/>
  <c r="CX197" i="5" s="1"/>
  <c r="AA197" i="5"/>
  <c r="AA227" i="5"/>
  <c r="B445" i="9"/>
  <c r="K444" i="9" s="1"/>
  <c r="M444" i="9"/>
  <c r="BY320" i="5" s="1"/>
  <c r="M100" i="2"/>
  <c r="B101" i="2"/>
  <c r="AB226" i="5"/>
  <c r="AE226" i="5" s="1"/>
  <c r="AF226" i="5"/>
  <c r="M142" i="2"/>
  <c r="B143" i="2"/>
  <c r="J142" i="2" s="1"/>
  <c r="DW106" i="5"/>
  <c r="J271" i="7"/>
  <c r="BD257" i="5"/>
  <c r="AZ257" i="5"/>
  <c r="BC257" i="5" s="1"/>
  <c r="K313" i="7"/>
  <c r="K55" i="10"/>
  <c r="H7" i="12"/>
  <c r="DX15" i="5"/>
  <c r="EA15" i="5" s="1"/>
  <c r="EB15" i="5"/>
  <c r="J99" i="2"/>
  <c r="AY105" i="5"/>
  <c r="B186" i="6"/>
  <c r="K185" i="6" s="1"/>
  <c r="M185" i="6"/>
  <c r="DW136" i="5" s="1"/>
  <c r="K141" i="2"/>
  <c r="K486" i="6"/>
  <c r="C311" i="12"/>
  <c r="G319" i="5"/>
  <c r="C319" i="5"/>
  <c r="F319" i="5" s="1"/>
  <c r="M444" i="8"/>
  <c r="B445" i="8"/>
  <c r="K444" i="8" s="1"/>
  <c r="B401" i="7"/>
  <c r="K400" i="7" s="1"/>
  <c r="M400" i="7"/>
  <c r="B58" i="7"/>
  <c r="K57" i="7" s="1"/>
  <c r="M57" i="7"/>
  <c r="AA48" i="5" s="1"/>
  <c r="B75" i="5"/>
  <c r="K141" i="8"/>
  <c r="J184" i="6"/>
  <c r="B105" i="5"/>
  <c r="B144" i="6"/>
  <c r="K143" i="6" s="1"/>
  <c r="M143" i="6"/>
  <c r="DW107" i="5" s="1"/>
  <c r="H6" i="12"/>
  <c r="DX14" i="5"/>
  <c r="EA14" i="5" s="1"/>
  <c r="EB14" i="5"/>
  <c r="AZ349" i="5"/>
  <c r="BC349" i="5" s="1"/>
  <c r="BD349" i="5"/>
  <c r="AZ319" i="5"/>
  <c r="BC319" i="5" s="1"/>
  <c r="BD319" i="5"/>
  <c r="AB288" i="5"/>
  <c r="AE288" i="5" s="1"/>
  <c r="AF288" i="5"/>
  <c r="J56" i="7"/>
  <c r="AD14" i="5"/>
  <c r="AC15" i="5" s="1"/>
  <c r="CY46" i="5"/>
  <c r="DB46" i="5" s="1"/>
  <c r="DC46" i="5"/>
  <c r="B14" i="6"/>
  <c r="J13" i="6" s="1"/>
  <c r="M13" i="6"/>
  <c r="K184" i="6"/>
  <c r="J141" i="2"/>
  <c r="H341" i="12"/>
  <c r="DX349" i="5"/>
  <c r="EA349" i="5" s="1"/>
  <c r="EB349" i="5"/>
  <c r="H250" i="12"/>
  <c r="EB258" i="5"/>
  <c r="DX258" i="5"/>
  <c r="EA258" i="5" s="1"/>
  <c r="K399" i="7"/>
  <c r="AA47" i="5"/>
  <c r="B231" i="6"/>
  <c r="J230" i="6" s="1"/>
  <c r="M230" i="6"/>
  <c r="CY289" i="5"/>
  <c r="DB289" i="5" s="1"/>
  <c r="DC289" i="5"/>
  <c r="B144" i="7"/>
  <c r="J143" i="7" s="1"/>
  <c r="M143" i="7"/>
  <c r="AA107" i="5" s="1"/>
  <c r="K227" i="9"/>
  <c r="M228" i="7"/>
  <c r="AA167" i="5" s="1"/>
  <c r="B229" i="7"/>
  <c r="J228" i="7" s="1"/>
  <c r="M400" i="6"/>
  <c r="DW289" i="5" s="1"/>
  <c r="B401" i="6"/>
  <c r="J400" i="6" s="1"/>
  <c r="B358" i="7"/>
  <c r="K357" i="7" s="1"/>
  <c r="M357" i="7"/>
  <c r="AA259" i="5" s="1"/>
  <c r="B488" i="7"/>
  <c r="K487" i="7" s="1"/>
  <c r="M487" i="7"/>
  <c r="AA350" i="5" s="1"/>
  <c r="DX287" i="5"/>
  <c r="EA287" i="5" s="1"/>
  <c r="EB287" i="5"/>
  <c r="H279" i="12"/>
  <c r="B14" i="2"/>
  <c r="J13" i="2" s="1"/>
  <c r="M13" i="2"/>
  <c r="B8" i="14" s="1"/>
  <c r="M400" i="8"/>
  <c r="B401" i="8"/>
  <c r="K400" i="8" s="1"/>
  <c r="B273" i="7"/>
  <c r="K272" i="7" s="1"/>
  <c r="M272" i="7"/>
  <c r="AA198" i="5" s="1"/>
  <c r="DX167" i="5"/>
  <c r="EA167" i="5" s="1"/>
  <c r="H159" i="12"/>
  <c r="EB167" i="5"/>
  <c r="B315" i="2"/>
  <c r="K314" i="2" s="1"/>
  <c r="M314" i="2"/>
  <c r="B445" i="10"/>
  <c r="J444" i="10" s="1"/>
  <c r="M444" i="10"/>
  <c r="CY318" i="5"/>
  <c r="DB318" i="5" s="1"/>
  <c r="DC318" i="5"/>
  <c r="M56" i="10"/>
  <c r="B57" i="10"/>
  <c r="K56" i="10" s="1"/>
  <c r="J443" i="9"/>
  <c r="B186" i="2"/>
  <c r="K185" i="2" s="1"/>
  <c r="M185" i="2"/>
  <c r="B402" i="10"/>
  <c r="J401" i="10" s="1"/>
  <c r="M401" i="10"/>
  <c r="CX290" i="5" s="1"/>
  <c r="K99" i="2"/>
  <c r="B14" i="8"/>
  <c r="J13" i="8" s="1"/>
  <c r="M13" i="8"/>
  <c r="AY16" i="5" s="1"/>
  <c r="DW135" i="5"/>
  <c r="AB166" i="5"/>
  <c r="AE166" i="5" s="1"/>
  <c r="AF166" i="5"/>
  <c r="CY165" i="5"/>
  <c r="DB165" i="5" s="1"/>
  <c r="DC165" i="5"/>
  <c r="BD258" i="5"/>
  <c r="AZ258" i="5"/>
  <c r="BC258" i="5" s="1"/>
  <c r="C226" i="5"/>
  <c r="F226" i="5" s="1"/>
  <c r="C218" i="12"/>
  <c r="G226" i="5"/>
  <c r="H219" i="12"/>
  <c r="EB227" i="5"/>
  <c r="DX227" i="5"/>
  <c r="EA227" i="5" s="1"/>
  <c r="DA13" i="5"/>
  <c r="CZ14" i="5" s="1"/>
  <c r="B315" i="6"/>
  <c r="K314" i="6" s="1"/>
  <c r="M314" i="6"/>
  <c r="B446" i="2"/>
  <c r="K445" i="2" s="1"/>
  <c r="M445" i="2"/>
  <c r="AY135" i="5"/>
  <c r="F13" i="5"/>
  <c r="B315" i="10"/>
  <c r="J314" i="10" s="1"/>
  <c r="M314" i="10"/>
  <c r="CX228" i="5" s="1"/>
  <c r="K313" i="6"/>
  <c r="AB105" i="5"/>
  <c r="AE105" i="5" s="1"/>
  <c r="AF105" i="5"/>
  <c r="AB318" i="5"/>
  <c r="AE318" i="5" s="1"/>
  <c r="AF318" i="5"/>
  <c r="B143" i="10"/>
  <c r="J142" i="10" s="1"/>
  <c r="M142" i="10"/>
  <c r="CY166" i="5"/>
  <c r="DB166" i="5" s="1"/>
  <c r="DC166" i="5"/>
  <c r="BY319" i="5"/>
  <c r="B135" i="5"/>
  <c r="DX288" i="5"/>
  <c r="EA288" i="5" s="1"/>
  <c r="H280" i="12"/>
  <c r="EB288" i="5"/>
  <c r="B358" i="8"/>
  <c r="J357" i="8" s="1"/>
  <c r="M357" i="8"/>
  <c r="M316" i="8"/>
  <c r="AY230" i="5" s="1"/>
  <c r="B317" i="8"/>
  <c r="K316" i="8" s="1"/>
  <c r="DX168" i="5"/>
  <c r="EA168" i="5" s="1"/>
  <c r="EB168" i="5"/>
  <c r="H160" i="12"/>
  <c r="K356" i="8"/>
  <c r="AY74" i="5"/>
  <c r="DW196" i="5"/>
  <c r="B57" i="2"/>
  <c r="K56" i="2" s="1"/>
  <c r="M56" i="2"/>
  <c r="K444" i="2"/>
  <c r="AA349" i="5"/>
  <c r="M271" i="6"/>
  <c r="DW197" i="5" s="1"/>
  <c r="B272" i="6"/>
  <c r="J271" i="6" s="1"/>
  <c r="J443" i="10"/>
  <c r="B143" i="8"/>
  <c r="K142" i="8" s="1"/>
  <c r="M142" i="8"/>
  <c r="AY106" i="5" s="1"/>
  <c r="CY288" i="5"/>
  <c r="DB288" i="5" s="1"/>
  <c r="DC288" i="5"/>
  <c r="B488" i="6"/>
  <c r="K487" i="6" s="1"/>
  <c r="M487" i="6"/>
  <c r="B46" i="5"/>
  <c r="B358" i="6"/>
  <c r="K357" i="6" s="1"/>
  <c r="M357" i="6"/>
  <c r="EB134" i="5"/>
  <c r="DX134" i="5"/>
  <c r="EA134" i="5" s="1"/>
  <c r="H126" i="12"/>
  <c r="BD229" i="5"/>
  <c r="AZ229" i="5"/>
  <c r="BC229" i="5" s="1"/>
  <c r="B349" i="5"/>
  <c r="B488" i="2"/>
  <c r="K487" i="2" s="1"/>
  <c r="M487" i="2"/>
  <c r="M99" i="8"/>
  <c r="AY75" i="5" s="1"/>
  <c r="B100" i="8"/>
  <c r="J99" i="8" s="1"/>
  <c r="B186" i="8"/>
  <c r="J185" i="8" s="1"/>
  <c r="M185" i="8"/>
  <c r="AY136" i="5" s="1"/>
  <c r="M444" i="7"/>
  <c r="AA320" i="5" s="1"/>
  <c r="B445" i="7"/>
  <c r="J444" i="7" s="1"/>
  <c r="AA258" i="5"/>
  <c r="K486" i="2"/>
  <c r="DC15" i="5"/>
  <c r="CY15" i="5"/>
  <c r="DB15" i="5" s="1"/>
  <c r="B101" i="10"/>
  <c r="K100" i="10" s="1"/>
  <c r="M100" i="10"/>
  <c r="H340" i="12"/>
  <c r="DX348" i="5"/>
  <c r="EA348" i="5" s="1"/>
  <c r="EB348" i="5"/>
  <c r="CD258" i="5"/>
  <c r="BZ258" i="5"/>
  <c r="CC258" i="5" s="1"/>
  <c r="B272" i="2"/>
  <c r="J271" i="2" s="1"/>
  <c r="M271" i="2"/>
  <c r="K399" i="8"/>
  <c r="CY75" i="5"/>
  <c r="DB75" i="5" s="1"/>
  <c r="DC75" i="5"/>
  <c r="CY105" i="5"/>
  <c r="DB105" i="5" s="1"/>
  <c r="DC105" i="5"/>
  <c r="AY15" i="5"/>
  <c r="CY319" i="5"/>
  <c r="DB319" i="5" s="1"/>
  <c r="DC319" i="5"/>
  <c r="J313" i="7"/>
  <c r="EB195" i="5"/>
  <c r="H187" i="12"/>
  <c r="DX195" i="5"/>
  <c r="EA195" i="5" s="1"/>
  <c r="BZ257" i="5"/>
  <c r="CC257" i="5" s="1"/>
  <c r="CD257" i="5"/>
  <c r="EA13" i="5"/>
  <c r="J356" i="6"/>
  <c r="AF319" i="5"/>
  <c r="AB319" i="5"/>
  <c r="AE319" i="5" s="1"/>
  <c r="DY14" i="5"/>
  <c r="AZ318" i="5"/>
  <c r="BC318" i="5" s="1"/>
  <c r="BD318" i="5"/>
  <c r="AB196" i="5"/>
  <c r="AE196" i="5" s="1"/>
  <c r="AF196" i="5"/>
  <c r="DC227" i="5"/>
  <c r="CY227" i="5"/>
  <c r="DB227" i="5" s="1"/>
  <c r="AZ288" i="5"/>
  <c r="BC288" i="5" s="1"/>
  <c r="BD288" i="5"/>
  <c r="K270" i="10"/>
  <c r="B229" i="10"/>
  <c r="K228" i="10" s="1"/>
  <c r="M228" i="10"/>
  <c r="CX167" i="5" s="1"/>
  <c r="K313" i="2"/>
  <c r="CY226" i="5"/>
  <c r="DB226" i="5" s="1"/>
  <c r="DC226" i="5"/>
  <c r="B358" i="9"/>
  <c r="K357" i="9" s="1"/>
  <c r="M357" i="9"/>
  <c r="J142" i="7"/>
  <c r="BY166" i="5"/>
  <c r="G195" i="5"/>
  <c r="C187" i="12"/>
  <c r="C195" i="5"/>
  <c r="F195" i="5" s="1"/>
  <c r="C188" i="12" l="1"/>
  <c r="G258" i="5"/>
  <c r="H8" i="14"/>
  <c r="M8" i="14"/>
  <c r="C8" i="14"/>
  <c r="L9" i="14"/>
  <c r="F8" i="14"/>
  <c r="I8" i="14"/>
  <c r="E8" i="14"/>
  <c r="D9" i="14"/>
  <c r="J8" i="14"/>
  <c r="G8" i="14"/>
  <c r="K8" i="14"/>
  <c r="C196" i="5"/>
  <c r="F196" i="5" s="1"/>
  <c r="G227" i="5"/>
  <c r="C227" i="5"/>
  <c r="F227" i="5" s="1"/>
  <c r="C15" i="5"/>
  <c r="F15" i="5" s="1"/>
  <c r="C7" i="12"/>
  <c r="C250" i="12"/>
  <c r="C280" i="12"/>
  <c r="C288" i="5"/>
  <c r="F288" i="5" s="1"/>
  <c r="B47" i="5"/>
  <c r="C47" i="5" s="1"/>
  <c r="F47" i="5" s="1"/>
  <c r="G320" i="5"/>
  <c r="B106" i="5"/>
  <c r="G106" i="5" s="1"/>
  <c r="B167" i="5"/>
  <c r="G167" i="5" s="1"/>
  <c r="B136" i="5"/>
  <c r="C136" i="5" s="1"/>
  <c r="F136" i="5" s="1"/>
  <c r="B259" i="5"/>
  <c r="C259" i="5" s="1"/>
  <c r="F259" i="5" s="1"/>
  <c r="B350" i="5"/>
  <c r="C342" i="12" s="1"/>
  <c r="B76" i="5"/>
  <c r="C76" i="5" s="1"/>
  <c r="F76" i="5" s="1"/>
  <c r="C320" i="5"/>
  <c r="F320" i="5" s="1"/>
  <c r="B16" i="5"/>
  <c r="C16" i="5" s="1"/>
  <c r="C158" i="12"/>
  <c r="B289" i="5"/>
  <c r="G289" i="5" s="1"/>
  <c r="G166" i="5"/>
  <c r="B228" i="5"/>
  <c r="G228" i="5" s="1"/>
  <c r="J13" i="9"/>
  <c r="B15" i="9"/>
  <c r="K14" i="9" s="1"/>
  <c r="BZ16" i="5"/>
  <c r="CC16" i="5" s="1"/>
  <c r="J271" i="9"/>
  <c r="M14" i="9"/>
  <c r="BY17" i="5" s="1"/>
  <c r="CD17" i="5" s="1"/>
  <c r="BZ197" i="5"/>
  <c r="CC197" i="5" s="1"/>
  <c r="B273" i="9"/>
  <c r="J272" i="9" s="1"/>
  <c r="M272" i="9"/>
  <c r="BY198" i="5" s="1"/>
  <c r="BZ198" i="5" s="1"/>
  <c r="CC198" i="5" s="1"/>
  <c r="AF136" i="5"/>
  <c r="B145" i="9"/>
  <c r="K144" i="9" s="1"/>
  <c r="K143" i="9"/>
  <c r="M144" i="9"/>
  <c r="BY108" i="5" s="1"/>
  <c r="B402" i="2"/>
  <c r="K401" i="2" s="1"/>
  <c r="J400" i="2"/>
  <c r="M57" i="9"/>
  <c r="BY48" i="5" s="1"/>
  <c r="B58" i="9"/>
  <c r="J57" i="9" s="1"/>
  <c r="J56" i="9"/>
  <c r="CD47" i="5"/>
  <c r="K314" i="9"/>
  <c r="K487" i="10"/>
  <c r="M401" i="2"/>
  <c r="K401" i="10"/>
  <c r="J400" i="9"/>
  <c r="B402" i="9"/>
  <c r="J401" i="9" s="1"/>
  <c r="M488" i="10"/>
  <c r="CX351" i="5" s="1"/>
  <c r="CY351" i="5" s="1"/>
  <c r="DB351" i="5" s="1"/>
  <c r="M401" i="9"/>
  <c r="BY290" i="5" s="1"/>
  <c r="BZ290" i="5" s="1"/>
  <c r="CC290" i="5" s="1"/>
  <c r="B489" i="10"/>
  <c r="J488" i="10" s="1"/>
  <c r="AF106" i="5"/>
  <c r="AB75" i="5"/>
  <c r="AE75" i="5" s="1"/>
  <c r="B446" i="6"/>
  <c r="K445" i="6" s="1"/>
  <c r="K99" i="7"/>
  <c r="B101" i="7"/>
  <c r="J100" i="7" s="1"/>
  <c r="M100" i="7"/>
  <c r="AA76" i="5" s="1"/>
  <c r="DC16" i="5"/>
  <c r="K228" i="2"/>
  <c r="B230" i="2"/>
  <c r="K229" i="2" s="1"/>
  <c r="M229" i="2"/>
  <c r="B316" i="9"/>
  <c r="K315" i="9" s="1"/>
  <c r="AZ350" i="5"/>
  <c r="BC350" i="5" s="1"/>
  <c r="BZ289" i="5"/>
  <c r="CC289" i="5" s="1"/>
  <c r="EB320" i="5"/>
  <c r="J13" i="10"/>
  <c r="B15" i="10"/>
  <c r="K14" i="10" s="1"/>
  <c r="BZ136" i="5"/>
  <c r="CC136" i="5" s="1"/>
  <c r="M315" i="9"/>
  <c r="BY229" i="5" s="1"/>
  <c r="CD229" i="5" s="1"/>
  <c r="M488" i="8"/>
  <c r="AY351" i="5" s="1"/>
  <c r="DX320" i="5"/>
  <c r="EA320" i="5" s="1"/>
  <c r="K13" i="7"/>
  <c r="M13" i="11"/>
  <c r="M14" i="10"/>
  <c r="CX17" i="5" s="1"/>
  <c r="CY17" i="5" s="1"/>
  <c r="DB17" i="5" s="1"/>
  <c r="B489" i="8"/>
  <c r="J488" i="8" s="1"/>
  <c r="M14" i="7"/>
  <c r="AA17" i="5" s="1"/>
  <c r="AF17" i="5" s="1"/>
  <c r="B15" i="7"/>
  <c r="J14" i="7" s="1"/>
  <c r="K487" i="8"/>
  <c r="J12" i="11"/>
  <c r="B14" i="11"/>
  <c r="K13" i="11" s="1"/>
  <c r="J487" i="7"/>
  <c r="J100" i="10"/>
  <c r="K271" i="8"/>
  <c r="CY136" i="5"/>
  <c r="DB136" i="5" s="1"/>
  <c r="K228" i="7"/>
  <c r="M445" i="6"/>
  <c r="DW321" i="5" s="1"/>
  <c r="J185" i="9"/>
  <c r="M186" i="9"/>
  <c r="BY137" i="5" s="1"/>
  <c r="BZ137" i="5" s="1"/>
  <c r="CC137" i="5" s="1"/>
  <c r="B187" i="9"/>
  <c r="K185" i="9"/>
  <c r="J487" i="6"/>
  <c r="J314" i="6"/>
  <c r="J56" i="6"/>
  <c r="B58" i="6"/>
  <c r="M57" i="6"/>
  <c r="DW48" i="5" s="1"/>
  <c r="DX47" i="5"/>
  <c r="EA47" i="5" s="1"/>
  <c r="H39" i="12"/>
  <c r="EB47" i="5"/>
  <c r="K13" i="6"/>
  <c r="J357" i="2"/>
  <c r="J272" i="7"/>
  <c r="J444" i="6"/>
  <c r="K186" i="7"/>
  <c r="M187" i="7"/>
  <c r="AA138" i="5" s="1"/>
  <c r="AB138" i="5" s="1"/>
  <c r="AE138" i="5" s="1"/>
  <c r="B188" i="7"/>
  <c r="AB137" i="5"/>
  <c r="AE137" i="5" s="1"/>
  <c r="AF137" i="5"/>
  <c r="J185" i="2"/>
  <c r="B101" i="6"/>
  <c r="K100" i="6" s="1"/>
  <c r="M100" i="6"/>
  <c r="DW76" i="5" s="1"/>
  <c r="J99" i="6"/>
  <c r="K314" i="10"/>
  <c r="K271" i="2"/>
  <c r="K13" i="2"/>
  <c r="K444" i="10"/>
  <c r="J143" i="6"/>
  <c r="J314" i="7"/>
  <c r="K271" i="10"/>
  <c r="AZ167" i="5"/>
  <c r="BC167" i="5" s="1"/>
  <c r="K185" i="8"/>
  <c r="K142" i="10"/>
  <c r="K99" i="8"/>
  <c r="J445" i="2"/>
  <c r="K357" i="8"/>
  <c r="K142" i="2"/>
  <c r="J487" i="2"/>
  <c r="J400" i="8"/>
  <c r="J357" i="7"/>
  <c r="K230" i="6"/>
  <c r="J228" i="8"/>
  <c r="J444" i="8"/>
  <c r="BZ350" i="5"/>
  <c r="CC350" i="5" s="1"/>
  <c r="CD350" i="5"/>
  <c r="B359" i="2"/>
  <c r="J358" i="2" s="1"/>
  <c r="M358" i="2"/>
  <c r="J99" i="9"/>
  <c r="M100" i="9"/>
  <c r="BY76" i="5" s="1"/>
  <c r="CD76" i="5" s="1"/>
  <c r="B101" i="9"/>
  <c r="J100" i="9" s="1"/>
  <c r="AZ197" i="5"/>
  <c r="BC197" i="5" s="1"/>
  <c r="BD197" i="5"/>
  <c r="J444" i="9"/>
  <c r="CD75" i="5"/>
  <c r="BZ75" i="5"/>
  <c r="CC75" i="5" s="1"/>
  <c r="BD47" i="5"/>
  <c r="AZ47" i="5"/>
  <c r="BC47" i="5" s="1"/>
  <c r="B273" i="8"/>
  <c r="K272" i="8" s="1"/>
  <c r="M272" i="8"/>
  <c r="AY198" i="5" s="1"/>
  <c r="K400" i="6"/>
  <c r="M488" i="9"/>
  <c r="BY351" i="5" s="1"/>
  <c r="B489" i="9"/>
  <c r="J488" i="9" s="1"/>
  <c r="J56" i="2"/>
  <c r="J357" i="10"/>
  <c r="M358" i="10"/>
  <c r="CX260" i="5" s="1"/>
  <c r="B359" i="10"/>
  <c r="J358" i="10" s="1"/>
  <c r="K487" i="9"/>
  <c r="K56" i="8"/>
  <c r="M57" i="8"/>
  <c r="AY48" i="5" s="1"/>
  <c r="AZ48" i="5" s="1"/>
  <c r="BC48" i="5" s="1"/>
  <c r="B58" i="8"/>
  <c r="M229" i="8"/>
  <c r="AY168" i="5" s="1"/>
  <c r="BD168" i="5" s="1"/>
  <c r="B230" i="8"/>
  <c r="K185" i="10"/>
  <c r="B187" i="10"/>
  <c r="K186" i="10" s="1"/>
  <c r="J185" i="10"/>
  <c r="M186" i="10"/>
  <c r="CX137" i="5" s="1"/>
  <c r="DC259" i="5"/>
  <c r="CY259" i="5"/>
  <c r="DB259" i="5" s="1"/>
  <c r="AD15" i="5"/>
  <c r="AC16" i="5" s="1"/>
  <c r="AY320" i="5"/>
  <c r="B359" i="9"/>
  <c r="K358" i="9" s="1"/>
  <c r="M358" i="9"/>
  <c r="AZ15" i="5"/>
  <c r="BC15" i="5" s="1"/>
  <c r="BD15" i="5"/>
  <c r="C341" i="12"/>
  <c r="C349" i="5"/>
  <c r="F349" i="5" s="1"/>
  <c r="G349" i="5"/>
  <c r="C38" i="12"/>
  <c r="C46" i="5"/>
  <c r="F46" i="5" s="1"/>
  <c r="G46" i="5"/>
  <c r="CY228" i="5"/>
  <c r="DB228" i="5" s="1"/>
  <c r="DC228" i="5"/>
  <c r="K13" i="8"/>
  <c r="AZ105" i="5"/>
  <c r="BC105" i="5" s="1"/>
  <c r="BD105" i="5"/>
  <c r="CY197" i="5"/>
  <c r="DB197" i="5" s="1"/>
  <c r="DC197" i="5"/>
  <c r="DC290" i="5"/>
  <c r="CY290" i="5"/>
  <c r="DB290" i="5" s="1"/>
  <c r="DW350" i="5"/>
  <c r="B316" i="2"/>
  <c r="J315" i="2" s="1"/>
  <c r="M315" i="2"/>
  <c r="M229" i="7"/>
  <c r="AA168" i="5" s="1"/>
  <c r="B230" i="7"/>
  <c r="K229" i="7" s="1"/>
  <c r="DZ14" i="5"/>
  <c r="DY15" i="5" s="1"/>
  <c r="AZ136" i="5"/>
  <c r="BC136" i="5" s="1"/>
  <c r="BD136" i="5"/>
  <c r="M57" i="2"/>
  <c r="B58" i="2"/>
  <c r="J316" i="8"/>
  <c r="M402" i="10"/>
  <c r="CX291" i="5" s="1"/>
  <c r="B403" i="10"/>
  <c r="J402" i="10" s="1"/>
  <c r="J314" i="2"/>
  <c r="AB350" i="5"/>
  <c r="AE350" i="5" s="1"/>
  <c r="AF350" i="5"/>
  <c r="AB167" i="5"/>
  <c r="AE167" i="5" s="1"/>
  <c r="AF167" i="5"/>
  <c r="B145" i="7"/>
  <c r="J144" i="7" s="1"/>
  <c r="M144" i="7"/>
  <c r="B489" i="6"/>
  <c r="J488" i="6" s="1"/>
  <c r="M488" i="6"/>
  <c r="DW351" i="5" s="1"/>
  <c r="M488" i="7"/>
  <c r="AA351" i="5" s="1"/>
  <c r="B489" i="7"/>
  <c r="K488" i="7" s="1"/>
  <c r="K143" i="7"/>
  <c r="AB16" i="5"/>
  <c r="AE16" i="5" s="1"/>
  <c r="AF16" i="5"/>
  <c r="C135" i="5"/>
  <c r="F135" i="5" s="1"/>
  <c r="G135" i="5"/>
  <c r="C127" i="12"/>
  <c r="AF320" i="5"/>
  <c r="AB320" i="5"/>
  <c r="AE320" i="5" s="1"/>
  <c r="BZ319" i="5"/>
  <c r="CC319" i="5" s="1"/>
  <c r="CD319" i="5"/>
  <c r="M315" i="10"/>
  <c r="CX229" i="5" s="1"/>
  <c r="B316" i="10"/>
  <c r="J315" i="10" s="1"/>
  <c r="B273" i="2"/>
  <c r="K272" i="2" s="1"/>
  <c r="M272" i="2"/>
  <c r="AB259" i="5"/>
  <c r="AE259" i="5" s="1"/>
  <c r="AF259" i="5"/>
  <c r="CX47" i="5"/>
  <c r="M358" i="7"/>
  <c r="B359" i="7"/>
  <c r="J358" i="7" s="1"/>
  <c r="EB107" i="5"/>
  <c r="DX107" i="5"/>
  <c r="EA107" i="5" s="1"/>
  <c r="H99" i="12"/>
  <c r="J400" i="7"/>
  <c r="J185" i="6"/>
  <c r="AA228" i="5"/>
  <c r="BB14" i="5"/>
  <c r="BA15" i="5" s="1"/>
  <c r="B144" i="8"/>
  <c r="J143" i="8" s="1"/>
  <c r="M143" i="8"/>
  <c r="B446" i="9"/>
  <c r="K445" i="9" s="1"/>
  <c r="M445" i="9"/>
  <c r="BY321" i="5" s="1"/>
  <c r="DA14" i="5"/>
  <c r="CZ15" i="5" s="1"/>
  <c r="AB107" i="5"/>
  <c r="AE107" i="5" s="1"/>
  <c r="AF107" i="5"/>
  <c r="B321" i="5"/>
  <c r="M186" i="2"/>
  <c r="B187" i="2"/>
  <c r="K186" i="2" s="1"/>
  <c r="M58" i="7"/>
  <c r="B59" i="7"/>
  <c r="K58" i="7" s="1"/>
  <c r="B58" i="10"/>
  <c r="K57" i="10" s="1"/>
  <c r="M57" i="10"/>
  <c r="CX48" i="5" s="1"/>
  <c r="BZ166" i="5"/>
  <c r="CC166" i="5" s="1"/>
  <c r="CD166" i="5"/>
  <c r="J357" i="6"/>
  <c r="DX197" i="5"/>
  <c r="EA197" i="5" s="1"/>
  <c r="H189" i="12"/>
  <c r="EB197" i="5"/>
  <c r="J56" i="10"/>
  <c r="B402" i="6"/>
  <c r="J401" i="6" s="1"/>
  <c r="M401" i="6"/>
  <c r="B15" i="6"/>
  <c r="M14" i="6"/>
  <c r="AA289" i="5"/>
  <c r="AZ230" i="5"/>
  <c r="BC230" i="5" s="1"/>
  <c r="BD230" i="5"/>
  <c r="B187" i="8"/>
  <c r="J186" i="8" s="1"/>
  <c r="M186" i="8"/>
  <c r="C67" i="12"/>
  <c r="C75" i="5"/>
  <c r="F75" i="5" s="1"/>
  <c r="G75" i="5"/>
  <c r="B274" i="7"/>
  <c r="M273" i="7"/>
  <c r="J57" i="7"/>
  <c r="H128" i="12"/>
  <c r="EB136" i="5"/>
  <c r="DX136" i="5"/>
  <c r="EA136" i="5" s="1"/>
  <c r="M488" i="2"/>
  <c r="B489" i="2"/>
  <c r="K488" i="2" s="1"/>
  <c r="K271" i="6"/>
  <c r="DW169" i="5"/>
  <c r="B145" i="6"/>
  <c r="K144" i="6" s="1"/>
  <c r="M144" i="6"/>
  <c r="B187" i="6"/>
  <c r="K186" i="6" s="1"/>
  <c r="M186" i="6"/>
  <c r="B316" i="7"/>
  <c r="K315" i="7" s="1"/>
  <c r="M315" i="7"/>
  <c r="C97" i="12"/>
  <c r="C105" i="5"/>
  <c r="F105" i="5" s="1"/>
  <c r="G105" i="5"/>
  <c r="BZ320" i="5"/>
  <c r="CC320" i="5" s="1"/>
  <c r="CD320" i="5"/>
  <c r="AB197" i="5"/>
  <c r="AE197" i="5" s="1"/>
  <c r="AF197" i="5"/>
  <c r="B197" i="5"/>
  <c r="DX75" i="5"/>
  <c r="EA75" i="5" s="1"/>
  <c r="H67" i="12"/>
  <c r="EB75" i="5"/>
  <c r="CX106" i="5"/>
  <c r="M143" i="2"/>
  <c r="B144" i="2"/>
  <c r="J143" i="2" s="1"/>
  <c r="M229" i="9"/>
  <c r="BY168" i="5" s="1"/>
  <c r="B230" i="9"/>
  <c r="K229" i="9" s="1"/>
  <c r="CX76" i="5"/>
  <c r="DW259" i="5"/>
  <c r="M401" i="7"/>
  <c r="AA290" i="5" s="1"/>
  <c r="B402" i="7"/>
  <c r="K401" i="7" s="1"/>
  <c r="B102" i="2"/>
  <c r="K101" i="2" s="1"/>
  <c r="M101" i="2"/>
  <c r="M445" i="7"/>
  <c r="B446" i="7"/>
  <c r="K445" i="7" s="1"/>
  <c r="B230" i="10"/>
  <c r="K229" i="10" s="1"/>
  <c r="M229" i="10"/>
  <c r="AB47" i="5"/>
  <c r="AE47" i="5" s="1"/>
  <c r="AF47" i="5"/>
  <c r="B318" i="8"/>
  <c r="K317" i="8" s="1"/>
  <c r="M317" i="8"/>
  <c r="AY231" i="5" s="1"/>
  <c r="M272" i="10"/>
  <c r="CX198" i="5" s="1"/>
  <c r="B273" i="10"/>
  <c r="K272" i="10" s="1"/>
  <c r="H188" i="12"/>
  <c r="EB196" i="5"/>
  <c r="DX196" i="5"/>
  <c r="EA196" i="5" s="1"/>
  <c r="BD135" i="5"/>
  <c r="AZ135" i="5"/>
  <c r="BC135" i="5" s="1"/>
  <c r="H98" i="12"/>
  <c r="EB106" i="5"/>
  <c r="DX106" i="5"/>
  <c r="EA106" i="5" s="1"/>
  <c r="AY259" i="5"/>
  <c r="BY167" i="5"/>
  <c r="AB198" i="5"/>
  <c r="AE198" i="5" s="1"/>
  <c r="AF198" i="5"/>
  <c r="B359" i="8"/>
  <c r="J358" i="8" s="1"/>
  <c r="M358" i="8"/>
  <c r="AY260" i="5" s="1"/>
  <c r="M272" i="6"/>
  <c r="B273" i="6"/>
  <c r="J272" i="6" s="1"/>
  <c r="EB289" i="5"/>
  <c r="H281" i="12"/>
  <c r="DX289" i="5"/>
  <c r="EA289" i="5" s="1"/>
  <c r="BY259" i="5"/>
  <c r="J228" i="10"/>
  <c r="M358" i="6"/>
  <c r="DW260" i="5" s="1"/>
  <c r="B359" i="6"/>
  <c r="K358" i="6" s="1"/>
  <c r="J142" i="8"/>
  <c r="BZ107" i="5"/>
  <c r="CC107" i="5" s="1"/>
  <c r="CD107" i="5"/>
  <c r="DW228" i="5"/>
  <c r="B402" i="8"/>
  <c r="J401" i="8" s="1"/>
  <c r="M401" i="8"/>
  <c r="AY290" i="5" s="1"/>
  <c r="K100" i="2"/>
  <c r="E14" i="5"/>
  <c r="M14" i="8"/>
  <c r="B15" i="8"/>
  <c r="K14" i="8" s="1"/>
  <c r="CY350" i="5"/>
  <c r="DB350" i="5" s="1"/>
  <c r="DC350" i="5"/>
  <c r="K444" i="7"/>
  <c r="B446" i="10"/>
  <c r="K445" i="10" s="1"/>
  <c r="M445" i="10"/>
  <c r="CX321" i="5" s="1"/>
  <c r="AB48" i="5"/>
  <c r="AE48" i="5" s="1"/>
  <c r="AF48" i="5"/>
  <c r="M143" i="10"/>
  <c r="CX107" i="5" s="1"/>
  <c r="B144" i="10"/>
  <c r="K143" i="10" s="1"/>
  <c r="AB227" i="5"/>
  <c r="AE227" i="5" s="1"/>
  <c r="AF227" i="5"/>
  <c r="AB258" i="5"/>
  <c r="AE258" i="5" s="1"/>
  <c r="AF258" i="5"/>
  <c r="B101" i="8"/>
  <c r="J100" i="8" s="1"/>
  <c r="M100" i="8"/>
  <c r="AZ74" i="5"/>
  <c r="BC74" i="5" s="1"/>
  <c r="BD74" i="5"/>
  <c r="B447" i="2"/>
  <c r="J446" i="2" s="1"/>
  <c r="M446" i="2"/>
  <c r="DW16" i="5"/>
  <c r="K228" i="9"/>
  <c r="AZ75" i="5"/>
  <c r="BC75" i="5" s="1"/>
  <c r="BD75" i="5"/>
  <c r="J357" i="9"/>
  <c r="CY167" i="5"/>
  <c r="DB167" i="5" s="1"/>
  <c r="DC167" i="5"/>
  <c r="B102" i="10"/>
  <c r="J101" i="10" s="1"/>
  <c r="M101" i="10"/>
  <c r="CX77" i="5" s="1"/>
  <c r="AZ106" i="5"/>
  <c r="BC106" i="5" s="1"/>
  <c r="BD106" i="5"/>
  <c r="AB349" i="5"/>
  <c r="AE349" i="5" s="1"/>
  <c r="AF349" i="5"/>
  <c r="B316" i="6"/>
  <c r="K315" i="6" s="1"/>
  <c r="M315" i="6"/>
  <c r="DW229" i="5" s="1"/>
  <c r="H127" i="12"/>
  <c r="EB135" i="5"/>
  <c r="DX135" i="5"/>
  <c r="EA135" i="5" s="1"/>
  <c r="AZ16" i="5"/>
  <c r="BC16" i="5" s="1"/>
  <c r="BD16" i="5"/>
  <c r="CX320" i="5"/>
  <c r="AY289" i="5"/>
  <c r="B15" i="2"/>
  <c r="K14" i="2" s="1"/>
  <c r="M14" i="2"/>
  <c r="B9" i="14" s="1"/>
  <c r="M231" i="6"/>
  <c r="DW170" i="5" s="1"/>
  <c r="B232" i="6"/>
  <c r="J231" i="6" s="1"/>
  <c r="M445" i="8"/>
  <c r="AY321" i="5" s="1"/>
  <c r="B446" i="8"/>
  <c r="K445" i="8" s="1"/>
  <c r="BZ228" i="5"/>
  <c r="CC228" i="5" s="1"/>
  <c r="CD228" i="5"/>
  <c r="J100" i="2"/>
  <c r="C8" i="12" l="1"/>
  <c r="L10" i="14"/>
  <c r="D10" i="14"/>
  <c r="E9" i="14"/>
  <c r="M9" i="14"/>
  <c r="F9" i="14"/>
  <c r="H9" i="14"/>
  <c r="C9" i="14"/>
  <c r="I9" i="14"/>
  <c r="J9" i="14"/>
  <c r="G9" i="14"/>
  <c r="K9" i="14"/>
  <c r="C39" i="12"/>
  <c r="G47" i="5"/>
  <c r="C159" i="12"/>
  <c r="C167" i="5"/>
  <c r="F167" i="5" s="1"/>
  <c r="C106" i="5"/>
  <c r="F106" i="5" s="1"/>
  <c r="C98" i="12"/>
  <c r="C128" i="12"/>
  <c r="C251" i="12"/>
  <c r="G259" i="5"/>
  <c r="G136" i="5"/>
  <c r="C289" i="5"/>
  <c r="F289" i="5" s="1"/>
  <c r="G16" i="5"/>
  <c r="C68" i="12"/>
  <c r="C281" i="12"/>
  <c r="G76" i="5"/>
  <c r="G350" i="5"/>
  <c r="C350" i="5"/>
  <c r="F350" i="5" s="1"/>
  <c r="B290" i="5"/>
  <c r="C290" i="5" s="1"/>
  <c r="F290" i="5" s="1"/>
  <c r="B48" i="5"/>
  <c r="C48" i="5" s="1"/>
  <c r="F48" i="5" s="1"/>
  <c r="B198" i="5"/>
  <c r="C198" i="5" s="1"/>
  <c r="F198" i="5" s="1"/>
  <c r="B260" i="5"/>
  <c r="G260" i="5" s="1"/>
  <c r="B77" i="5"/>
  <c r="C77" i="5" s="1"/>
  <c r="F77" i="5" s="1"/>
  <c r="B229" i="5"/>
  <c r="C229" i="5" s="1"/>
  <c r="F229" i="5" s="1"/>
  <c r="B168" i="5"/>
  <c r="C160" i="12" s="1"/>
  <c r="B322" i="5"/>
  <c r="C314" i="12" s="1"/>
  <c r="C220" i="12"/>
  <c r="C228" i="5"/>
  <c r="F228" i="5" s="1"/>
  <c r="CA17" i="5"/>
  <c r="CB17" i="5" s="1"/>
  <c r="J14" i="9"/>
  <c r="B16" i="9"/>
  <c r="K15" i="9" s="1"/>
  <c r="M15" i="9"/>
  <c r="BY18" i="5" s="1"/>
  <c r="CD18" i="5" s="1"/>
  <c r="K272" i="9"/>
  <c r="B274" i="9"/>
  <c r="K273" i="9" s="1"/>
  <c r="M273" i="9"/>
  <c r="BY199" i="5" s="1"/>
  <c r="BZ199" i="5" s="1"/>
  <c r="CC199" i="5" s="1"/>
  <c r="B146" i="9"/>
  <c r="J145" i="9" s="1"/>
  <c r="CD198" i="5"/>
  <c r="BZ17" i="5"/>
  <c r="CC17" i="5" s="1"/>
  <c r="M145" i="9"/>
  <c r="BY109" i="5" s="1"/>
  <c r="BZ109" i="5" s="1"/>
  <c r="CC109" i="5" s="1"/>
  <c r="K57" i="9"/>
  <c r="J401" i="2"/>
  <c r="J144" i="9"/>
  <c r="M402" i="2"/>
  <c r="B403" i="2"/>
  <c r="J402" i="2" s="1"/>
  <c r="M58" i="9"/>
  <c r="BY49" i="5" s="1"/>
  <c r="BZ49" i="5" s="1"/>
  <c r="CC49" i="5" s="1"/>
  <c r="B59" i="9"/>
  <c r="K58" i="9" s="1"/>
  <c r="DC351" i="5"/>
  <c r="B490" i="10"/>
  <c r="K489" i="10" s="1"/>
  <c r="M489" i="10"/>
  <c r="CX352" i="5" s="1"/>
  <c r="K401" i="9"/>
  <c r="CD290" i="5"/>
  <c r="B231" i="2"/>
  <c r="K230" i="2" s="1"/>
  <c r="K488" i="10"/>
  <c r="B102" i="7"/>
  <c r="J101" i="7" s="1"/>
  <c r="K100" i="7"/>
  <c r="M402" i="9"/>
  <c r="BY291" i="5" s="1"/>
  <c r="M101" i="7"/>
  <c r="AA77" i="5" s="1"/>
  <c r="AF77" i="5" s="1"/>
  <c r="B403" i="9"/>
  <c r="K402" i="9" s="1"/>
  <c r="M230" i="2"/>
  <c r="J315" i="9"/>
  <c r="B317" i="9"/>
  <c r="J316" i="9" s="1"/>
  <c r="M15" i="7"/>
  <c r="AA18" i="5" s="1"/>
  <c r="B447" i="6"/>
  <c r="K446" i="6" s="1"/>
  <c r="B16" i="7"/>
  <c r="J15" i="7" s="1"/>
  <c r="M316" i="9"/>
  <c r="BY230" i="5" s="1"/>
  <c r="BZ230" i="5" s="1"/>
  <c r="CC230" i="5" s="1"/>
  <c r="J445" i="6"/>
  <c r="M446" i="6"/>
  <c r="DW322" i="5" s="1"/>
  <c r="H314" i="12" s="1"/>
  <c r="J229" i="2"/>
  <c r="BZ229" i="5"/>
  <c r="CC229" i="5" s="1"/>
  <c r="M15" i="10"/>
  <c r="CX18" i="5" s="1"/>
  <c r="CD137" i="5"/>
  <c r="J14" i="10"/>
  <c r="DC17" i="5"/>
  <c r="M489" i="8"/>
  <c r="AY352" i="5" s="1"/>
  <c r="AZ352" i="5" s="1"/>
  <c r="BC352" i="5" s="1"/>
  <c r="B16" i="10"/>
  <c r="J15" i="10" s="1"/>
  <c r="AB17" i="5"/>
  <c r="AE17" i="5" s="1"/>
  <c r="K488" i="8"/>
  <c r="B15" i="11"/>
  <c r="J14" i="11" s="1"/>
  <c r="K14" i="7"/>
  <c r="B490" i="8"/>
  <c r="K489" i="8" s="1"/>
  <c r="J13" i="11"/>
  <c r="K401" i="6"/>
  <c r="K488" i="6"/>
  <c r="K144" i="7"/>
  <c r="AF138" i="5"/>
  <c r="K101" i="10"/>
  <c r="J317" i="8"/>
  <c r="K231" i="6"/>
  <c r="J186" i="10"/>
  <c r="K186" i="9"/>
  <c r="J186" i="9"/>
  <c r="M187" i="9"/>
  <c r="BY138" i="5" s="1"/>
  <c r="B188" i="9"/>
  <c r="AZ168" i="5"/>
  <c r="BC168" i="5" s="1"/>
  <c r="K187" i="7"/>
  <c r="J187" i="7"/>
  <c r="B189" i="7"/>
  <c r="M188" i="7"/>
  <c r="AA139" i="5" s="1"/>
  <c r="M101" i="6"/>
  <c r="DW77" i="5" s="1"/>
  <c r="J186" i="6"/>
  <c r="H40" i="12"/>
  <c r="DX48" i="5"/>
  <c r="EA48" i="5" s="1"/>
  <c r="EB48" i="5"/>
  <c r="K57" i="6"/>
  <c r="B59" i="6"/>
  <c r="M58" i="6"/>
  <c r="DW49" i="5" s="1"/>
  <c r="H41" i="12" s="1"/>
  <c r="J57" i="6"/>
  <c r="B102" i="6"/>
  <c r="J101" i="6" s="1"/>
  <c r="J100" i="6"/>
  <c r="J315" i="6"/>
  <c r="J57" i="10"/>
  <c r="K143" i="8"/>
  <c r="J144" i="6"/>
  <c r="J272" i="8"/>
  <c r="K358" i="2"/>
  <c r="K358" i="10"/>
  <c r="J445" i="10"/>
  <c r="J445" i="7"/>
  <c r="BD48" i="5"/>
  <c r="K446" i="2"/>
  <c r="K100" i="8"/>
  <c r="K358" i="8"/>
  <c r="J101" i="2"/>
  <c r="K143" i="2"/>
  <c r="J315" i="7"/>
  <c r="J445" i="9"/>
  <c r="BZ76" i="5"/>
  <c r="CC76" i="5" s="1"/>
  <c r="J401" i="7"/>
  <c r="J445" i="8"/>
  <c r="J272" i="10"/>
  <c r="B59" i="8"/>
  <c r="M58" i="8"/>
  <c r="AY49" i="5" s="1"/>
  <c r="K100" i="9"/>
  <c r="M101" i="9"/>
  <c r="BY77" i="5" s="1"/>
  <c r="B102" i="9"/>
  <c r="K101" i="9" s="1"/>
  <c r="J229" i="8"/>
  <c r="B231" i="8"/>
  <c r="M230" i="8"/>
  <c r="AY169" i="5" s="1"/>
  <c r="K229" i="8"/>
  <c r="M359" i="10"/>
  <c r="CX261" i="5" s="1"/>
  <c r="B360" i="10"/>
  <c r="K359" i="10" s="1"/>
  <c r="M359" i="2"/>
  <c r="B360" i="2"/>
  <c r="J359" i="2" s="1"/>
  <c r="BZ351" i="5"/>
  <c r="CC351" i="5" s="1"/>
  <c r="CD351" i="5"/>
  <c r="AZ198" i="5"/>
  <c r="BC198" i="5" s="1"/>
  <c r="BD198" i="5"/>
  <c r="B274" i="8"/>
  <c r="J273" i="8" s="1"/>
  <c r="M273" i="8"/>
  <c r="AY199" i="5" s="1"/>
  <c r="K57" i="8"/>
  <c r="M489" i="9"/>
  <c r="BY352" i="5" s="1"/>
  <c r="CD352" i="5" s="1"/>
  <c r="B490" i="9"/>
  <c r="K489" i="9" s="1"/>
  <c r="DC260" i="5"/>
  <c r="CY260" i="5"/>
  <c r="DB260" i="5" s="1"/>
  <c r="J57" i="8"/>
  <c r="DC137" i="5"/>
  <c r="CY137" i="5"/>
  <c r="DB137" i="5" s="1"/>
  <c r="K315" i="2"/>
  <c r="M187" i="10"/>
  <c r="CX138" i="5" s="1"/>
  <c r="CY138" i="5" s="1"/>
  <c r="DB138" i="5" s="1"/>
  <c r="B188" i="10"/>
  <c r="K187" i="10" s="1"/>
  <c r="K488" i="9"/>
  <c r="AD16" i="5"/>
  <c r="K402" i="10"/>
  <c r="B447" i="10"/>
  <c r="K446" i="10" s="1"/>
  <c r="M446" i="10"/>
  <c r="B145" i="8"/>
  <c r="J144" i="8" s="1"/>
  <c r="M144" i="8"/>
  <c r="AY108" i="5" s="1"/>
  <c r="K358" i="7"/>
  <c r="B145" i="10"/>
  <c r="J144" i="10" s="1"/>
  <c r="M144" i="10"/>
  <c r="DX321" i="5"/>
  <c r="EA321" i="5" s="1"/>
  <c r="EB321" i="5"/>
  <c r="H313" i="12"/>
  <c r="DX259" i="5"/>
  <c r="EA259" i="5" s="1"/>
  <c r="EB259" i="5"/>
  <c r="H251" i="12"/>
  <c r="B107" i="5"/>
  <c r="DW137" i="5"/>
  <c r="J14" i="6"/>
  <c r="B59" i="10"/>
  <c r="J58" i="10" s="1"/>
  <c r="M58" i="10"/>
  <c r="CX49" i="5" s="1"/>
  <c r="AA260" i="5"/>
  <c r="M316" i="10"/>
  <c r="CX230" i="5" s="1"/>
  <c r="B317" i="10"/>
  <c r="J316" i="10" s="1"/>
  <c r="J358" i="9"/>
  <c r="CY77" i="5"/>
  <c r="DB77" i="5" s="1"/>
  <c r="DC77" i="5"/>
  <c r="CY107" i="5"/>
  <c r="DB107" i="5" s="1"/>
  <c r="DC107" i="5"/>
  <c r="K401" i="8"/>
  <c r="K14" i="6"/>
  <c r="CY229" i="5"/>
  <c r="DB229" i="5" s="1"/>
  <c r="DC229" i="5"/>
  <c r="H343" i="12"/>
  <c r="EB351" i="5"/>
  <c r="DX351" i="5"/>
  <c r="EA351" i="5" s="1"/>
  <c r="M230" i="7"/>
  <c r="AA169" i="5" s="1"/>
  <c r="B231" i="7"/>
  <c r="K230" i="7" s="1"/>
  <c r="BY260" i="5"/>
  <c r="J143" i="10"/>
  <c r="BD231" i="5"/>
  <c r="AZ231" i="5"/>
  <c r="BC231" i="5" s="1"/>
  <c r="B188" i="6"/>
  <c r="M187" i="6"/>
  <c r="DW17" i="5"/>
  <c r="K315" i="10"/>
  <c r="B490" i="6"/>
  <c r="J489" i="6" s="1"/>
  <c r="M489" i="6"/>
  <c r="J229" i="7"/>
  <c r="DZ15" i="5"/>
  <c r="AZ321" i="5"/>
  <c r="BC321" i="5" s="1"/>
  <c r="BD321" i="5"/>
  <c r="CY321" i="5"/>
  <c r="DB321" i="5" s="1"/>
  <c r="DC321" i="5"/>
  <c r="B360" i="6"/>
  <c r="J359" i="6" s="1"/>
  <c r="M359" i="6"/>
  <c r="DW261" i="5" s="1"/>
  <c r="M359" i="8"/>
  <c r="AY261" i="5" s="1"/>
  <c r="B360" i="8"/>
  <c r="J359" i="8" s="1"/>
  <c r="B275" i="7"/>
  <c r="J274" i="7" s="1"/>
  <c r="M274" i="7"/>
  <c r="AA200" i="5" s="1"/>
  <c r="CY76" i="5"/>
  <c r="DB76" i="5" s="1"/>
  <c r="DC76" i="5"/>
  <c r="BB15" i="5"/>
  <c r="BA16" i="5" s="1"/>
  <c r="M102" i="10"/>
  <c r="CX78" i="5" s="1"/>
  <c r="B103" i="10"/>
  <c r="J102" i="10" s="1"/>
  <c r="B448" i="2"/>
  <c r="J447" i="2" s="1"/>
  <c r="M447" i="2"/>
  <c r="B146" i="6"/>
  <c r="J145" i="6" s="1"/>
  <c r="M145" i="6"/>
  <c r="DW109" i="5" s="1"/>
  <c r="AY76" i="5"/>
  <c r="J14" i="8"/>
  <c r="H220" i="12"/>
  <c r="EB228" i="5"/>
  <c r="DX228" i="5"/>
  <c r="EA228" i="5" s="1"/>
  <c r="BZ48" i="5"/>
  <c r="CC48" i="5" s="1"/>
  <c r="CD48" i="5"/>
  <c r="DX169" i="5"/>
  <c r="EA169" i="5" s="1"/>
  <c r="EB169" i="5"/>
  <c r="H161" i="12"/>
  <c r="EB76" i="5"/>
  <c r="DX76" i="5"/>
  <c r="EA76" i="5" s="1"/>
  <c r="H68" i="12"/>
  <c r="J488" i="7"/>
  <c r="B317" i="6"/>
  <c r="J316" i="6" s="1"/>
  <c r="M316" i="6"/>
  <c r="M187" i="2"/>
  <c r="B188" i="2"/>
  <c r="AB351" i="5"/>
  <c r="AE351" i="5" s="1"/>
  <c r="AF351" i="5"/>
  <c r="BZ168" i="5"/>
  <c r="CC168" i="5" s="1"/>
  <c r="CD168" i="5"/>
  <c r="H252" i="12"/>
  <c r="DX260" i="5"/>
  <c r="EA260" i="5" s="1"/>
  <c r="EB260" i="5"/>
  <c r="DW198" i="5"/>
  <c r="AY107" i="5"/>
  <c r="M273" i="2"/>
  <c r="B274" i="2"/>
  <c r="J273" i="2" s="1"/>
  <c r="CY291" i="5"/>
  <c r="DB291" i="5" s="1"/>
  <c r="DC291" i="5"/>
  <c r="M144" i="2"/>
  <c r="B145" i="2"/>
  <c r="AB76" i="5"/>
  <c r="AE76" i="5" s="1"/>
  <c r="AF76" i="5"/>
  <c r="AA49" i="5"/>
  <c r="B59" i="2"/>
  <c r="K58" i="2" s="1"/>
  <c r="M58" i="2"/>
  <c r="AB290" i="5"/>
  <c r="AE290" i="5" s="1"/>
  <c r="AF290" i="5"/>
  <c r="AY137" i="5"/>
  <c r="J14" i="2"/>
  <c r="M101" i="8"/>
  <c r="AY77" i="5" s="1"/>
  <c r="B102" i="8"/>
  <c r="K101" i="8" s="1"/>
  <c r="BZ259" i="5"/>
  <c r="CC259" i="5" s="1"/>
  <c r="CD259" i="5"/>
  <c r="K186" i="8"/>
  <c r="AF289" i="5"/>
  <c r="AB289" i="5"/>
  <c r="AE289" i="5" s="1"/>
  <c r="M402" i="6"/>
  <c r="DW291" i="5" s="1"/>
  <c r="B403" i="6"/>
  <c r="J402" i="6" s="1"/>
  <c r="J186" i="2"/>
  <c r="BD351" i="5"/>
  <c r="AZ351" i="5"/>
  <c r="BC351" i="5" s="1"/>
  <c r="G197" i="5"/>
  <c r="C197" i="5"/>
  <c r="F197" i="5" s="1"/>
  <c r="C189" i="12"/>
  <c r="DC48" i="5"/>
  <c r="CY48" i="5"/>
  <c r="DB48" i="5" s="1"/>
  <c r="B360" i="7"/>
  <c r="K359" i="7" s="1"/>
  <c r="M359" i="7"/>
  <c r="AA261" i="5" s="1"/>
  <c r="M489" i="2"/>
  <c r="B490" i="2"/>
  <c r="K489" i="2" s="1"/>
  <c r="DA15" i="5"/>
  <c r="M359" i="9"/>
  <c r="B360" i="9"/>
  <c r="J359" i="9" s="1"/>
  <c r="M446" i="9"/>
  <c r="BY322" i="5" s="1"/>
  <c r="B447" i="9"/>
  <c r="K446" i="9" s="1"/>
  <c r="J57" i="2"/>
  <c r="AZ259" i="5"/>
  <c r="BC259" i="5" s="1"/>
  <c r="BD259" i="5"/>
  <c r="CX168" i="5"/>
  <c r="AA229" i="5"/>
  <c r="B137" i="5"/>
  <c r="H342" i="12"/>
  <c r="EB350" i="5"/>
  <c r="DX350" i="5"/>
  <c r="EA350" i="5" s="1"/>
  <c r="CD108" i="5"/>
  <c r="BZ108" i="5"/>
  <c r="CC108" i="5" s="1"/>
  <c r="B274" i="6"/>
  <c r="K273" i="6" s="1"/>
  <c r="M273" i="6"/>
  <c r="DW199" i="5" s="1"/>
  <c r="J358" i="6"/>
  <c r="K272" i="6"/>
  <c r="M446" i="7"/>
  <c r="AA322" i="5" s="1"/>
  <c r="B447" i="7"/>
  <c r="K446" i="7" s="1"/>
  <c r="B403" i="8"/>
  <c r="K402" i="8" s="1"/>
  <c r="M402" i="8"/>
  <c r="AY291" i="5" s="1"/>
  <c r="EB229" i="5"/>
  <c r="DX229" i="5"/>
  <c r="EA229" i="5" s="1"/>
  <c r="H221" i="12"/>
  <c r="AY17" i="5"/>
  <c r="CY106" i="5"/>
  <c r="DB106" i="5" s="1"/>
  <c r="DC106" i="5"/>
  <c r="B16" i="2"/>
  <c r="K15" i="2" s="1"/>
  <c r="M15" i="2"/>
  <c r="B10" i="14" s="1"/>
  <c r="M59" i="7"/>
  <c r="AA50" i="5" s="1"/>
  <c r="B60" i="7"/>
  <c r="J59" i="7" s="1"/>
  <c r="AB168" i="5"/>
  <c r="AE168" i="5" s="1"/>
  <c r="AF168" i="5"/>
  <c r="M232" i="6"/>
  <c r="DW171" i="5" s="1"/>
  <c r="B233" i="6"/>
  <c r="J232" i="6" s="1"/>
  <c r="B16" i="8"/>
  <c r="K15" i="8" s="1"/>
  <c r="M15" i="8"/>
  <c r="AY18" i="5" s="1"/>
  <c r="BZ167" i="5"/>
  <c r="CC167" i="5" s="1"/>
  <c r="CD167" i="5"/>
  <c r="J488" i="2"/>
  <c r="BZ321" i="5"/>
  <c r="CC321" i="5" s="1"/>
  <c r="CD321" i="5"/>
  <c r="M402" i="7"/>
  <c r="AA291" i="5" s="1"/>
  <c r="B403" i="7"/>
  <c r="K402" i="7" s="1"/>
  <c r="B490" i="7"/>
  <c r="K489" i="7" s="1"/>
  <c r="M489" i="7"/>
  <c r="B146" i="7"/>
  <c r="J145" i="7" s="1"/>
  <c r="M145" i="7"/>
  <c r="AA109" i="5" s="1"/>
  <c r="M316" i="2"/>
  <c r="B317" i="2"/>
  <c r="K316" i="2" s="1"/>
  <c r="B17" i="5"/>
  <c r="B231" i="10"/>
  <c r="J230" i="10" s="1"/>
  <c r="M230" i="10"/>
  <c r="CX169" i="5" s="1"/>
  <c r="M316" i="7"/>
  <c r="B317" i="7"/>
  <c r="J316" i="7" s="1"/>
  <c r="K273" i="7"/>
  <c r="B231" i="9"/>
  <c r="J230" i="9" s="1"/>
  <c r="M230" i="9"/>
  <c r="BY169" i="5" s="1"/>
  <c r="AA199" i="5"/>
  <c r="M403" i="10"/>
  <c r="CX292" i="5" s="1"/>
  <c r="B404" i="10"/>
  <c r="K403" i="10" s="1"/>
  <c r="CY320" i="5"/>
  <c r="DB320" i="5" s="1"/>
  <c r="DC320" i="5"/>
  <c r="DX16" i="5"/>
  <c r="H8" i="12"/>
  <c r="EB16" i="5"/>
  <c r="CY198" i="5"/>
  <c r="DB198" i="5" s="1"/>
  <c r="DC198" i="5"/>
  <c r="AA321" i="5"/>
  <c r="AZ290" i="5"/>
  <c r="BC290" i="5" s="1"/>
  <c r="BD290" i="5"/>
  <c r="B16" i="6"/>
  <c r="J15" i="6" s="1"/>
  <c r="M15" i="6"/>
  <c r="M318" i="8"/>
  <c r="AY232" i="5" s="1"/>
  <c r="B319" i="8"/>
  <c r="J318" i="8" s="1"/>
  <c r="B103" i="2"/>
  <c r="K102" i="2" s="1"/>
  <c r="M102" i="2"/>
  <c r="DW108" i="5"/>
  <c r="B351" i="5"/>
  <c r="J58" i="7"/>
  <c r="AB228" i="5"/>
  <c r="AE228" i="5" s="1"/>
  <c r="AF228" i="5"/>
  <c r="CY47" i="5"/>
  <c r="DB47" i="5" s="1"/>
  <c r="DC47" i="5"/>
  <c r="AA108" i="5"/>
  <c r="K57" i="2"/>
  <c r="AZ320" i="5"/>
  <c r="BC320" i="5" s="1"/>
  <c r="BD320" i="5"/>
  <c r="H162" i="12"/>
  <c r="EB170" i="5"/>
  <c r="DX170" i="5"/>
  <c r="EA170" i="5" s="1"/>
  <c r="DW290" i="5"/>
  <c r="F16" i="5"/>
  <c r="B188" i="8"/>
  <c r="J187" i="8" s="1"/>
  <c r="M187" i="8"/>
  <c r="AY138" i="5" s="1"/>
  <c r="AZ289" i="5"/>
  <c r="BC289" i="5" s="1"/>
  <c r="BD289" i="5"/>
  <c r="B447" i="8"/>
  <c r="J446" i="8" s="1"/>
  <c r="M446" i="8"/>
  <c r="AY322" i="5" s="1"/>
  <c r="D15" i="5"/>
  <c r="AZ260" i="5"/>
  <c r="BC260" i="5" s="1"/>
  <c r="BD260" i="5"/>
  <c r="M273" i="10"/>
  <c r="CX199" i="5" s="1"/>
  <c r="B274" i="10"/>
  <c r="J273" i="10" s="1"/>
  <c r="J229" i="10"/>
  <c r="J229" i="9"/>
  <c r="J273" i="7"/>
  <c r="C321" i="5"/>
  <c r="F321" i="5" s="1"/>
  <c r="G321" i="5"/>
  <c r="C313" i="12"/>
  <c r="J272" i="2"/>
  <c r="D11" i="14" l="1"/>
  <c r="I10" i="14"/>
  <c r="M10" i="14"/>
  <c r="C10" i="14"/>
  <c r="E10" i="14"/>
  <c r="H10" i="14"/>
  <c r="F10" i="14"/>
  <c r="L11" i="14"/>
  <c r="J10" i="14"/>
  <c r="G10" i="14"/>
  <c r="K10" i="14"/>
  <c r="C260" i="5"/>
  <c r="F260" i="5" s="1"/>
  <c r="C252" i="12"/>
  <c r="C190" i="12"/>
  <c r="G198" i="5"/>
  <c r="C40" i="12"/>
  <c r="G48" i="5"/>
  <c r="C322" i="5"/>
  <c r="F322" i="5" s="1"/>
  <c r="G322" i="5"/>
  <c r="C221" i="12"/>
  <c r="C69" i="12"/>
  <c r="G77" i="5"/>
  <c r="G229" i="5"/>
  <c r="C168" i="5"/>
  <c r="F168" i="5" s="1"/>
  <c r="G168" i="5"/>
  <c r="C282" i="12"/>
  <c r="B108" i="5"/>
  <c r="C108" i="5" s="1"/>
  <c r="F108" i="5" s="1"/>
  <c r="B291" i="5"/>
  <c r="G291" i="5" s="1"/>
  <c r="B199" i="5"/>
  <c r="G199" i="5" s="1"/>
  <c r="B261" i="5"/>
  <c r="C253" i="12" s="1"/>
  <c r="B352" i="5"/>
  <c r="G352" i="5" s="1"/>
  <c r="B49" i="5"/>
  <c r="G49" i="5" s="1"/>
  <c r="G290" i="5"/>
  <c r="B18" i="5"/>
  <c r="G18" i="5" s="1"/>
  <c r="B169" i="5"/>
  <c r="G169" i="5" s="1"/>
  <c r="B323" i="5"/>
  <c r="C315" i="12" s="1"/>
  <c r="B17" i="9"/>
  <c r="K16" i="9" s="1"/>
  <c r="M16" i="9"/>
  <c r="BY19" i="5" s="1"/>
  <c r="BZ19" i="5" s="1"/>
  <c r="CC19" i="5" s="1"/>
  <c r="J15" i="9"/>
  <c r="B147" i="9"/>
  <c r="M147" i="9" s="1"/>
  <c r="BY111" i="5" s="1"/>
  <c r="BZ18" i="5"/>
  <c r="CC18" i="5" s="1"/>
  <c r="M146" i="9"/>
  <c r="BY110" i="5" s="1"/>
  <c r="BZ110" i="5" s="1"/>
  <c r="CC110" i="5" s="1"/>
  <c r="CD199" i="5"/>
  <c r="M274" i="9"/>
  <c r="BY200" i="5" s="1"/>
  <c r="CD200" i="5" s="1"/>
  <c r="B275" i="9"/>
  <c r="K274" i="9" s="1"/>
  <c r="K145" i="9"/>
  <c r="CD109" i="5"/>
  <c r="J273" i="9"/>
  <c r="CA18" i="5"/>
  <c r="CB18" i="5" s="1"/>
  <c r="M490" i="10"/>
  <c r="CX353" i="5" s="1"/>
  <c r="DC353" i="5" s="1"/>
  <c r="B491" i="10"/>
  <c r="J490" i="10" s="1"/>
  <c r="J58" i="9"/>
  <c r="B60" i="9"/>
  <c r="J59" i="9" s="1"/>
  <c r="M59" i="9"/>
  <c r="BY50" i="5" s="1"/>
  <c r="BZ50" i="5" s="1"/>
  <c r="CC50" i="5" s="1"/>
  <c r="B404" i="2"/>
  <c r="J403" i="2" s="1"/>
  <c r="CD49" i="5"/>
  <c r="M403" i="2"/>
  <c r="K402" i="2"/>
  <c r="J230" i="2"/>
  <c r="J489" i="10"/>
  <c r="B103" i="7"/>
  <c r="J102" i="7" s="1"/>
  <c r="M102" i="7"/>
  <c r="AA78" i="5" s="1"/>
  <c r="AF78" i="5" s="1"/>
  <c r="J402" i="9"/>
  <c r="B232" i="2"/>
  <c r="J231" i="2" s="1"/>
  <c r="CD230" i="5"/>
  <c r="M231" i="2"/>
  <c r="AB77" i="5"/>
  <c r="AE77" i="5" s="1"/>
  <c r="M490" i="8"/>
  <c r="AY353" i="5" s="1"/>
  <c r="K14" i="11"/>
  <c r="K316" i="9"/>
  <c r="M317" i="9"/>
  <c r="BY231" i="5" s="1"/>
  <c r="B448" i="6"/>
  <c r="J447" i="6" s="1"/>
  <c r="B318" i="9"/>
  <c r="J317" i="9" s="1"/>
  <c r="M447" i="6"/>
  <c r="DW323" i="5" s="1"/>
  <c r="B491" i="8"/>
  <c r="J490" i="8" s="1"/>
  <c r="B404" i="9"/>
  <c r="K403" i="9" s="1"/>
  <c r="M16" i="7"/>
  <c r="AA19" i="5" s="1"/>
  <c r="AB19" i="5" s="1"/>
  <c r="AE19" i="5" s="1"/>
  <c r="J446" i="6"/>
  <c r="B17" i="7"/>
  <c r="K16" i="7" s="1"/>
  <c r="K101" i="7"/>
  <c r="K15" i="7"/>
  <c r="M403" i="9"/>
  <c r="BY292" i="5" s="1"/>
  <c r="BZ292" i="5" s="1"/>
  <c r="CC292" i="5" s="1"/>
  <c r="B17" i="10"/>
  <c r="J16" i="10" s="1"/>
  <c r="EB322" i="5"/>
  <c r="K15" i="10"/>
  <c r="DX322" i="5"/>
  <c r="EA322" i="5" s="1"/>
  <c r="BD352" i="5"/>
  <c r="K101" i="6"/>
  <c r="J489" i="8"/>
  <c r="B16" i="11"/>
  <c r="J15" i="11" s="1"/>
  <c r="M15" i="11"/>
  <c r="M16" i="10"/>
  <c r="CX19" i="5" s="1"/>
  <c r="CY19" i="5" s="1"/>
  <c r="DB19" i="5" s="1"/>
  <c r="J273" i="6"/>
  <c r="B103" i="6"/>
  <c r="K102" i="6" s="1"/>
  <c r="M102" i="6"/>
  <c r="DW78" i="5" s="1"/>
  <c r="H70" i="12" s="1"/>
  <c r="K318" i="8"/>
  <c r="J489" i="9"/>
  <c r="K359" i="2"/>
  <c r="J489" i="7"/>
  <c r="K274" i="7"/>
  <c r="J102" i="2"/>
  <c r="J446" i="9"/>
  <c r="K144" i="8"/>
  <c r="K59" i="7"/>
  <c r="K145" i="7"/>
  <c r="J187" i="9"/>
  <c r="K187" i="9"/>
  <c r="B189" i="9"/>
  <c r="M188" i="9"/>
  <c r="BY139" i="5" s="1"/>
  <c r="CD139" i="5" s="1"/>
  <c r="BZ138" i="5"/>
  <c r="CC138" i="5" s="1"/>
  <c r="CD138" i="5"/>
  <c r="EB49" i="5"/>
  <c r="K15" i="6"/>
  <c r="DX49" i="5"/>
  <c r="EA49" i="5" s="1"/>
  <c r="J446" i="10"/>
  <c r="J58" i="6"/>
  <c r="K58" i="6"/>
  <c r="B60" i="6"/>
  <c r="M59" i="6"/>
  <c r="DW50" i="5" s="1"/>
  <c r="K447" i="2"/>
  <c r="J58" i="2"/>
  <c r="AB139" i="5"/>
  <c r="AE139" i="5" s="1"/>
  <c r="AF139" i="5"/>
  <c r="K188" i="7"/>
  <c r="B190" i="7"/>
  <c r="K189" i="7" s="1"/>
  <c r="J188" i="7"/>
  <c r="M189" i="7"/>
  <c r="AA140" i="5" s="1"/>
  <c r="AF140" i="5" s="1"/>
  <c r="K402" i="6"/>
  <c r="BZ352" i="5"/>
  <c r="CC352" i="5" s="1"/>
  <c r="K316" i="6"/>
  <c r="K145" i="6"/>
  <c r="K230" i="10"/>
  <c r="J187" i="10"/>
  <c r="J489" i="2"/>
  <c r="DC138" i="5"/>
  <c r="J15" i="2"/>
  <c r="J316" i="2"/>
  <c r="K446" i="8"/>
  <c r="K273" i="2"/>
  <c r="J359" i="10"/>
  <c r="J403" i="10"/>
  <c r="K102" i="10"/>
  <c r="K187" i="8"/>
  <c r="K232" i="6"/>
  <c r="AZ199" i="5"/>
  <c r="BC199" i="5" s="1"/>
  <c r="BD199" i="5"/>
  <c r="J58" i="8"/>
  <c r="B60" i="8"/>
  <c r="J59" i="8" s="1"/>
  <c r="M59" i="8"/>
  <c r="AY50" i="5" s="1"/>
  <c r="BD50" i="5" s="1"/>
  <c r="K316" i="10"/>
  <c r="BD49" i="5"/>
  <c r="AZ49" i="5"/>
  <c r="BC49" i="5" s="1"/>
  <c r="J446" i="7"/>
  <c r="K273" i="10"/>
  <c r="B491" i="9"/>
  <c r="K490" i="9" s="1"/>
  <c r="M490" i="9"/>
  <c r="BY353" i="5" s="1"/>
  <c r="M274" i="8"/>
  <c r="AY200" i="5" s="1"/>
  <c r="B275" i="8"/>
  <c r="J274" i="8" s="1"/>
  <c r="CD77" i="5"/>
  <c r="BZ77" i="5"/>
  <c r="CC77" i="5" s="1"/>
  <c r="K489" i="6"/>
  <c r="K144" i="10"/>
  <c r="M231" i="8"/>
  <c r="AY170" i="5" s="1"/>
  <c r="AZ170" i="5" s="1"/>
  <c r="BC170" i="5" s="1"/>
  <c r="B232" i="8"/>
  <c r="K231" i="8" s="1"/>
  <c r="J230" i="8"/>
  <c r="K58" i="8"/>
  <c r="B361" i="10"/>
  <c r="K360" i="10" s="1"/>
  <c r="M360" i="10"/>
  <c r="CX262" i="5" s="1"/>
  <c r="CY261" i="5"/>
  <c r="DB261" i="5" s="1"/>
  <c r="DC261" i="5"/>
  <c r="M188" i="10"/>
  <c r="CX139" i="5" s="1"/>
  <c r="B189" i="10"/>
  <c r="J188" i="10" s="1"/>
  <c r="BD169" i="5"/>
  <c r="AZ169" i="5"/>
  <c r="BC169" i="5" s="1"/>
  <c r="J101" i="9"/>
  <c r="M102" i="9"/>
  <c r="BY78" i="5" s="1"/>
  <c r="B103" i="9"/>
  <c r="J102" i="9" s="1"/>
  <c r="B361" i="2"/>
  <c r="K360" i="2" s="1"/>
  <c r="M360" i="2"/>
  <c r="K273" i="8"/>
  <c r="K230" i="8"/>
  <c r="M188" i="6"/>
  <c r="DW139" i="5" s="1"/>
  <c r="B189" i="6"/>
  <c r="BZ260" i="5"/>
  <c r="CC260" i="5" s="1"/>
  <c r="CD260" i="5"/>
  <c r="H129" i="12"/>
  <c r="EB137" i="5"/>
  <c r="DX137" i="5"/>
  <c r="EA137" i="5" s="1"/>
  <c r="B17" i="8"/>
  <c r="J16" i="8" s="1"/>
  <c r="M16" i="8"/>
  <c r="AY19" i="5" s="1"/>
  <c r="AZ17" i="5"/>
  <c r="BC17" i="5" s="1"/>
  <c r="BD17" i="5"/>
  <c r="K359" i="9"/>
  <c r="AB169" i="5"/>
  <c r="AE169" i="5" s="1"/>
  <c r="AF169" i="5"/>
  <c r="EA16" i="5"/>
  <c r="C17" i="5"/>
  <c r="G17" i="5"/>
  <c r="C9" i="12"/>
  <c r="J402" i="7"/>
  <c r="B275" i="6"/>
  <c r="M274" i="6"/>
  <c r="DW200" i="5" s="1"/>
  <c r="CZ16" i="5"/>
  <c r="B103" i="8"/>
  <c r="J102" i="8" s="1"/>
  <c r="M102" i="8"/>
  <c r="EB77" i="5"/>
  <c r="H69" i="12"/>
  <c r="DX77" i="5"/>
  <c r="EA77" i="5" s="1"/>
  <c r="AB200" i="5"/>
  <c r="AE200" i="5" s="1"/>
  <c r="AF200" i="5"/>
  <c r="DY16" i="5"/>
  <c r="AB260" i="5"/>
  <c r="AE260" i="5" s="1"/>
  <c r="AF260" i="5"/>
  <c r="AZ108" i="5"/>
  <c r="BC108" i="5" s="1"/>
  <c r="BD108" i="5"/>
  <c r="BD322" i="5"/>
  <c r="AZ322" i="5"/>
  <c r="BC322" i="5" s="1"/>
  <c r="AB108" i="5"/>
  <c r="AE108" i="5" s="1"/>
  <c r="AF108" i="5"/>
  <c r="M319" i="8"/>
  <c r="AY233" i="5" s="1"/>
  <c r="B320" i="8"/>
  <c r="K319" i="8" s="1"/>
  <c r="DW18" i="5"/>
  <c r="M233" i="6"/>
  <c r="DW172" i="5" s="1"/>
  <c r="B234" i="6"/>
  <c r="K233" i="6" s="1"/>
  <c r="BD77" i="5"/>
  <c r="AZ77" i="5"/>
  <c r="BC77" i="5" s="1"/>
  <c r="B60" i="2"/>
  <c r="K59" i="2" s="1"/>
  <c r="M59" i="2"/>
  <c r="M274" i="2"/>
  <c r="B275" i="2"/>
  <c r="CY49" i="5"/>
  <c r="DB49" i="5" s="1"/>
  <c r="DC49" i="5"/>
  <c r="B448" i="8"/>
  <c r="K447" i="8" s="1"/>
  <c r="M447" i="8"/>
  <c r="AY323" i="5" s="1"/>
  <c r="AZ232" i="5"/>
  <c r="BC232" i="5" s="1"/>
  <c r="BD232" i="5"/>
  <c r="M16" i="6"/>
  <c r="DW19" i="5" s="1"/>
  <c r="B17" i="6"/>
  <c r="K16" i="6" s="1"/>
  <c r="K316" i="7"/>
  <c r="B318" i="2"/>
  <c r="J317" i="2" s="1"/>
  <c r="M317" i="2"/>
  <c r="H163" i="12"/>
  <c r="DX171" i="5"/>
  <c r="EA171" i="5" s="1"/>
  <c r="EB171" i="5"/>
  <c r="M16" i="2"/>
  <c r="B11" i="14" s="1"/>
  <c r="B17" i="2"/>
  <c r="J16" i="2" s="1"/>
  <c r="M490" i="2"/>
  <c r="B491" i="2"/>
  <c r="J490" i="2" s="1"/>
  <c r="B404" i="6"/>
  <c r="K403" i="6" s="1"/>
  <c r="M403" i="6"/>
  <c r="J101" i="8"/>
  <c r="M275" i="7"/>
  <c r="B276" i="7"/>
  <c r="J275" i="7" s="1"/>
  <c r="DW352" i="5"/>
  <c r="M145" i="8"/>
  <c r="AY109" i="5" s="1"/>
  <c r="B146" i="8"/>
  <c r="K145" i="8" s="1"/>
  <c r="B232" i="7"/>
  <c r="K231" i="7" s="1"/>
  <c r="M231" i="7"/>
  <c r="AA170" i="5" s="1"/>
  <c r="B405" i="10"/>
  <c r="J404" i="10" s="1"/>
  <c r="M404" i="10"/>
  <c r="CX293" i="5" s="1"/>
  <c r="AF321" i="5"/>
  <c r="AB321" i="5"/>
  <c r="AE321" i="5" s="1"/>
  <c r="CY18" i="5"/>
  <c r="DB18" i="5" s="1"/>
  <c r="DC18" i="5"/>
  <c r="AA352" i="5"/>
  <c r="J402" i="8"/>
  <c r="DW230" i="5"/>
  <c r="CY78" i="5"/>
  <c r="DB78" i="5" s="1"/>
  <c r="DC78" i="5"/>
  <c r="AZ261" i="5"/>
  <c r="BC261" i="5" s="1"/>
  <c r="BD261" i="5"/>
  <c r="B230" i="5"/>
  <c r="B189" i="2"/>
  <c r="J188" i="2" s="1"/>
  <c r="M188" i="2"/>
  <c r="M59" i="10"/>
  <c r="CX50" i="5" s="1"/>
  <c r="B60" i="10"/>
  <c r="K59" i="10" s="1"/>
  <c r="CY292" i="5"/>
  <c r="DB292" i="5" s="1"/>
  <c r="DC292" i="5"/>
  <c r="AA230" i="5"/>
  <c r="AB261" i="5"/>
  <c r="AE261" i="5" s="1"/>
  <c r="AF261" i="5"/>
  <c r="B449" i="2"/>
  <c r="K448" i="2" s="1"/>
  <c r="M448" i="2"/>
  <c r="CX322" i="5"/>
  <c r="B361" i="8"/>
  <c r="K360" i="8" s="1"/>
  <c r="M360" i="8"/>
  <c r="AY262" i="5" s="1"/>
  <c r="B275" i="10"/>
  <c r="J274" i="10" s="1"/>
  <c r="M274" i="10"/>
  <c r="CX200" i="5" s="1"/>
  <c r="B189" i="8"/>
  <c r="J188" i="8" s="1"/>
  <c r="M188" i="8"/>
  <c r="G351" i="5"/>
  <c r="C351" i="5"/>
  <c r="F351" i="5" s="1"/>
  <c r="C343" i="12"/>
  <c r="AB18" i="5"/>
  <c r="AE18" i="5" s="1"/>
  <c r="AF18" i="5"/>
  <c r="M231" i="10"/>
  <c r="CX170" i="5" s="1"/>
  <c r="B232" i="10"/>
  <c r="K231" i="10" s="1"/>
  <c r="M490" i="7"/>
  <c r="AA353" i="5" s="1"/>
  <c r="B491" i="7"/>
  <c r="J490" i="7" s="1"/>
  <c r="M60" i="7"/>
  <c r="B61" i="7"/>
  <c r="K60" i="7" s="1"/>
  <c r="AZ291" i="5"/>
  <c r="BC291" i="5" s="1"/>
  <c r="BD291" i="5"/>
  <c r="B448" i="7"/>
  <c r="J447" i="7" s="1"/>
  <c r="M447" i="7"/>
  <c r="AA323" i="5" s="1"/>
  <c r="C137" i="5"/>
  <c r="F137" i="5" s="1"/>
  <c r="C129" i="12"/>
  <c r="G137" i="5"/>
  <c r="EB198" i="5"/>
  <c r="DX198" i="5"/>
  <c r="EA198" i="5" s="1"/>
  <c r="H190" i="12"/>
  <c r="B318" i="6"/>
  <c r="K317" i="6" s="1"/>
  <c r="M317" i="6"/>
  <c r="DW231" i="5" s="1"/>
  <c r="AZ76" i="5"/>
  <c r="BC76" i="5" s="1"/>
  <c r="BD76" i="5"/>
  <c r="K359" i="8"/>
  <c r="H9" i="12"/>
  <c r="DX17" i="5"/>
  <c r="EA17" i="5" s="1"/>
  <c r="EB17" i="5"/>
  <c r="CX108" i="5"/>
  <c r="AC17" i="5"/>
  <c r="J230" i="7"/>
  <c r="C99" i="12"/>
  <c r="C107" i="5"/>
  <c r="F107" i="5" s="1"/>
  <c r="G107" i="5"/>
  <c r="M103" i="2"/>
  <c r="B104" i="2"/>
  <c r="AF291" i="5"/>
  <c r="AB291" i="5"/>
  <c r="AE291" i="5" s="1"/>
  <c r="CD291" i="5"/>
  <c r="BZ291" i="5"/>
  <c r="CC291" i="5" s="1"/>
  <c r="B318" i="7"/>
  <c r="J317" i="7" s="1"/>
  <c r="M317" i="7"/>
  <c r="AA231" i="5" s="1"/>
  <c r="EB291" i="5"/>
  <c r="H283" i="12"/>
  <c r="DX291" i="5"/>
  <c r="EA291" i="5" s="1"/>
  <c r="BD137" i="5"/>
  <c r="AZ137" i="5"/>
  <c r="BC137" i="5" s="1"/>
  <c r="B104" i="10"/>
  <c r="J103" i="10" s="1"/>
  <c r="M103" i="10"/>
  <c r="CX79" i="5" s="1"/>
  <c r="AZ138" i="5"/>
  <c r="BC138" i="5" s="1"/>
  <c r="BD138" i="5"/>
  <c r="CY199" i="5"/>
  <c r="DB199" i="5" s="1"/>
  <c r="DC199" i="5"/>
  <c r="BZ169" i="5"/>
  <c r="CC169" i="5" s="1"/>
  <c r="CD169" i="5"/>
  <c r="AB50" i="5"/>
  <c r="AE50" i="5" s="1"/>
  <c r="AF50" i="5"/>
  <c r="B146" i="2"/>
  <c r="J145" i="2" s="1"/>
  <c r="M145" i="2"/>
  <c r="BB16" i="5"/>
  <c r="BA17" i="5" s="1"/>
  <c r="DX261" i="5"/>
  <c r="EA261" i="5" s="1"/>
  <c r="H253" i="12"/>
  <c r="EB261" i="5"/>
  <c r="AZ18" i="5"/>
  <c r="BC18" i="5" s="1"/>
  <c r="BD18" i="5"/>
  <c r="B361" i="9"/>
  <c r="K360" i="9" s="1"/>
  <c r="M360" i="9"/>
  <c r="BY262" i="5" s="1"/>
  <c r="BY261" i="5"/>
  <c r="CY230" i="5"/>
  <c r="DB230" i="5" s="1"/>
  <c r="DC230" i="5"/>
  <c r="J15" i="8"/>
  <c r="DX290" i="5"/>
  <c r="EA290" i="5" s="1"/>
  <c r="EB290" i="5"/>
  <c r="H282" i="12"/>
  <c r="AB109" i="5"/>
  <c r="AE109" i="5" s="1"/>
  <c r="AF109" i="5"/>
  <c r="K187" i="2"/>
  <c r="M360" i="7"/>
  <c r="B361" i="7"/>
  <c r="K360" i="7" s="1"/>
  <c r="BD107" i="5"/>
  <c r="AZ107" i="5"/>
  <c r="BC107" i="5" s="1"/>
  <c r="DC169" i="5"/>
  <c r="CY169" i="5"/>
  <c r="DB169" i="5" s="1"/>
  <c r="K230" i="9"/>
  <c r="M403" i="8"/>
  <c r="AY292" i="5" s="1"/>
  <c r="B404" i="8"/>
  <c r="J403" i="8" s="1"/>
  <c r="AF322" i="5"/>
  <c r="AB322" i="5"/>
  <c r="AE322" i="5" s="1"/>
  <c r="K187" i="6"/>
  <c r="CY352" i="5"/>
  <c r="DB352" i="5" s="1"/>
  <c r="DC352" i="5"/>
  <c r="M145" i="10"/>
  <c r="CX109" i="5" s="1"/>
  <c r="B146" i="10"/>
  <c r="K145" i="10" s="1"/>
  <c r="M403" i="7"/>
  <c r="AA292" i="5" s="1"/>
  <c r="B404" i="7"/>
  <c r="K403" i="7" s="1"/>
  <c r="K58" i="10"/>
  <c r="B138" i="5"/>
  <c r="AB199" i="5"/>
  <c r="AE199" i="5" s="1"/>
  <c r="AF199" i="5"/>
  <c r="B147" i="7"/>
  <c r="K146" i="7" s="1"/>
  <c r="M146" i="7"/>
  <c r="AA110" i="5" s="1"/>
  <c r="B448" i="10"/>
  <c r="K447" i="10" s="1"/>
  <c r="M447" i="10"/>
  <c r="CX323" i="5" s="1"/>
  <c r="J359" i="7"/>
  <c r="H100" i="12"/>
  <c r="EB108" i="5"/>
  <c r="DX108" i="5"/>
  <c r="EA108" i="5" s="1"/>
  <c r="M447" i="9"/>
  <c r="BY323" i="5" s="1"/>
  <c r="B448" i="9"/>
  <c r="J447" i="9" s="1"/>
  <c r="K144" i="2"/>
  <c r="DX109" i="5"/>
  <c r="EA109" i="5" s="1"/>
  <c r="H101" i="12"/>
  <c r="EB109" i="5"/>
  <c r="B361" i="6"/>
  <c r="J360" i="6" s="1"/>
  <c r="M360" i="6"/>
  <c r="DW262" i="5" s="1"/>
  <c r="DW138" i="5"/>
  <c r="E15" i="5"/>
  <c r="D16" i="5" s="1"/>
  <c r="B78" i="5"/>
  <c r="EB199" i="5"/>
  <c r="DX199" i="5"/>
  <c r="EA199" i="5" s="1"/>
  <c r="H191" i="12"/>
  <c r="CY168" i="5"/>
  <c r="DB168" i="5" s="1"/>
  <c r="DC168" i="5"/>
  <c r="J187" i="2"/>
  <c r="B491" i="6"/>
  <c r="J490" i="6" s="1"/>
  <c r="M490" i="6"/>
  <c r="AB49" i="5"/>
  <c r="AE49" i="5" s="1"/>
  <c r="AF49" i="5"/>
  <c r="B232" i="9"/>
  <c r="K231" i="9" s="1"/>
  <c r="M231" i="9"/>
  <c r="BY170" i="5" s="1"/>
  <c r="AB229" i="5"/>
  <c r="AE229" i="5" s="1"/>
  <c r="AF229" i="5"/>
  <c r="BZ322" i="5"/>
  <c r="CC322" i="5" s="1"/>
  <c r="CD322" i="5"/>
  <c r="J144" i="2"/>
  <c r="B147" i="6"/>
  <c r="J146" i="6" s="1"/>
  <c r="M146" i="6"/>
  <c r="DW110" i="5" s="1"/>
  <c r="K359" i="6"/>
  <c r="J187" i="6"/>
  <c r="M317" i="10"/>
  <c r="CX231" i="5" s="1"/>
  <c r="B318" i="10"/>
  <c r="J317" i="10" s="1"/>
  <c r="C261" i="5" l="1"/>
  <c r="F261" i="5" s="1"/>
  <c r="C10" i="12"/>
  <c r="C100" i="12"/>
  <c r="E11" i="14"/>
  <c r="D12" i="14"/>
  <c r="L12" i="14"/>
  <c r="F11" i="14"/>
  <c r="M11" i="14"/>
  <c r="I11" i="14"/>
  <c r="H11" i="14"/>
  <c r="C11" i="14"/>
  <c r="J11" i="14"/>
  <c r="G11" i="14"/>
  <c r="K11" i="14"/>
  <c r="C18" i="5"/>
  <c r="F18" i="5" s="1"/>
  <c r="C41" i="12"/>
  <c r="G108" i="5"/>
  <c r="C199" i="5"/>
  <c r="F199" i="5" s="1"/>
  <c r="C191" i="12"/>
  <c r="G261" i="5"/>
  <c r="C283" i="12"/>
  <c r="C352" i="5"/>
  <c r="F352" i="5" s="1"/>
  <c r="C344" i="12"/>
  <c r="G323" i="5"/>
  <c r="C323" i="5"/>
  <c r="F323" i="5" s="1"/>
  <c r="C169" i="5"/>
  <c r="F169" i="5" s="1"/>
  <c r="C161" i="12"/>
  <c r="C291" i="5"/>
  <c r="F291" i="5" s="1"/>
  <c r="C49" i="5"/>
  <c r="F49" i="5" s="1"/>
  <c r="B139" i="5"/>
  <c r="G139" i="5" s="1"/>
  <c r="B19" i="5"/>
  <c r="G19" i="5" s="1"/>
  <c r="B262" i="5"/>
  <c r="C262" i="5" s="1"/>
  <c r="F262" i="5" s="1"/>
  <c r="B324" i="5"/>
  <c r="C324" i="5" s="1"/>
  <c r="F324" i="5" s="1"/>
  <c r="B231" i="5"/>
  <c r="C223" i="12" s="1"/>
  <c r="B200" i="5"/>
  <c r="C192" i="12" s="1"/>
  <c r="B50" i="5"/>
  <c r="C42" i="12" s="1"/>
  <c r="B292" i="5"/>
  <c r="C292" i="5" s="1"/>
  <c r="F292" i="5" s="1"/>
  <c r="B170" i="5"/>
  <c r="C170" i="5" s="1"/>
  <c r="F170" i="5" s="1"/>
  <c r="B79" i="5"/>
  <c r="C71" i="12" s="1"/>
  <c r="B353" i="5"/>
  <c r="G353" i="5" s="1"/>
  <c r="M17" i="9"/>
  <c r="BY20" i="5" s="1"/>
  <c r="CD20" i="5" s="1"/>
  <c r="B18" i="9"/>
  <c r="K17" i="9" s="1"/>
  <c r="J16" i="9"/>
  <c r="CD19" i="5"/>
  <c r="B148" i="9"/>
  <c r="J147" i="9" s="1"/>
  <c r="J146" i="9"/>
  <c r="BZ200" i="5"/>
  <c r="CC200" i="5" s="1"/>
  <c r="K146" i="9"/>
  <c r="B492" i="10"/>
  <c r="J491" i="10" s="1"/>
  <c r="CD110" i="5"/>
  <c r="B276" i="9"/>
  <c r="K275" i="9" s="1"/>
  <c r="M275" i="9"/>
  <c r="BY201" i="5" s="1"/>
  <c r="BZ201" i="5" s="1"/>
  <c r="CC201" i="5" s="1"/>
  <c r="J274" i="9"/>
  <c r="CY353" i="5"/>
  <c r="DB353" i="5" s="1"/>
  <c r="CA19" i="5"/>
  <c r="CB19" i="5" s="1"/>
  <c r="CA20" i="5" s="1"/>
  <c r="CB20" i="5" s="1"/>
  <c r="M491" i="10"/>
  <c r="CX354" i="5" s="1"/>
  <c r="CY354" i="5" s="1"/>
  <c r="DB354" i="5" s="1"/>
  <c r="K59" i="9"/>
  <c r="K490" i="10"/>
  <c r="CD50" i="5"/>
  <c r="B61" i="9"/>
  <c r="K60" i="9" s="1"/>
  <c r="M60" i="9"/>
  <c r="BY51" i="5" s="1"/>
  <c r="CD51" i="5" s="1"/>
  <c r="B104" i="7"/>
  <c r="K103" i="7" s="1"/>
  <c r="M103" i="7"/>
  <c r="AA79" i="5" s="1"/>
  <c r="AF79" i="5" s="1"/>
  <c r="AB78" i="5"/>
  <c r="AE78" i="5" s="1"/>
  <c r="M404" i="2"/>
  <c r="B405" i="2"/>
  <c r="J404" i="2" s="1"/>
  <c r="K403" i="2"/>
  <c r="K102" i="7"/>
  <c r="K146" i="6"/>
  <c r="K231" i="2"/>
  <c r="M232" i="2"/>
  <c r="B233" i="2"/>
  <c r="B234" i="2" s="1"/>
  <c r="K233" i="2" s="1"/>
  <c r="M491" i="8"/>
  <c r="AY354" i="5" s="1"/>
  <c r="BD354" i="5" s="1"/>
  <c r="K490" i="8"/>
  <c r="B492" i="8"/>
  <c r="J491" i="8" s="1"/>
  <c r="M16" i="11"/>
  <c r="B17" i="11"/>
  <c r="J16" i="11" s="1"/>
  <c r="M448" i="6"/>
  <c r="DW324" i="5" s="1"/>
  <c r="DX324" i="5" s="1"/>
  <c r="EA324" i="5" s="1"/>
  <c r="B449" i="6"/>
  <c r="J448" i="6" s="1"/>
  <c r="AF19" i="5"/>
  <c r="J403" i="9"/>
  <c r="DC19" i="5"/>
  <c r="K447" i="6"/>
  <c r="CD292" i="5"/>
  <c r="B18" i="10"/>
  <c r="J17" i="10" s="1"/>
  <c r="M17" i="10"/>
  <c r="CX20" i="5" s="1"/>
  <c r="CY20" i="5" s="1"/>
  <c r="DB20" i="5" s="1"/>
  <c r="J16" i="7"/>
  <c r="B319" i="9"/>
  <c r="J318" i="9" s="1"/>
  <c r="K16" i="10"/>
  <c r="B18" i="7"/>
  <c r="K17" i="7" s="1"/>
  <c r="M404" i="9"/>
  <c r="BY293" i="5" s="1"/>
  <c r="BZ293" i="5" s="1"/>
  <c r="CC293" i="5" s="1"/>
  <c r="B405" i="9"/>
  <c r="J404" i="9" s="1"/>
  <c r="M17" i="7"/>
  <c r="AA20" i="5" s="1"/>
  <c r="AF20" i="5" s="1"/>
  <c r="M318" i="9"/>
  <c r="BY232" i="5" s="1"/>
  <c r="BZ232" i="5" s="1"/>
  <c r="CC232" i="5" s="1"/>
  <c r="K317" i="9"/>
  <c r="EB78" i="5"/>
  <c r="DX78" i="5"/>
  <c r="EA78" i="5" s="1"/>
  <c r="J102" i="6"/>
  <c r="K15" i="11"/>
  <c r="M103" i="6"/>
  <c r="DW79" i="5" s="1"/>
  <c r="DX79" i="5" s="1"/>
  <c r="EA79" i="5" s="1"/>
  <c r="B104" i="6"/>
  <c r="J103" i="6" s="1"/>
  <c r="J16" i="6"/>
  <c r="K490" i="6"/>
  <c r="BZ139" i="5"/>
  <c r="CC139" i="5" s="1"/>
  <c r="K102" i="8"/>
  <c r="J189" i="7"/>
  <c r="AB140" i="5"/>
  <c r="AE140" i="5" s="1"/>
  <c r="J188" i="9"/>
  <c r="K188" i="9"/>
  <c r="M189" i="9"/>
  <c r="BY140" i="5" s="1"/>
  <c r="B190" i="9"/>
  <c r="K189" i="9" s="1"/>
  <c r="J59" i="2"/>
  <c r="B191" i="7"/>
  <c r="K190" i="7" s="1"/>
  <c r="M190" i="7"/>
  <c r="AA141" i="5" s="1"/>
  <c r="J360" i="9"/>
  <c r="J360" i="2"/>
  <c r="J146" i="7"/>
  <c r="K447" i="7"/>
  <c r="EB50" i="5"/>
  <c r="DX50" i="5"/>
  <c r="EA50" i="5" s="1"/>
  <c r="H42" i="12"/>
  <c r="K59" i="6"/>
  <c r="J59" i="6"/>
  <c r="M60" i="6"/>
  <c r="DW51" i="5" s="1"/>
  <c r="B61" i="6"/>
  <c r="K60" i="6" s="1"/>
  <c r="BD170" i="5"/>
  <c r="J403" i="6"/>
  <c r="J403" i="7"/>
  <c r="K59" i="8"/>
  <c r="J145" i="10"/>
  <c r="J319" i="8"/>
  <c r="J231" i="7"/>
  <c r="K16" i="2"/>
  <c r="K274" i="10"/>
  <c r="K274" i="8"/>
  <c r="K103" i="10"/>
  <c r="J360" i="7"/>
  <c r="J360" i="8"/>
  <c r="J448" i="2"/>
  <c r="K403" i="8"/>
  <c r="K188" i="8"/>
  <c r="B61" i="8"/>
  <c r="M60" i="8"/>
  <c r="AY51" i="5" s="1"/>
  <c r="B276" i="8"/>
  <c r="J275" i="8" s="1"/>
  <c r="M275" i="8"/>
  <c r="AY201" i="5" s="1"/>
  <c r="BD200" i="5"/>
  <c r="AZ200" i="5"/>
  <c r="BC200" i="5" s="1"/>
  <c r="K275" i="7"/>
  <c r="AZ50" i="5"/>
  <c r="BC50" i="5" s="1"/>
  <c r="B362" i="2"/>
  <c r="K361" i="2" s="1"/>
  <c r="M361" i="2"/>
  <c r="B233" i="8"/>
  <c r="M232" i="8"/>
  <c r="AY171" i="5" s="1"/>
  <c r="M491" i="9"/>
  <c r="BY354" i="5" s="1"/>
  <c r="BZ354" i="5" s="1"/>
  <c r="CC354" i="5" s="1"/>
  <c r="J490" i="9"/>
  <c r="B492" i="9"/>
  <c r="K491" i="9" s="1"/>
  <c r="B190" i="10"/>
  <c r="M189" i="10"/>
  <c r="CX140" i="5" s="1"/>
  <c r="CY140" i="5" s="1"/>
  <c r="DB140" i="5" s="1"/>
  <c r="B362" i="10"/>
  <c r="K361" i="10" s="1"/>
  <c r="M361" i="10"/>
  <c r="CX263" i="5" s="1"/>
  <c r="J360" i="10"/>
  <c r="J231" i="10"/>
  <c r="B104" i="9"/>
  <c r="K103" i="9" s="1"/>
  <c r="M103" i="9"/>
  <c r="BY79" i="5" s="1"/>
  <c r="BZ79" i="5" s="1"/>
  <c r="CC79" i="5" s="1"/>
  <c r="K102" i="9"/>
  <c r="DC139" i="5"/>
  <c r="CY139" i="5"/>
  <c r="DB139" i="5" s="1"/>
  <c r="BZ78" i="5"/>
  <c r="CC78" i="5" s="1"/>
  <c r="CD78" i="5"/>
  <c r="K188" i="10"/>
  <c r="DC262" i="5"/>
  <c r="CY262" i="5"/>
  <c r="DB262" i="5" s="1"/>
  <c r="J317" i="6"/>
  <c r="CD353" i="5"/>
  <c r="BZ353" i="5"/>
  <c r="CC353" i="5" s="1"/>
  <c r="J231" i="8"/>
  <c r="E16" i="5"/>
  <c r="D17" i="5" s="1"/>
  <c r="BB17" i="5"/>
  <c r="BA18" i="5" s="1"/>
  <c r="AZ233" i="5"/>
  <c r="BC233" i="5" s="1"/>
  <c r="BD233" i="5"/>
  <c r="M146" i="2"/>
  <c r="B147" i="2"/>
  <c r="BD262" i="5"/>
  <c r="AZ262" i="5"/>
  <c r="BC262" i="5" s="1"/>
  <c r="G138" i="5"/>
  <c r="C138" i="5"/>
  <c r="F138" i="5" s="1"/>
  <c r="C130" i="12"/>
  <c r="B18" i="6"/>
  <c r="J17" i="6" s="1"/>
  <c r="M17" i="6"/>
  <c r="DW20" i="5" s="1"/>
  <c r="J231" i="9"/>
  <c r="K490" i="7"/>
  <c r="DC200" i="5"/>
  <c r="CY200" i="5"/>
  <c r="DB200" i="5" s="1"/>
  <c r="H11" i="12"/>
  <c r="DX19" i="5"/>
  <c r="EA19" i="5" s="1"/>
  <c r="EB19" i="5"/>
  <c r="M361" i="7"/>
  <c r="AA263" i="5" s="1"/>
  <c r="B362" i="7"/>
  <c r="J361" i="7" s="1"/>
  <c r="B362" i="9"/>
  <c r="M361" i="9"/>
  <c r="BY263" i="5" s="1"/>
  <c r="CY108" i="5"/>
  <c r="DB108" i="5" s="1"/>
  <c r="DC108" i="5"/>
  <c r="DX231" i="5"/>
  <c r="EA231" i="5" s="1"/>
  <c r="EB231" i="5"/>
  <c r="H223" i="12"/>
  <c r="M275" i="10"/>
  <c r="CX201" i="5" s="1"/>
  <c r="B276" i="10"/>
  <c r="K275" i="10" s="1"/>
  <c r="AZ353" i="5"/>
  <c r="BC353" i="5" s="1"/>
  <c r="BD353" i="5"/>
  <c r="H222" i="12"/>
  <c r="DX230" i="5"/>
  <c r="EA230" i="5" s="1"/>
  <c r="EB230" i="5"/>
  <c r="B18" i="2"/>
  <c r="M17" i="2"/>
  <c r="B12" i="14" s="1"/>
  <c r="M275" i="6"/>
  <c r="DW201" i="5" s="1"/>
  <c r="B276" i="6"/>
  <c r="K275" i="6" s="1"/>
  <c r="B362" i="6"/>
  <c r="K361" i="6" s="1"/>
  <c r="M361" i="6"/>
  <c r="DW263" i="5" s="1"/>
  <c r="B449" i="10"/>
  <c r="K448" i="10" s="1"/>
  <c r="M448" i="10"/>
  <c r="CX324" i="5" s="1"/>
  <c r="J60" i="7"/>
  <c r="M232" i="7"/>
  <c r="AA171" i="5" s="1"/>
  <c r="B233" i="7"/>
  <c r="J232" i="7" s="1"/>
  <c r="H315" i="12"/>
  <c r="DX323" i="5"/>
  <c r="EA323" i="5" s="1"/>
  <c r="EB323" i="5"/>
  <c r="M104" i="10"/>
  <c r="CX80" i="5" s="1"/>
  <c r="B105" i="10"/>
  <c r="K104" i="10" s="1"/>
  <c r="DZ16" i="5"/>
  <c r="DY17" i="5" s="1"/>
  <c r="B190" i="6"/>
  <c r="K189" i="6" s="1"/>
  <c r="M189" i="6"/>
  <c r="DW140" i="5" s="1"/>
  <c r="M404" i="8"/>
  <c r="AY293" i="5" s="1"/>
  <c r="B405" i="8"/>
  <c r="J404" i="8" s="1"/>
  <c r="CY170" i="5"/>
  <c r="DB170" i="5" s="1"/>
  <c r="DC170" i="5"/>
  <c r="M189" i="2"/>
  <c r="B190" i="2"/>
  <c r="J189" i="2" s="1"/>
  <c r="K404" i="10"/>
  <c r="J233" i="6"/>
  <c r="J188" i="6"/>
  <c r="M404" i="7"/>
  <c r="AA293" i="5" s="1"/>
  <c r="B405" i="7"/>
  <c r="K404" i="7" s="1"/>
  <c r="AZ292" i="5"/>
  <c r="BC292" i="5" s="1"/>
  <c r="BD292" i="5"/>
  <c r="K188" i="2"/>
  <c r="M404" i="6"/>
  <c r="DW293" i="5" s="1"/>
  <c r="B405" i="6"/>
  <c r="K404" i="6" s="1"/>
  <c r="K317" i="2"/>
  <c r="H164" i="12"/>
  <c r="DX172" i="5"/>
  <c r="EA172" i="5" s="1"/>
  <c r="EB172" i="5"/>
  <c r="AA51" i="5"/>
  <c r="B362" i="8"/>
  <c r="J361" i="8" s="1"/>
  <c r="M361" i="8"/>
  <c r="AY263" i="5" s="1"/>
  <c r="B233" i="9"/>
  <c r="K232" i="9" s="1"/>
  <c r="M232" i="9"/>
  <c r="BY171" i="5" s="1"/>
  <c r="B449" i="9"/>
  <c r="K448" i="9" s="1"/>
  <c r="M448" i="9"/>
  <c r="BY324" i="5" s="1"/>
  <c r="B105" i="2"/>
  <c r="K104" i="2" s="1"/>
  <c r="M104" i="2"/>
  <c r="CY231" i="5"/>
  <c r="DB231" i="5" s="1"/>
  <c r="DC231" i="5"/>
  <c r="C78" i="5"/>
  <c r="F78" i="5" s="1"/>
  <c r="G78" i="5"/>
  <c r="C70" i="12"/>
  <c r="AA262" i="5"/>
  <c r="B319" i="6"/>
  <c r="J318" i="6" s="1"/>
  <c r="M318" i="6"/>
  <c r="DW232" i="5" s="1"/>
  <c r="DC322" i="5"/>
  <c r="CY322" i="5"/>
  <c r="DB322" i="5" s="1"/>
  <c r="DC50" i="5"/>
  <c r="CY50" i="5"/>
  <c r="DB50" i="5" s="1"/>
  <c r="AB292" i="5"/>
  <c r="AE292" i="5" s="1"/>
  <c r="AF292" i="5"/>
  <c r="AB352" i="5"/>
  <c r="AE352" i="5" s="1"/>
  <c r="AF352" i="5"/>
  <c r="M491" i="2"/>
  <c r="B492" i="2"/>
  <c r="J491" i="2" s="1"/>
  <c r="AA201" i="5"/>
  <c r="BZ170" i="5"/>
  <c r="CC170" i="5" s="1"/>
  <c r="CD170" i="5"/>
  <c r="C230" i="5"/>
  <c r="F230" i="5" s="1"/>
  <c r="C222" i="12"/>
  <c r="G230" i="5"/>
  <c r="BZ111" i="5"/>
  <c r="CC111" i="5" s="1"/>
  <c r="CD111" i="5"/>
  <c r="B109" i="5"/>
  <c r="CD231" i="5"/>
  <c r="BZ231" i="5"/>
  <c r="CC231" i="5" s="1"/>
  <c r="H344" i="12"/>
  <c r="DX352" i="5"/>
  <c r="EA352" i="5" s="1"/>
  <c r="EB352" i="5"/>
  <c r="DA16" i="5"/>
  <c r="CZ17" i="5" s="1"/>
  <c r="AB170" i="5"/>
  <c r="AE170" i="5" s="1"/>
  <c r="AF170" i="5"/>
  <c r="M60" i="2"/>
  <c r="B61" i="2"/>
  <c r="K60" i="2" s="1"/>
  <c r="AD17" i="5"/>
  <c r="AC18" i="5" s="1"/>
  <c r="B190" i="8"/>
  <c r="K189" i="8" s="1"/>
  <c r="M189" i="8"/>
  <c r="AY140" i="5" s="1"/>
  <c r="AB230" i="5"/>
  <c r="AE230" i="5" s="1"/>
  <c r="AF230" i="5"/>
  <c r="J103" i="2"/>
  <c r="CY293" i="5"/>
  <c r="DB293" i="5" s="1"/>
  <c r="DC293" i="5"/>
  <c r="K188" i="6"/>
  <c r="M146" i="8"/>
  <c r="AY110" i="5" s="1"/>
  <c r="B147" i="8"/>
  <c r="K146" i="8" s="1"/>
  <c r="B319" i="2"/>
  <c r="J318" i="2" s="1"/>
  <c r="M318" i="2"/>
  <c r="B276" i="2"/>
  <c r="J275" i="2" s="1"/>
  <c r="M275" i="2"/>
  <c r="B148" i="6"/>
  <c r="J147" i="6" s="1"/>
  <c r="M147" i="6"/>
  <c r="DW111" i="5" s="1"/>
  <c r="H130" i="12"/>
  <c r="DX138" i="5"/>
  <c r="EA138" i="5" s="1"/>
  <c r="EB138" i="5"/>
  <c r="AB323" i="5"/>
  <c r="AE323" i="5" s="1"/>
  <c r="AF323" i="5"/>
  <c r="J145" i="8"/>
  <c r="K490" i="2"/>
  <c r="EB18" i="5"/>
  <c r="DX18" i="5"/>
  <c r="EA18" i="5" s="1"/>
  <c r="H10" i="12"/>
  <c r="AY78" i="5"/>
  <c r="K274" i="6"/>
  <c r="AB231" i="5"/>
  <c r="AE231" i="5" s="1"/>
  <c r="AF231" i="5"/>
  <c r="CY79" i="5"/>
  <c r="DB79" i="5" s="1"/>
  <c r="DC79" i="5"/>
  <c r="M318" i="7"/>
  <c r="AA232" i="5" s="1"/>
  <c r="B319" i="7"/>
  <c r="J318" i="7" s="1"/>
  <c r="B62" i="7"/>
  <c r="J61" i="7" s="1"/>
  <c r="M61" i="7"/>
  <c r="AA52" i="5" s="1"/>
  <c r="M276" i="7"/>
  <c r="AA202" i="5" s="1"/>
  <c r="B277" i="7"/>
  <c r="K276" i="7" s="1"/>
  <c r="AY139" i="5"/>
  <c r="B319" i="10"/>
  <c r="J318" i="10" s="1"/>
  <c r="M318" i="10"/>
  <c r="CX232" i="5" s="1"/>
  <c r="B492" i="7"/>
  <c r="J491" i="7" s="1"/>
  <c r="M491" i="7"/>
  <c r="AA354" i="5" s="1"/>
  <c r="B61" i="10"/>
  <c r="J60" i="10" s="1"/>
  <c r="M60" i="10"/>
  <c r="CX51" i="5" s="1"/>
  <c r="K447" i="9"/>
  <c r="AF353" i="5"/>
  <c r="AB353" i="5"/>
  <c r="AE353" i="5" s="1"/>
  <c r="B449" i="8"/>
  <c r="K448" i="8" s="1"/>
  <c r="M448" i="8"/>
  <c r="AY324" i="5" s="1"/>
  <c r="B148" i="7"/>
  <c r="J147" i="7" s="1"/>
  <c r="M147" i="7"/>
  <c r="AA111" i="5" s="1"/>
  <c r="B450" i="2"/>
  <c r="K449" i="2" s="1"/>
  <c r="M449" i="2"/>
  <c r="B406" i="10"/>
  <c r="K405" i="10" s="1"/>
  <c r="M405" i="10"/>
  <c r="CX294" i="5" s="1"/>
  <c r="DW292" i="5"/>
  <c r="J447" i="8"/>
  <c r="B235" i="6"/>
  <c r="J234" i="6" s="1"/>
  <c r="M234" i="6"/>
  <c r="DW173" i="5" s="1"/>
  <c r="H131" i="12"/>
  <c r="DX139" i="5"/>
  <c r="EA139" i="5" s="1"/>
  <c r="EB139" i="5"/>
  <c r="H102" i="12"/>
  <c r="DX110" i="5"/>
  <c r="EA110" i="5" s="1"/>
  <c r="EB110" i="5"/>
  <c r="DW353" i="5"/>
  <c r="B492" i="6"/>
  <c r="K491" i="6" s="1"/>
  <c r="M491" i="6"/>
  <c r="DW354" i="5" s="1"/>
  <c r="K360" i="6"/>
  <c r="DC323" i="5"/>
  <c r="CY323" i="5"/>
  <c r="DB323" i="5" s="1"/>
  <c r="B147" i="10"/>
  <c r="J146" i="10" s="1"/>
  <c r="M146" i="10"/>
  <c r="CX110" i="5" s="1"/>
  <c r="CD261" i="5"/>
  <c r="BZ261" i="5"/>
  <c r="CC261" i="5" s="1"/>
  <c r="AZ109" i="5"/>
  <c r="BC109" i="5" s="1"/>
  <c r="BD109" i="5"/>
  <c r="K274" i="2"/>
  <c r="DX200" i="5"/>
  <c r="EA200" i="5" s="1"/>
  <c r="H192" i="12"/>
  <c r="EB200" i="5"/>
  <c r="B18" i="8"/>
  <c r="J17" i="8" s="1"/>
  <c r="M17" i="8"/>
  <c r="AY20" i="5" s="1"/>
  <c r="K16" i="8"/>
  <c r="F17" i="5"/>
  <c r="BZ262" i="5"/>
  <c r="CC262" i="5" s="1"/>
  <c r="CD262" i="5"/>
  <c r="AZ323" i="5"/>
  <c r="BC323" i="5" s="1"/>
  <c r="BD323" i="5"/>
  <c r="K317" i="10"/>
  <c r="BZ323" i="5"/>
  <c r="CC323" i="5" s="1"/>
  <c r="CD323" i="5"/>
  <c r="AB110" i="5"/>
  <c r="AE110" i="5" s="1"/>
  <c r="AF110" i="5"/>
  <c r="K103" i="2"/>
  <c r="J59" i="10"/>
  <c r="M232" i="10"/>
  <c r="CX171" i="5" s="1"/>
  <c r="B233" i="10"/>
  <c r="J232" i="10" s="1"/>
  <c r="H254" i="12"/>
  <c r="EB262" i="5"/>
  <c r="DX262" i="5"/>
  <c r="EA262" i="5" s="1"/>
  <c r="J447" i="10"/>
  <c r="CY109" i="5"/>
  <c r="DB109" i="5" s="1"/>
  <c r="DC109" i="5"/>
  <c r="K145" i="2"/>
  <c r="K317" i="7"/>
  <c r="M448" i="7"/>
  <c r="AA324" i="5" s="1"/>
  <c r="B449" i="7"/>
  <c r="J448" i="7" s="1"/>
  <c r="J274" i="2"/>
  <c r="B321" i="8"/>
  <c r="J320" i="8" s="1"/>
  <c r="M320" i="8"/>
  <c r="AY234" i="5" s="1"/>
  <c r="M103" i="8"/>
  <c r="AY79" i="5" s="1"/>
  <c r="B104" i="8"/>
  <c r="J103" i="8" s="1"/>
  <c r="J274" i="6"/>
  <c r="BD19" i="5"/>
  <c r="AZ19" i="5"/>
  <c r="BC19" i="5" s="1"/>
  <c r="L13" i="14" l="1"/>
  <c r="H12" i="14"/>
  <c r="I12" i="14"/>
  <c r="C12" i="14"/>
  <c r="M12" i="14"/>
  <c r="D13" i="14"/>
  <c r="F12" i="14"/>
  <c r="E12" i="14"/>
  <c r="J12" i="14"/>
  <c r="G12" i="14"/>
  <c r="K12" i="14"/>
  <c r="G324" i="5"/>
  <c r="C139" i="5"/>
  <c r="F139" i="5" s="1"/>
  <c r="G50" i="5"/>
  <c r="C50" i="5"/>
  <c r="F50" i="5" s="1"/>
  <c r="G79" i="5"/>
  <c r="C79" i="5"/>
  <c r="F79" i="5" s="1"/>
  <c r="C131" i="12"/>
  <c r="C19" i="5"/>
  <c r="F19" i="5" s="1"/>
  <c r="C11" i="12"/>
  <c r="G292" i="5"/>
  <c r="C254" i="12"/>
  <c r="G262" i="5"/>
  <c r="C162" i="12"/>
  <c r="C231" i="5"/>
  <c r="F231" i="5" s="1"/>
  <c r="C316" i="12"/>
  <c r="G231" i="5"/>
  <c r="C200" i="5"/>
  <c r="F200" i="5" s="1"/>
  <c r="G200" i="5"/>
  <c r="C345" i="12"/>
  <c r="C353" i="5"/>
  <c r="F353" i="5" s="1"/>
  <c r="C284" i="12"/>
  <c r="G170" i="5"/>
  <c r="B232" i="5"/>
  <c r="C224" i="12" s="1"/>
  <c r="B354" i="5"/>
  <c r="C346" i="12" s="1"/>
  <c r="B293" i="5"/>
  <c r="G293" i="5" s="1"/>
  <c r="B171" i="5"/>
  <c r="C171" i="5" s="1"/>
  <c r="F171" i="5" s="1"/>
  <c r="B263" i="5"/>
  <c r="C263" i="5" s="1"/>
  <c r="F263" i="5" s="1"/>
  <c r="B51" i="5"/>
  <c r="C51" i="5" s="1"/>
  <c r="F51" i="5" s="1"/>
  <c r="B110" i="5"/>
  <c r="C102" i="12" s="1"/>
  <c r="B80" i="5"/>
  <c r="C72" i="12" s="1"/>
  <c r="B325" i="5"/>
  <c r="C317" i="12" s="1"/>
  <c r="B20" i="5"/>
  <c r="C12" i="12" s="1"/>
  <c r="B201" i="5"/>
  <c r="C201" i="5" s="1"/>
  <c r="F201" i="5" s="1"/>
  <c r="B140" i="5"/>
  <c r="C132" i="12" s="1"/>
  <c r="BZ20" i="5"/>
  <c r="CC20" i="5" s="1"/>
  <c r="M18" i="9"/>
  <c r="BY21" i="5" s="1"/>
  <c r="CD21" i="5" s="1"/>
  <c r="B19" i="9"/>
  <c r="K18" i="9" s="1"/>
  <c r="J17" i="9"/>
  <c r="B493" i="10"/>
  <c r="K492" i="10" s="1"/>
  <c r="B149" i="9"/>
  <c r="K148" i="9" s="1"/>
  <c r="M148" i="9"/>
  <c r="BY112" i="5" s="1"/>
  <c r="CD112" i="5" s="1"/>
  <c r="K147" i="9"/>
  <c r="M492" i="10"/>
  <c r="CX355" i="5" s="1"/>
  <c r="CY355" i="5" s="1"/>
  <c r="DB355" i="5" s="1"/>
  <c r="K491" i="10"/>
  <c r="J275" i="9"/>
  <c r="CD201" i="5"/>
  <c r="M104" i="7"/>
  <c r="AA80" i="5" s="1"/>
  <c r="AF80" i="5" s="1"/>
  <c r="DC354" i="5"/>
  <c r="B277" i="9"/>
  <c r="K276" i="9" s="1"/>
  <c r="M276" i="9"/>
  <c r="BY202" i="5" s="1"/>
  <c r="BZ202" i="5" s="1"/>
  <c r="CC202" i="5" s="1"/>
  <c r="J103" i="7"/>
  <c r="M61" i="9"/>
  <c r="BY52" i="5" s="1"/>
  <c r="BZ52" i="5" s="1"/>
  <c r="CC52" i="5" s="1"/>
  <c r="B62" i="9"/>
  <c r="K61" i="9" s="1"/>
  <c r="J60" i="9"/>
  <c r="B105" i="7"/>
  <c r="J104" i="7" s="1"/>
  <c r="BZ51" i="5"/>
  <c r="CC51" i="5" s="1"/>
  <c r="M405" i="2"/>
  <c r="B406" i="2"/>
  <c r="K405" i="2" s="1"/>
  <c r="AB79" i="5"/>
  <c r="AE79" i="5" s="1"/>
  <c r="M492" i="8"/>
  <c r="AY355" i="5" s="1"/>
  <c r="BD355" i="5" s="1"/>
  <c r="K404" i="2"/>
  <c r="B493" i="8"/>
  <c r="J492" i="8" s="1"/>
  <c r="H316" i="12"/>
  <c r="EB324" i="5"/>
  <c r="K16" i="11"/>
  <c r="K232" i="2"/>
  <c r="J232" i="2"/>
  <c r="AZ354" i="5"/>
  <c r="BC354" i="5" s="1"/>
  <c r="M233" i="2"/>
  <c r="B450" i="6"/>
  <c r="K449" i="6" s="1"/>
  <c r="B406" i="9"/>
  <c r="K405" i="9" s="1"/>
  <c r="M449" i="6"/>
  <c r="DW325" i="5" s="1"/>
  <c r="EB325" i="5" s="1"/>
  <c r="M17" i="11"/>
  <c r="B18" i="11"/>
  <c r="J17" i="11" s="1"/>
  <c r="K448" i="6"/>
  <c r="K491" i="8"/>
  <c r="K17" i="10"/>
  <c r="DC20" i="5"/>
  <c r="M18" i="10"/>
  <c r="CX21" i="5" s="1"/>
  <c r="CY21" i="5" s="1"/>
  <c r="DB21" i="5" s="1"/>
  <c r="K103" i="6"/>
  <c r="B19" i="10"/>
  <c r="K18" i="10" s="1"/>
  <c r="AB20" i="5"/>
  <c r="AE20" i="5" s="1"/>
  <c r="CD293" i="5"/>
  <c r="M405" i="9"/>
  <c r="BY294" i="5" s="1"/>
  <c r="BZ294" i="5" s="1"/>
  <c r="CC294" i="5" s="1"/>
  <c r="K318" i="9"/>
  <c r="EB79" i="5"/>
  <c r="K404" i="9"/>
  <c r="CD232" i="5"/>
  <c r="B19" i="7"/>
  <c r="K18" i="7" s="1"/>
  <c r="H71" i="12"/>
  <c r="M18" i="7"/>
  <c r="AA21" i="5" s="1"/>
  <c r="AB21" i="5" s="1"/>
  <c r="AE21" i="5" s="1"/>
  <c r="B320" i="9"/>
  <c r="K319" i="9" s="1"/>
  <c r="J17" i="7"/>
  <c r="M319" i="9"/>
  <c r="BY233" i="5" s="1"/>
  <c r="BZ233" i="5" s="1"/>
  <c r="CC233" i="5" s="1"/>
  <c r="M104" i="6"/>
  <c r="DW80" i="5" s="1"/>
  <c r="EB80" i="5" s="1"/>
  <c r="B105" i="6"/>
  <c r="K104" i="6" s="1"/>
  <c r="J104" i="2"/>
  <c r="K318" i="7"/>
  <c r="J190" i="7"/>
  <c r="J189" i="6"/>
  <c r="K232" i="10"/>
  <c r="K147" i="6"/>
  <c r="K103" i="8"/>
  <c r="J361" i="10"/>
  <c r="J189" i="9"/>
  <c r="B191" i="9"/>
  <c r="M190" i="9"/>
  <c r="BY141" i="5" s="1"/>
  <c r="CD140" i="5"/>
  <c r="BZ140" i="5"/>
  <c r="CC140" i="5" s="1"/>
  <c r="K318" i="6"/>
  <c r="K361" i="8"/>
  <c r="M61" i="6"/>
  <c r="DW52" i="5" s="1"/>
  <c r="J60" i="6"/>
  <c r="B62" i="6"/>
  <c r="J275" i="10"/>
  <c r="K17" i="6"/>
  <c r="K17" i="8"/>
  <c r="K189" i="2"/>
  <c r="K491" i="7"/>
  <c r="AF141" i="5"/>
  <c r="AB141" i="5"/>
  <c r="AE141" i="5" s="1"/>
  <c r="M191" i="7"/>
  <c r="AA142" i="5" s="1"/>
  <c r="B192" i="7"/>
  <c r="EB51" i="5"/>
  <c r="H43" i="12"/>
  <c r="DX51" i="5"/>
  <c r="EA51" i="5" s="1"/>
  <c r="K275" i="2"/>
  <c r="J448" i="9"/>
  <c r="CD354" i="5"/>
  <c r="K404" i="8"/>
  <c r="J361" i="6"/>
  <c r="J404" i="7"/>
  <c r="J361" i="2"/>
  <c r="DC140" i="5"/>
  <c r="J276" i="7"/>
  <c r="K232" i="7"/>
  <c r="K491" i="2"/>
  <c r="K61" i="7"/>
  <c r="J448" i="8"/>
  <c r="CD79" i="5"/>
  <c r="J448" i="10"/>
  <c r="J189" i="8"/>
  <c r="B363" i="10"/>
  <c r="M362" i="10"/>
  <c r="CX264" i="5" s="1"/>
  <c r="J189" i="10"/>
  <c r="B191" i="10"/>
  <c r="K190" i="10" s="1"/>
  <c r="M190" i="10"/>
  <c r="CX141" i="5" s="1"/>
  <c r="K189" i="10"/>
  <c r="J491" i="6"/>
  <c r="K60" i="8"/>
  <c r="M61" i="8"/>
  <c r="AY52" i="5" s="1"/>
  <c r="AZ52" i="5" s="1"/>
  <c r="BC52" i="5" s="1"/>
  <c r="B62" i="8"/>
  <c r="K61" i="8" s="1"/>
  <c r="J60" i="8"/>
  <c r="K147" i="7"/>
  <c r="J491" i="9"/>
  <c r="BD201" i="5"/>
  <c r="AZ201" i="5"/>
  <c r="BC201" i="5" s="1"/>
  <c r="BD171" i="5"/>
  <c r="AZ171" i="5"/>
  <c r="BC171" i="5" s="1"/>
  <c r="CY263" i="5"/>
  <c r="DB263" i="5" s="1"/>
  <c r="DC263" i="5"/>
  <c r="J232" i="9"/>
  <c r="K60" i="10"/>
  <c r="J233" i="2"/>
  <c r="M233" i="8"/>
  <c r="AY172" i="5" s="1"/>
  <c r="B234" i="8"/>
  <c r="J404" i="6"/>
  <c r="M492" i="9"/>
  <c r="BY355" i="5" s="1"/>
  <c r="B493" i="9"/>
  <c r="BD51" i="5"/>
  <c r="AZ51" i="5"/>
  <c r="BC51" i="5" s="1"/>
  <c r="M104" i="9"/>
  <c r="BY80" i="5" s="1"/>
  <c r="B105" i="9"/>
  <c r="J104" i="9" s="1"/>
  <c r="J232" i="8"/>
  <c r="M362" i="2"/>
  <c r="B363" i="2"/>
  <c r="J362" i="2" s="1"/>
  <c r="B277" i="8"/>
  <c r="J276" i="8" s="1"/>
  <c r="M276" i="8"/>
  <c r="AY202" i="5" s="1"/>
  <c r="K275" i="8"/>
  <c r="J103" i="9"/>
  <c r="K232" i="8"/>
  <c r="BB18" i="5"/>
  <c r="AD18" i="5"/>
  <c r="AC19" i="5" s="1"/>
  <c r="BD110" i="5"/>
  <c r="AZ110" i="5"/>
  <c r="BC110" i="5" s="1"/>
  <c r="B363" i="7"/>
  <c r="J362" i="7" s="1"/>
  <c r="M362" i="7"/>
  <c r="AA264" i="5" s="1"/>
  <c r="B148" i="2"/>
  <c r="J147" i="2" s="1"/>
  <c r="M147" i="2"/>
  <c r="B407" i="10"/>
  <c r="J406" i="10" s="1"/>
  <c r="M406" i="10"/>
  <c r="CX295" i="5" s="1"/>
  <c r="J146" i="2"/>
  <c r="B19" i="8"/>
  <c r="J18" i="8" s="1"/>
  <c r="M18" i="8"/>
  <c r="AY21" i="5" s="1"/>
  <c r="AF354" i="5"/>
  <c r="AB354" i="5"/>
  <c r="AE354" i="5" s="1"/>
  <c r="AB202" i="5"/>
  <c r="AE202" i="5" s="1"/>
  <c r="AF202" i="5"/>
  <c r="AZ78" i="5"/>
  <c r="BC78" i="5" s="1"/>
  <c r="BD78" i="5"/>
  <c r="EB140" i="5"/>
  <c r="DX140" i="5"/>
  <c r="EA140" i="5" s="1"/>
  <c r="H132" i="12"/>
  <c r="C101" i="12"/>
  <c r="C109" i="5"/>
  <c r="F109" i="5" s="1"/>
  <c r="G109" i="5"/>
  <c r="AF201" i="5"/>
  <c r="AB201" i="5"/>
  <c r="AE201" i="5" s="1"/>
  <c r="AB171" i="5"/>
  <c r="AE171" i="5" s="1"/>
  <c r="AF171" i="5"/>
  <c r="B363" i="9"/>
  <c r="M362" i="9"/>
  <c r="BY264" i="5" s="1"/>
  <c r="K320" i="8"/>
  <c r="CY110" i="5"/>
  <c r="DB110" i="5" s="1"/>
  <c r="DC110" i="5"/>
  <c r="H284" i="12"/>
  <c r="DX292" i="5"/>
  <c r="EA292" i="5" s="1"/>
  <c r="EB292" i="5"/>
  <c r="B320" i="10"/>
  <c r="K319" i="10" s="1"/>
  <c r="M319" i="10"/>
  <c r="CX233" i="5" s="1"/>
  <c r="B19" i="2"/>
  <c r="J18" i="2" s="1"/>
  <c r="M18" i="2"/>
  <c r="B13" i="14" s="1"/>
  <c r="J361" i="9"/>
  <c r="DC294" i="5"/>
  <c r="CY294" i="5"/>
  <c r="DB294" i="5" s="1"/>
  <c r="DC51" i="5"/>
  <c r="CY51" i="5"/>
  <c r="DB51" i="5" s="1"/>
  <c r="AZ139" i="5"/>
  <c r="BC139" i="5" s="1"/>
  <c r="BD139" i="5"/>
  <c r="J17" i="2"/>
  <c r="AB263" i="5"/>
  <c r="AE263" i="5" s="1"/>
  <c r="AF263" i="5"/>
  <c r="K146" i="2"/>
  <c r="AB52" i="5"/>
  <c r="AE52" i="5" s="1"/>
  <c r="AF52" i="5"/>
  <c r="B451" i="2"/>
  <c r="J450" i="2" s="1"/>
  <c r="M450" i="2"/>
  <c r="B493" i="6"/>
  <c r="K492" i="6" s="1"/>
  <c r="M492" i="6"/>
  <c r="DW355" i="5" s="1"/>
  <c r="M190" i="8"/>
  <c r="AY141" i="5" s="1"/>
  <c r="B191" i="8"/>
  <c r="J190" i="8" s="1"/>
  <c r="B320" i="6"/>
  <c r="K319" i="6" s="1"/>
  <c r="M319" i="6"/>
  <c r="DW233" i="5" s="1"/>
  <c r="M449" i="7"/>
  <c r="AA325" i="5" s="1"/>
  <c r="B450" i="7"/>
  <c r="K449" i="7" s="1"/>
  <c r="EB353" i="5"/>
  <c r="DX353" i="5"/>
  <c r="EA353" i="5" s="1"/>
  <c r="H345" i="12"/>
  <c r="AZ20" i="5"/>
  <c r="BC20" i="5" s="1"/>
  <c r="BD20" i="5"/>
  <c r="AB324" i="5"/>
  <c r="AE324" i="5" s="1"/>
  <c r="AF324" i="5"/>
  <c r="B278" i="7"/>
  <c r="J277" i="7" s="1"/>
  <c r="M277" i="7"/>
  <c r="AA203" i="5" s="1"/>
  <c r="AB51" i="5"/>
  <c r="AE51" i="5" s="1"/>
  <c r="AF51" i="5"/>
  <c r="AZ324" i="5"/>
  <c r="BC324" i="5" s="1"/>
  <c r="BD324" i="5"/>
  <c r="CY171" i="5"/>
  <c r="DB171" i="5" s="1"/>
  <c r="DC171" i="5"/>
  <c r="B63" i="7"/>
  <c r="K62" i="7" s="1"/>
  <c r="M62" i="7"/>
  <c r="AA53" i="5" s="1"/>
  <c r="B277" i="10"/>
  <c r="M276" i="10"/>
  <c r="CX202" i="5" s="1"/>
  <c r="DA17" i="5"/>
  <c r="CZ18" i="5" s="1"/>
  <c r="B106" i="2"/>
  <c r="K105" i="2" s="1"/>
  <c r="M105" i="2"/>
  <c r="M105" i="10"/>
  <c r="CX81" i="5" s="1"/>
  <c r="B106" i="10"/>
  <c r="J105" i="10" s="1"/>
  <c r="CY201" i="5"/>
  <c r="DB201" i="5" s="1"/>
  <c r="DC201" i="5"/>
  <c r="B450" i="8"/>
  <c r="J449" i="8" s="1"/>
  <c r="M449" i="8"/>
  <c r="AY325" i="5" s="1"/>
  <c r="B277" i="2"/>
  <c r="K276" i="2" s="1"/>
  <c r="M276" i="2"/>
  <c r="CY80" i="5"/>
  <c r="DB80" i="5" s="1"/>
  <c r="DC80" i="5"/>
  <c r="EB173" i="5"/>
  <c r="DX173" i="5"/>
  <c r="EA173" i="5" s="1"/>
  <c r="H165" i="12"/>
  <c r="AB232" i="5"/>
  <c r="AE232" i="5" s="1"/>
  <c r="AF232" i="5"/>
  <c r="BZ324" i="5"/>
  <c r="CC324" i="5" s="1"/>
  <c r="CD324" i="5"/>
  <c r="J104" i="10"/>
  <c r="M362" i="6"/>
  <c r="DW264" i="5" s="1"/>
  <c r="B363" i="6"/>
  <c r="B62" i="10"/>
  <c r="K61" i="10" s="1"/>
  <c r="M61" i="10"/>
  <c r="CX52" i="5" s="1"/>
  <c r="J146" i="8"/>
  <c r="M492" i="2"/>
  <c r="B493" i="2"/>
  <c r="K492" i="2" s="1"/>
  <c r="B19" i="6"/>
  <c r="K18" i="6" s="1"/>
  <c r="M18" i="6"/>
  <c r="DW21" i="5" s="1"/>
  <c r="DX354" i="5"/>
  <c r="EA354" i="5" s="1"/>
  <c r="EB354" i="5"/>
  <c r="H346" i="12"/>
  <c r="AZ140" i="5"/>
  <c r="BC140" i="5" s="1"/>
  <c r="BD140" i="5"/>
  <c r="EB232" i="5"/>
  <c r="DX232" i="5"/>
  <c r="EA232" i="5" s="1"/>
  <c r="H224" i="12"/>
  <c r="M104" i="8"/>
  <c r="AY80" i="5" s="1"/>
  <c r="B105" i="8"/>
  <c r="K104" i="8" s="1"/>
  <c r="K234" i="6"/>
  <c r="K318" i="2"/>
  <c r="B450" i="9"/>
  <c r="J449" i="9" s="1"/>
  <c r="M449" i="9"/>
  <c r="BY325" i="5" s="1"/>
  <c r="M405" i="6"/>
  <c r="DW294" i="5" s="1"/>
  <c r="B406" i="6"/>
  <c r="J405" i="6" s="1"/>
  <c r="BD293" i="5"/>
  <c r="AZ293" i="5"/>
  <c r="BC293" i="5" s="1"/>
  <c r="M492" i="7"/>
  <c r="AA355" i="5" s="1"/>
  <c r="B493" i="7"/>
  <c r="J492" i="7" s="1"/>
  <c r="B450" i="10"/>
  <c r="K449" i="10" s="1"/>
  <c r="M449" i="10"/>
  <c r="CX325" i="5" s="1"/>
  <c r="AB293" i="5"/>
  <c r="AE293" i="5" s="1"/>
  <c r="AF293" i="5"/>
  <c r="DX263" i="5"/>
  <c r="EA263" i="5" s="1"/>
  <c r="EB263" i="5"/>
  <c r="H255" i="12"/>
  <c r="M319" i="7"/>
  <c r="AA233" i="5" s="1"/>
  <c r="B320" i="7"/>
  <c r="J319" i="7" s="1"/>
  <c r="AF111" i="5"/>
  <c r="AB111" i="5"/>
  <c r="AE111" i="5" s="1"/>
  <c r="BZ171" i="5"/>
  <c r="CC171" i="5" s="1"/>
  <c r="CD171" i="5"/>
  <c r="H285" i="12"/>
  <c r="DX293" i="5"/>
  <c r="EA293" i="5" s="1"/>
  <c r="EB293" i="5"/>
  <c r="B277" i="6"/>
  <c r="K276" i="6" s="1"/>
  <c r="M276" i="6"/>
  <c r="DW202" i="5" s="1"/>
  <c r="B235" i="2"/>
  <c r="K234" i="2" s="1"/>
  <c r="M234" i="2"/>
  <c r="J405" i="10"/>
  <c r="AZ263" i="5"/>
  <c r="BC263" i="5" s="1"/>
  <c r="BD263" i="5"/>
  <c r="K361" i="7"/>
  <c r="B363" i="8"/>
  <c r="K362" i="8" s="1"/>
  <c r="M362" i="8"/>
  <c r="AY264" i="5" s="1"/>
  <c r="CY324" i="5"/>
  <c r="DB324" i="5" s="1"/>
  <c r="DC324" i="5"/>
  <c r="B234" i="10"/>
  <c r="J233" i="10" s="1"/>
  <c r="M233" i="10"/>
  <c r="CX172" i="5" s="1"/>
  <c r="DX20" i="5"/>
  <c r="EA20" i="5" s="1"/>
  <c r="EB20" i="5"/>
  <c r="H12" i="12"/>
  <c r="J449" i="2"/>
  <c r="B406" i="7"/>
  <c r="K405" i="7" s="1"/>
  <c r="M405" i="7"/>
  <c r="AA294" i="5" s="1"/>
  <c r="B236" i="6"/>
  <c r="K235" i="6" s="1"/>
  <c r="M235" i="6"/>
  <c r="DW174" i="5" s="1"/>
  <c r="K318" i="10"/>
  <c r="B320" i="2"/>
  <c r="J319" i="2" s="1"/>
  <c r="M319" i="2"/>
  <c r="B62" i="2"/>
  <c r="K61" i="2" s="1"/>
  <c r="M61" i="2"/>
  <c r="H193" i="12"/>
  <c r="DX201" i="5"/>
  <c r="EA201" i="5" s="1"/>
  <c r="EB201" i="5"/>
  <c r="BZ263" i="5"/>
  <c r="CC263" i="5" s="1"/>
  <c r="CD263" i="5"/>
  <c r="E17" i="5"/>
  <c r="D18" i="5" s="1"/>
  <c r="B322" i="8"/>
  <c r="K321" i="8" s="1"/>
  <c r="M321" i="8"/>
  <c r="AY235" i="5" s="1"/>
  <c r="B148" i="8"/>
  <c r="J147" i="8" s="1"/>
  <c r="M147" i="8"/>
  <c r="AY111" i="5" s="1"/>
  <c r="K17" i="2"/>
  <c r="B148" i="10"/>
  <c r="K147" i="10" s="1"/>
  <c r="M147" i="10"/>
  <c r="CX111" i="5" s="1"/>
  <c r="K146" i="10"/>
  <c r="K448" i="7"/>
  <c r="H103" i="12"/>
  <c r="EB111" i="5"/>
  <c r="DX111" i="5"/>
  <c r="EA111" i="5" s="1"/>
  <c r="M190" i="2"/>
  <c r="B191" i="2"/>
  <c r="K190" i="2" s="1"/>
  <c r="B191" i="6"/>
  <c r="J190" i="6" s="1"/>
  <c r="M190" i="6"/>
  <c r="DW141" i="5" s="1"/>
  <c r="M148" i="6"/>
  <c r="DW112" i="5" s="1"/>
  <c r="B149" i="6"/>
  <c r="J148" i="6" s="1"/>
  <c r="DZ17" i="5"/>
  <c r="DY18" i="5" s="1"/>
  <c r="AZ79" i="5"/>
  <c r="BC79" i="5" s="1"/>
  <c r="BD79" i="5"/>
  <c r="BD234" i="5"/>
  <c r="AZ234" i="5"/>
  <c r="BC234" i="5" s="1"/>
  <c r="B149" i="7"/>
  <c r="J148" i="7" s="1"/>
  <c r="M148" i="7"/>
  <c r="AA112" i="5" s="1"/>
  <c r="CY232" i="5"/>
  <c r="DB232" i="5" s="1"/>
  <c r="DC232" i="5"/>
  <c r="J60" i="2"/>
  <c r="AB262" i="5"/>
  <c r="AE262" i="5" s="1"/>
  <c r="AF262" i="5"/>
  <c r="B234" i="9"/>
  <c r="J233" i="9" s="1"/>
  <c r="M233" i="9"/>
  <c r="BY172" i="5" s="1"/>
  <c r="B406" i="8"/>
  <c r="J405" i="8" s="1"/>
  <c r="M405" i="8"/>
  <c r="AY294" i="5" s="1"/>
  <c r="B234" i="7"/>
  <c r="J233" i="7" s="1"/>
  <c r="M233" i="7"/>
  <c r="AA172" i="5" s="1"/>
  <c r="J275" i="6"/>
  <c r="K361" i="9"/>
  <c r="F13" i="14" l="1"/>
  <c r="C13" i="14"/>
  <c r="I13" i="14"/>
  <c r="G14" i="14"/>
  <c r="M13" i="14"/>
  <c r="H13" i="14"/>
  <c r="D14" i="14"/>
  <c r="L14" i="14"/>
  <c r="E13" i="14"/>
  <c r="J13" i="14"/>
  <c r="G13" i="14"/>
  <c r="K13" i="14"/>
  <c r="G325" i="5"/>
  <c r="G20" i="5"/>
  <c r="C20" i="5"/>
  <c r="F20" i="5" s="1"/>
  <c r="C193" i="12"/>
  <c r="G201" i="5"/>
  <c r="G140" i="5"/>
  <c r="C140" i="5"/>
  <c r="F140" i="5" s="1"/>
  <c r="C255" i="12"/>
  <c r="G263" i="5"/>
  <c r="C43" i="12"/>
  <c r="G51" i="5"/>
  <c r="C325" i="5"/>
  <c r="F325" i="5" s="1"/>
  <c r="G171" i="5"/>
  <c r="G110" i="5"/>
  <c r="C110" i="5"/>
  <c r="F110" i="5" s="1"/>
  <c r="C163" i="12"/>
  <c r="C232" i="5"/>
  <c r="F232" i="5" s="1"/>
  <c r="G232" i="5"/>
  <c r="C354" i="5"/>
  <c r="F354" i="5" s="1"/>
  <c r="G354" i="5"/>
  <c r="C80" i="5"/>
  <c r="F80" i="5" s="1"/>
  <c r="G80" i="5"/>
  <c r="C293" i="5"/>
  <c r="F293" i="5" s="1"/>
  <c r="B294" i="5"/>
  <c r="C294" i="5" s="1"/>
  <c r="F294" i="5" s="1"/>
  <c r="B81" i="5"/>
  <c r="C81" i="5" s="1"/>
  <c r="F81" i="5" s="1"/>
  <c r="B326" i="5"/>
  <c r="G326" i="5" s="1"/>
  <c r="B111" i="5"/>
  <c r="G111" i="5" s="1"/>
  <c r="B52" i="5"/>
  <c r="G52" i="5" s="1"/>
  <c r="B202" i="5"/>
  <c r="C194" i="12" s="1"/>
  <c r="B264" i="5"/>
  <c r="C264" i="5" s="1"/>
  <c r="F264" i="5" s="1"/>
  <c r="B355" i="5"/>
  <c r="C355" i="5" s="1"/>
  <c r="F355" i="5" s="1"/>
  <c r="B21" i="5"/>
  <c r="C21" i="5" s="1"/>
  <c r="F21" i="5" s="1"/>
  <c r="B141" i="5"/>
  <c r="C141" i="5" s="1"/>
  <c r="F141" i="5" s="1"/>
  <c r="B233" i="5"/>
  <c r="C225" i="12" s="1"/>
  <c r="B172" i="5"/>
  <c r="C172" i="5" s="1"/>
  <c r="F172" i="5" s="1"/>
  <c r="B173" i="5"/>
  <c r="C165" i="12" s="1"/>
  <c r="C285" i="12"/>
  <c r="B494" i="10"/>
  <c r="J493" i="10" s="1"/>
  <c r="CA21" i="5"/>
  <c r="CB21" i="5" s="1"/>
  <c r="BZ21" i="5"/>
  <c r="CC21" i="5" s="1"/>
  <c r="B20" i="9"/>
  <c r="J19" i="9" s="1"/>
  <c r="M19" i="9"/>
  <c r="BY22" i="5" s="1"/>
  <c r="CD22" i="5" s="1"/>
  <c r="M493" i="10"/>
  <c r="CX356" i="5" s="1"/>
  <c r="DC356" i="5" s="1"/>
  <c r="J18" i="9"/>
  <c r="J492" i="10"/>
  <c r="M149" i="9"/>
  <c r="BY113" i="5" s="1"/>
  <c r="CD113" i="5" s="1"/>
  <c r="B150" i="9"/>
  <c r="J149" i="9" s="1"/>
  <c r="BZ112" i="5"/>
  <c r="CC112" i="5" s="1"/>
  <c r="J148" i="9"/>
  <c r="DC355" i="5"/>
  <c r="CD52" i="5"/>
  <c r="M277" i="9"/>
  <c r="BY203" i="5" s="1"/>
  <c r="CD203" i="5" s="1"/>
  <c r="B278" i="9"/>
  <c r="K277" i="9" s="1"/>
  <c r="CD202" i="5"/>
  <c r="AB80" i="5"/>
  <c r="AE80" i="5" s="1"/>
  <c r="J276" i="9"/>
  <c r="K104" i="7"/>
  <c r="M62" i="9"/>
  <c r="BY53" i="5" s="1"/>
  <c r="BZ53" i="5" s="1"/>
  <c r="CC53" i="5" s="1"/>
  <c r="J61" i="9"/>
  <c r="M105" i="7"/>
  <c r="AA81" i="5" s="1"/>
  <c r="AB81" i="5" s="1"/>
  <c r="AE81" i="5" s="1"/>
  <c r="B106" i="7"/>
  <c r="J105" i="7" s="1"/>
  <c r="M406" i="2"/>
  <c r="AZ355" i="5"/>
  <c r="BC355" i="5" s="1"/>
  <c r="J405" i="2"/>
  <c r="B63" i="9"/>
  <c r="K62" i="9" s="1"/>
  <c r="M493" i="8"/>
  <c r="AY356" i="5" s="1"/>
  <c r="AZ356" i="5" s="1"/>
  <c r="BC356" i="5" s="1"/>
  <c r="K492" i="8"/>
  <c r="B407" i="2"/>
  <c r="J406" i="2" s="1"/>
  <c r="B494" i="8"/>
  <c r="K493" i="8" s="1"/>
  <c r="DC21" i="5"/>
  <c r="M18" i="11"/>
  <c r="M406" i="9"/>
  <c r="BY295" i="5" s="1"/>
  <c r="CD295" i="5" s="1"/>
  <c r="H317" i="12"/>
  <c r="B407" i="9"/>
  <c r="K406" i="9" s="1"/>
  <c r="M450" i="6"/>
  <c r="DW326" i="5" s="1"/>
  <c r="DX326" i="5" s="1"/>
  <c r="EA326" i="5" s="1"/>
  <c r="B451" i="6"/>
  <c r="J450" i="6" s="1"/>
  <c r="J405" i="9"/>
  <c r="DX325" i="5"/>
  <c r="EA325" i="5" s="1"/>
  <c r="J449" i="6"/>
  <c r="M19" i="10"/>
  <c r="CX22" i="5" s="1"/>
  <c r="CY22" i="5" s="1"/>
  <c r="DB22" i="5" s="1"/>
  <c r="B20" i="10"/>
  <c r="J19" i="10" s="1"/>
  <c r="B19" i="11"/>
  <c r="K18" i="11" s="1"/>
  <c r="K17" i="11"/>
  <c r="DX80" i="5"/>
  <c r="EA80" i="5" s="1"/>
  <c r="H72" i="12"/>
  <c r="J18" i="10"/>
  <c r="AF21" i="5"/>
  <c r="M320" i="9"/>
  <c r="BY234" i="5" s="1"/>
  <c r="BZ234" i="5" s="1"/>
  <c r="CC234" i="5" s="1"/>
  <c r="CD294" i="5"/>
  <c r="B321" i="9"/>
  <c r="K320" i="9" s="1"/>
  <c r="CD233" i="5"/>
  <c r="M105" i="6"/>
  <c r="DW81" i="5" s="1"/>
  <c r="DX81" i="5" s="1"/>
  <c r="EA81" i="5" s="1"/>
  <c r="J18" i="7"/>
  <c r="M19" i="7"/>
  <c r="AA22" i="5" s="1"/>
  <c r="AF22" i="5" s="1"/>
  <c r="B20" i="7"/>
  <c r="J19" i="7" s="1"/>
  <c r="J319" i="9"/>
  <c r="J104" i="6"/>
  <c r="B106" i="6"/>
  <c r="K105" i="6" s="1"/>
  <c r="J449" i="10"/>
  <c r="J61" i="2"/>
  <c r="BZ141" i="5"/>
  <c r="CC141" i="5" s="1"/>
  <c r="CD141" i="5"/>
  <c r="K190" i="9"/>
  <c r="J190" i="9"/>
  <c r="B192" i="9"/>
  <c r="K191" i="9" s="1"/>
  <c r="M191" i="9"/>
  <c r="BY142" i="5" s="1"/>
  <c r="K191" i="7"/>
  <c r="M192" i="7"/>
  <c r="AA143" i="5" s="1"/>
  <c r="B193" i="7"/>
  <c r="J192" i="7" s="1"/>
  <c r="J191" i="7"/>
  <c r="AB142" i="5"/>
  <c r="AE142" i="5" s="1"/>
  <c r="AF142" i="5"/>
  <c r="K362" i="2"/>
  <c r="B63" i="6"/>
  <c r="J62" i="6" s="1"/>
  <c r="K61" i="6"/>
  <c r="M62" i="6"/>
  <c r="DW53" i="5" s="1"/>
  <c r="J61" i="6"/>
  <c r="K18" i="2"/>
  <c r="H44" i="12"/>
  <c r="DX52" i="5"/>
  <c r="EA52" i="5" s="1"/>
  <c r="EB52" i="5"/>
  <c r="J362" i="8"/>
  <c r="K492" i="7"/>
  <c r="J61" i="10"/>
  <c r="J321" i="8"/>
  <c r="K148" i="6"/>
  <c r="J449" i="7"/>
  <c r="BD52" i="5"/>
  <c r="K190" i="8"/>
  <c r="K233" i="10"/>
  <c r="K105" i="10"/>
  <c r="J190" i="2"/>
  <c r="K233" i="9"/>
  <c r="K449" i="9"/>
  <c r="J492" i="2"/>
  <c r="K319" i="2"/>
  <c r="K147" i="2"/>
  <c r="J492" i="6"/>
  <c r="J105" i="2"/>
  <c r="J61" i="8"/>
  <c r="K190" i="6"/>
  <c r="J276" i="2"/>
  <c r="J319" i="10"/>
  <c r="K276" i="8"/>
  <c r="M105" i="9"/>
  <c r="BY81" i="5" s="1"/>
  <c r="B106" i="9"/>
  <c r="J105" i="9" s="1"/>
  <c r="CD80" i="5"/>
  <c r="BZ80" i="5"/>
  <c r="CC80" i="5" s="1"/>
  <c r="J190" i="10"/>
  <c r="K104" i="9"/>
  <c r="M363" i="2"/>
  <c r="B364" i="2"/>
  <c r="K363" i="2" s="1"/>
  <c r="CY141" i="5"/>
  <c r="DB141" i="5" s="1"/>
  <c r="DC141" i="5"/>
  <c r="M191" i="10"/>
  <c r="CX142" i="5" s="1"/>
  <c r="B192" i="10"/>
  <c r="K191" i="10" s="1"/>
  <c r="DC264" i="5"/>
  <c r="CY264" i="5"/>
  <c r="DB264" i="5" s="1"/>
  <c r="J235" i="6"/>
  <c r="J62" i="7"/>
  <c r="K492" i="9"/>
  <c r="J492" i="9"/>
  <c r="M493" i="9"/>
  <c r="BY356" i="5" s="1"/>
  <c r="B494" i="9"/>
  <c r="K493" i="9" s="1"/>
  <c r="B364" i="10"/>
  <c r="J363" i="10" s="1"/>
  <c r="M363" i="10"/>
  <c r="CX265" i="5" s="1"/>
  <c r="J233" i="8"/>
  <c r="M234" i="8"/>
  <c r="AY173" i="5" s="1"/>
  <c r="B235" i="8"/>
  <c r="K233" i="8"/>
  <c r="J18" i="6"/>
  <c r="BZ355" i="5"/>
  <c r="CC355" i="5" s="1"/>
  <c r="CD355" i="5"/>
  <c r="J362" i="10"/>
  <c r="M277" i="8"/>
  <c r="AY203" i="5" s="1"/>
  <c r="B278" i="8"/>
  <c r="K277" i="8" s="1"/>
  <c r="BD172" i="5"/>
  <c r="AZ172" i="5"/>
  <c r="BC172" i="5" s="1"/>
  <c r="AZ202" i="5"/>
  <c r="BC202" i="5" s="1"/>
  <c r="BD202" i="5"/>
  <c r="M62" i="8"/>
  <c r="AY53" i="5" s="1"/>
  <c r="B63" i="8"/>
  <c r="K362" i="10"/>
  <c r="DA18" i="5"/>
  <c r="CZ19" i="5" s="1"/>
  <c r="E18" i="5"/>
  <c r="D19" i="5" s="1"/>
  <c r="DZ18" i="5"/>
  <c r="DY19" i="5" s="1"/>
  <c r="H286" i="12"/>
  <c r="DX294" i="5"/>
  <c r="EA294" i="5" s="1"/>
  <c r="EB294" i="5"/>
  <c r="BZ264" i="5"/>
  <c r="CC264" i="5" s="1"/>
  <c r="CD264" i="5"/>
  <c r="B279" i="7"/>
  <c r="J278" i="7" s="1"/>
  <c r="M278" i="7"/>
  <c r="AA204" i="5" s="1"/>
  <c r="B364" i="6"/>
  <c r="J363" i="6" s="1"/>
  <c r="M363" i="6"/>
  <c r="DW265" i="5" s="1"/>
  <c r="M450" i="7"/>
  <c r="AA326" i="5" s="1"/>
  <c r="B451" i="7"/>
  <c r="K362" i="7"/>
  <c r="K362" i="6"/>
  <c r="AB325" i="5"/>
  <c r="AE325" i="5" s="1"/>
  <c r="AF325" i="5"/>
  <c r="B407" i="7"/>
  <c r="K406" i="7" s="1"/>
  <c r="M406" i="7"/>
  <c r="AA295" i="5" s="1"/>
  <c r="AB203" i="5"/>
  <c r="AE203" i="5" s="1"/>
  <c r="AF203" i="5"/>
  <c r="BZ325" i="5"/>
  <c r="CC325" i="5" s="1"/>
  <c r="CD325" i="5"/>
  <c r="B64" i="7"/>
  <c r="M63" i="7"/>
  <c r="AA54" i="5" s="1"/>
  <c r="B364" i="8"/>
  <c r="J363" i="8" s="1"/>
  <c r="M363" i="8"/>
  <c r="AY265" i="5" s="1"/>
  <c r="J362" i="6"/>
  <c r="DX174" i="5"/>
  <c r="EA174" i="5" s="1"/>
  <c r="H166" i="12"/>
  <c r="EB174" i="5"/>
  <c r="J104" i="8"/>
  <c r="AD19" i="5"/>
  <c r="AC20" i="5" s="1"/>
  <c r="AZ111" i="5"/>
  <c r="BC111" i="5" s="1"/>
  <c r="BD111" i="5"/>
  <c r="B150" i="6"/>
  <c r="J149" i="6" s="1"/>
  <c r="M149" i="6"/>
  <c r="DW113" i="5" s="1"/>
  <c r="B278" i="6"/>
  <c r="K277" i="6" s="1"/>
  <c r="M277" i="6"/>
  <c r="DW203" i="5" s="1"/>
  <c r="J276" i="6"/>
  <c r="B63" i="10"/>
  <c r="J62" i="10" s="1"/>
  <c r="M62" i="10"/>
  <c r="CX53" i="5" s="1"/>
  <c r="AB264" i="5"/>
  <c r="AE264" i="5" s="1"/>
  <c r="AF264" i="5"/>
  <c r="B364" i="7"/>
  <c r="K363" i="7" s="1"/>
  <c r="M363" i="7"/>
  <c r="AA265" i="5" s="1"/>
  <c r="M148" i="10"/>
  <c r="CX112" i="5" s="1"/>
  <c r="B149" i="10"/>
  <c r="J147" i="10"/>
  <c r="DX21" i="5"/>
  <c r="EA21" i="5" s="1"/>
  <c r="H13" i="12"/>
  <c r="EB21" i="5"/>
  <c r="DX141" i="5"/>
  <c r="EA141" i="5" s="1"/>
  <c r="H133" i="12"/>
  <c r="EB141" i="5"/>
  <c r="CY172" i="5"/>
  <c r="DB172" i="5" s="1"/>
  <c r="DC172" i="5"/>
  <c r="B20" i="2"/>
  <c r="J19" i="2" s="1"/>
  <c r="M19" i="2"/>
  <c r="B14" i="14" s="1"/>
  <c r="B235" i="10"/>
  <c r="K234" i="10" s="1"/>
  <c r="M234" i="10"/>
  <c r="CX173" i="5" s="1"/>
  <c r="B20" i="8"/>
  <c r="J19" i="8" s="1"/>
  <c r="M19" i="8"/>
  <c r="AY22" i="5" s="1"/>
  <c r="K18" i="8"/>
  <c r="K233" i="7"/>
  <c r="AB112" i="5"/>
  <c r="AE112" i="5" s="1"/>
  <c r="AF112" i="5"/>
  <c r="B192" i="2"/>
  <c r="J191" i="2" s="1"/>
  <c r="M191" i="2"/>
  <c r="B451" i="10"/>
  <c r="K450" i="10" s="1"/>
  <c r="M450" i="10"/>
  <c r="CX326" i="5" s="1"/>
  <c r="K449" i="8"/>
  <c r="DX233" i="5"/>
  <c r="EA233" i="5" s="1"/>
  <c r="EB233" i="5"/>
  <c r="H225" i="12"/>
  <c r="B321" i="10"/>
  <c r="K320" i="10" s="1"/>
  <c r="M320" i="10"/>
  <c r="CX234" i="5" s="1"/>
  <c r="B149" i="8"/>
  <c r="K148" i="8" s="1"/>
  <c r="M148" i="8"/>
  <c r="AY112" i="5" s="1"/>
  <c r="AB233" i="5"/>
  <c r="AE233" i="5" s="1"/>
  <c r="AF233" i="5"/>
  <c r="H104" i="12"/>
  <c r="DX112" i="5"/>
  <c r="EA112" i="5" s="1"/>
  <c r="EB112" i="5"/>
  <c r="B192" i="8"/>
  <c r="J191" i="8" s="1"/>
  <c r="M191" i="8"/>
  <c r="AY142" i="5" s="1"/>
  <c r="CY111" i="5"/>
  <c r="DB111" i="5" s="1"/>
  <c r="DC111" i="5"/>
  <c r="K277" i="7"/>
  <c r="M320" i="2"/>
  <c r="B321" i="2"/>
  <c r="J320" i="2" s="1"/>
  <c r="B451" i="9"/>
  <c r="K450" i="9" s="1"/>
  <c r="M450" i="9"/>
  <c r="BY326" i="5" s="1"/>
  <c r="B107" i="2"/>
  <c r="K106" i="2" s="1"/>
  <c r="M106" i="2"/>
  <c r="M277" i="2"/>
  <c r="B278" i="2"/>
  <c r="J277" i="2" s="1"/>
  <c r="CY325" i="5"/>
  <c r="DB325" i="5" s="1"/>
  <c r="DC325" i="5"/>
  <c r="CY233" i="5"/>
  <c r="DB233" i="5" s="1"/>
  <c r="DC233" i="5"/>
  <c r="AB172" i="5"/>
  <c r="AE172" i="5" s="1"/>
  <c r="AF172" i="5"/>
  <c r="K148" i="7"/>
  <c r="M236" i="6"/>
  <c r="DW175" i="5" s="1"/>
  <c r="B237" i="6"/>
  <c r="K236" i="6" s="1"/>
  <c r="M235" i="2"/>
  <c r="B236" i="2"/>
  <c r="K235" i="2" s="1"/>
  <c r="B106" i="8"/>
  <c r="J105" i="8" s="1"/>
  <c r="M105" i="8"/>
  <c r="AY81" i="5" s="1"/>
  <c r="J319" i="6"/>
  <c r="M451" i="2"/>
  <c r="B452" i="2"/>
  <c r="J451" i="2" s="1"/>
  <c r="CY295" i="5"/>
  <c r="DB295" i="5" s="1"/>
  <c r="DC295" i="5"/>
  <c r="B278" i="10"/>
  <c r="J277" i="10" s="1"/>
  <c r="M277" i="10"/>
  <c r="CX203" i="5" s="1"/>
  <c r="M406" i="8"/>
  <c r="AY295" i="5" s="1"/>
  <c r="B407" i="8"/>
  <c r="K406" i="8" s="1"/>
  <c r="EB202" i="5"/>
  <c r="H194" i="12"/>
  <c r="DX202" i="5"/>
  <c r="EA202" i="5" s="1"/>
  <c r="AB53" i="5"/>
  <c r="AE53" i="5" s="1"/>
  <c r="AF53" i="5"/>
  <c r="B149" i="2"/>
  <c r="J148" i="2" s="1"/>
  <c r="M148" i="2"/>
  <c r="B364" i="9"/>
  <c r="J363" i="9" s="1"/>
  <c r="M363" i="9"/>
  <c r="BY265" i="5" s="1"/>
  <c r="CY81" i="5"/>
  <c r="DB81" i="5" s="1"/>
  <c r="DC81" i="5"/>
  <c r="M493" i="2"/>
  <c r="B494" i="2"/>
  <c r="J493" i="2" s="1"/>
  <c r="B235" i="7"/>
  <c r="K234" i="7" s="1"/>
  <c r="M234" i="7"/>
  <c r="AA173" i="5" s="1"/>
  <c r="J234" i="2"/>
  <c r="AZ80" i="5"/>
  <c r="BC80" i="5" s="1"/>
  <c r="BD80" i="5"/>
  <c r="BD325" i="5"/>
  <c r="AZ325" i="5"/>
  <c r="BC325" i="5" s="1"/>
  <c r="K276" i="10"/>
  <c r="K450" i="2"/>
  <c r="BA19" i="5"/>
  <c r="B407" i="6"/>
  <c r="J406" i="6" s="1"/>
  <c r="M406" i="6"/>
  <c r="DW295" i="5" s="1"/>
  <c r="J405" i="7"/>
  <c r="DC52" i="5"/>
  <c r="CY52" i="5"/>
  <c r="DB52" i="5" s="1"/>
  <c r="B107" i="10"/>
  <c r="J106" i="10" s="1"/>
  <c r="M106" i="10"/>
  <c r="CX82" i="5" s="1"/>
  <c r="BD235" i="5"/>
  <c r="AZ235" i="5"/>
  <c r="BC235" i="5" s="1"/>
  <c r="AZ264" i="5"/>
  <c r="BC264" i="5" s="1"/>
  <c r="BD264" i="5"/>
  <c r="BD141" i="5"/>
  <c r="AZ141" i="5"/>
  <c r="BC141" i="5" s="1"/>
  <c r="B323" i="8"/>
  <c r="K322" i="8" s="1"/>
  <c r="M322" i="8"/>
  <c r="AY236" i="5" s="1"/>
  <c r="B20" i="6"/>
  <c r="J19" i="6" s="1"/>
  <c r="M19" i="6"/>
  <c r="DW22" i="5" s="1"/>
  <c r="BD21" i="5"/>
  <c r="AZ21" i="5"/>
  <c r="BC21" i="5" s="1"/>
  <c r="B451" i="8"/>
  <c r="K450" i="8" s="1"/>
  <c r="M450" i="8"/>
  <c r="AY326" i="5" s="1"/>
  <c r="CY202" i="5"/>
  <c r="DB202" i="5" s="1"/>
  <c r="DC202" i="5"/>
  <c r="B321" i="6"/>
  <c r="K320" i="6" s="1"/>
  <c r="M320" i="6"/>
  <c r="DW234" i="5" s="1"/>
  <c r="B408" i="10"/>
  <c r="J407" i="10" s="1"/>
  <c r="M407" i="10"/>
  <c r="CX296" i="5" s="1"/>
  <c r="AB355" i="5"/>
  <c r="AE355" i="5" s="1"/>
  <c r="AF355" i="5"/>
  <c r="B63" i="2"/>
  <c r="J62" i="2" s="1"/>
  <c r="M62" i="2"/>
  <c r="B321" i="7"/>
  <c r="J320" i="7" s="1"/>
  <c r="M320" i="7"/>
  <c r="AA234" i="5" s="1"/>
  <c r="BZ172" i="5"/>
  <c r="CC172" i="5" s="1"/>
  <c r="CD172" i="5"/>
  <c r="K319" i="7"/>
  <c r="K362" i="9"/>
  <c r="B235" i="9"/>
  <c r="K234" i="9" s="1"/>
  <c r="M234" i="9"/>
  <c r="BY173" i="5" s="1"/>
  <c r="J362" i="9"/>
  <c r="EB264" i="5"/>
  <c r="H256" i="12"/>
  <c r="DX264" i="5"/>
  <c r="EA264" i="5" s="1"/>
  <c r="DX355" i="5"/>
  <c r="EA355" i="5" s="1"/>
  <c r="EB355" i="5"/>
  <c r="H347" i="12"/>
  <c r="M493" i="6"/>
  <c r="DW356" i="5" s="1"/>
  <c r="B494" i="6"/>
  <c r="K493" i="6" s="1"/>
  <c r="B192" i="6"/>
  <c r="K191" i="6" s="1"/>
  <c r="M191" i="6"/>
  <c r="DW142" i="5" s="1"/>
  <c r="BD294" i="5"/>
  <c r="AZ294" i="5"/>
  <c r="BC294" i="5" s="1"/>
  <c r="B150" i="7"/>
  <c r="J149" i="7" s="1"/>
  <c r="M149" i="7"/>
  <c r="AA113" i="5" s="1"/>
  <c r="K405" i="8"/>
  <c r="K147" i="8"/>
  <c r="AB294" i="5"/>
  <c r="AE294" i="5" s="1"/>
  <c r="AF294" i="5"/>
  <c r="B494" i="7"/>
  <c r="K493" i="7" s="1"/>
  <c r="M493" i="7"/>
  <c r="AA356" i="5" s="1"/>
  <c r="K405" i="6"/>
  <c r="J276" i="10"/>
  <c r="K406" i="10"/>
  <c r="C14" i="14" l="1"/>
  <c r="M14" i="14"/>
  <c r="E14" i="14"/>
  <c r="L15" i="14"/>
  <c r="G15" i="14"/>
  <c r="H14" i="14"/>
  <c r="D15" i="14"/>
  <c r="I14" i="14"/>
  <c r="F14" i="14"/>
  <c r="J14" i="14"/>
  <c r="K14" i="14"/>
  <c r="G141" i="5"/>
  <c r="C286" i="12"/>
  <c r="C73" i="12"/>
  <c r="G81" i="5"/>
  <c r="C318" i="12"/>
  <c r="C326" i="5"/>
  <c r="F326" i="5" s="1"/>
  <c r="G202" i="5"/>
  <c r="C202" i="5"/>
  <c r="F202" i="5" s="1"/>
  <c r="C13" i="12"/>
  <c r="G21" i="5"/>
  <c r="C103" i="12"/>
  <c r="C164" i="12"/>
  <c r="G294" i="5"/>
  <c r="C133" i="12"/>
  <c r="G173" i="5"/>
  <c r="C173" i="5"/>
  <c r="F173" i="5" s="1"/>
  <c r="C52" i="5"/>
  <c r="F52" i="5" s="1"/>
  <c r="C44" i="12"/>
  <c r="C111" i="5"/>
  <c r="F111" i="5" s="1"/>
  <c r="G264" i="5"/>
  <c r="C256" i="12"/>
  <c r="G355" i="5"/>
  <c r="C347" i="12"/>
  <c r="C233" i="5"/>
  <c r="F233" i="5" s="1"/>
  <c r="G233" i="5"/>
  <c r="G172" i="5"/>
  <c r="B82" i="5"/>
  <c r="C82" i="5" s="1"/>
  <c r="F82" i="5" s="1"/>
  <c r="B112" i="5"/>
  <c r="C112" i="5" s="1"/>
  <c r="F112" i="5" s="1"/>
  <c r="B327" i="5"/>
  <c r="G327" i="5" s="1"/>
  <c r="B234" i="5"/>
  <c r="C226" i="12" s="1"/>
  <c r="B22" i="5"/>
  <c r="G22" i="5" s="1"/>
  <c r="B295" i="5"/>
  <c r="C295" i="5" s="1"/>
  <c r="F295" i="5" s="1"/>
  <c r="B265" i="5"/>
  <c r="G265" i="5" s="1"/>
  <c r="B142" i="5"/>
  <c r="C142" i="5" s="1"/>
  <c r="F142" i="5" s="1"/>
  <c r="B356" i="5"/>
  <c r="C356" i="5" s="1"/>
  <c r="F356" i="5" s="1"/>
  <c r="B174" i="5"/>
  <c r="C166" i="12" s="1"/>
  <c r="B53" i="5"/>
  <c r="C45" i="12" s="1"/>
  <c r="B203" i="5"/>
  <c r="C203" i="5" s="1"/>
  <c r="F203" i="5" s="1"/>
  <c r="B495" i="10"/>
  <c r="K494" i="10" s="1"/>
  <c r="CA22" i="5"/>
  <c r="CB22" i="5" s="1"/>
  <c r="K493" i="10"/>
  <c r="M494" i="10"/>
  <c r="CX357" i="5" s="1"/>
  <c r="DC357" i="5" s="1"/>
  <c r="B21" i="9"/>
  <c r="K20" i="9" s="1"/>
  <c r="M20" i="9"/>
  <c r="BY23" i="5" s="1"/>
  <c r="CD23" i="5" s="1"/>
  <c r="CY356" i="5"/>
  <c r="DB356" i="5" s="1"/>
  <c r="BZ22" i="5"/>
  <c r="CC22" i="5" s="1"/>
  <c r="K19" i="9"/>
  <c r="BZ203" i="5"/>
  <c r="CC203" i="5" s="1"/>
  <c r="BZ113" i="5"/>
  <c r="CC113" i="5" s="1"/>
  <c r="K149" i="9"/>
  <c r="M278" i="9"/>
  <c r="BY204" i="5" s="1"/>
  <c r="CD204" i="5" s="1"/>
  <c r="M150" i="9"/>
  <c r="BY114" i="5" s="1"/>
  <c r="CD114" i="5" s="1"/>
  <c r="B151" i="9"/>
  <c r="K150" i="9" s="1"/>
  <c r="B279" i="9"/>
  <c r="K278" i="9" s="1"/>
  <c r="J277" i="9"/>
  <c r="M106" i="7"/>
  <c r="AA82" i="5" s="1"/>
  <c r="AB82" i="5" s="1"/>
  <c r="AE82" i="5" s="1"/>
  <c r="B107" i="7"/>
  <c r="J106" i="7" s="1"/>
  <c r="CD53" i="5"/>
  <c r="K105" i="7"/>
  <c r="BD356" i="5"/>
  <c r="J493" i="8"/>
  <c r="M63" i="9"/>
  <c r="BY54" i="5" s="1"/>
  <c r="CD54" i="5" s="1"/>
  <c r="B64" i="9"/>
  <c r="J63" i="9" s="1"/>
  <c r="AF81" i="5"/>
  <c r="J62" i="9"/>
  <c r="B408" i="2"/>
  <c r="K407" i="2" s="1"/>
  <c r="K406" i="2"/>
  <c r="M494" i="8"/>
  <c r="AY357" i="5" s="1"/>
  <c r="BD357" i="5" s="1"/>
  <c r="B495" i="8"/>
  <c r="K494" i="8" s="1"/>
  <c r="M407" i="2"/>
  <c r="M321" i="9"/>
  <c r="BY235" i="5" s="1"/>
  <c r="CD235" i="5" s="1"/>
  <c r="BZ295" i="5"/>
  <c r="CC295" i="5" s="1"/>
  <c r="H318" i="12"/>
  <c r="J406" i="9"/>
  <c r="M407" i="9"/>
  <c r="BY296" i="5" s="1"/>
  <c r="BZ296" i="5" s="1"/>
  <c r="CC296" i="5" s="1"/>
  <c r="B408" i="9"/>
  <c r="J407" i="9" s="1"/>
  <c r="K450" i="6"/>
  <c r="EB326" i="5"/>
  <c r="B452" i="6"/>
  <c r="K451" i="6" s="1"/>
  <c r="M451" i="6"/>
  <c r="DW327" i="5" s="1"/>
  <c r="H319" i="12" s="1"/>
  <c r="K148" i="2"/>
  <c r="K19" i="10"/>
  <c r="M20" i="7"/>
  <c r="AA23" i="5" s="1"/>
  <c r="AB23" i="5" s="1"/>
  <c r="AE23" i="5" s="1"/>
  <c r="M20" i="10"/>
  <c r="CX23" i="5" s="1"/>
  <c r="DC23" i="5" s="1"/>
  <c r="B21" i="10"/>
  <c r="K20" i="10" s="1"/>
  <c r="M19" i="11"/>
  <c r="CD234" i="5"/>
  <c r="B20" i="11"/>
  <c r="J19" i="11" s="1"/>
  <c r="DC22" i="5"/>
  <c r="J18" i="11"/>
  <c r="B21" i="7"/>
  <c r="K20" i="7" s="1"/>
  <c r="K62" i="2"/>
  <c r="B107" i="6"/>
  <c r="J106" i="6" s="1"/>
  <c r="H73" i="12"/>
  <c r="EB81" i="5"/>
  <c r="M106" i="6"/>
  <c r="DW82" i="5" s="1"/>
  <c r="H74" i="12" s="1"/>
  <c r="B322" i="9"/>
  <c r="K321" i="9" s="1"/>
  <c r="J320" i="9"/>
  <c r="AB22" i="5"/>
  <c r="AE22" i="5" s="1"/>
  <c r="K19" i="7"/>
  <c r="J105" i="6"/>
  <c r="J493" i="6"/>
  <c r="K363" i="8"/>
  <c r="BZ142" i="5"/>
  <c r="CC142" i="5" s="1"/>
  <c r="CD142" i="5"/>
  <c r="J191" i="9"/>
  <c r="B193" i="9"/>
  <c r="M192" i="9"/>
  <c r="BY143" i="5" s="1"/>
  <c r="J234" i="10"/>
  <c r="J363" i="7"/>
  <c r="K191" i="2"/>
  <c r="K62" i="10"/>
  <c r="K62" i="6"/>
  <c r="M63" i="6"/>
  <c r="DW54" i="5" s="1"/>
  <c r="B64" i="6"/>
  <c r="K63" i="6" s="1"/>
  <c r="EB53" i="5"/>
  <c r="DX53" i="5"/>
  <c r="EA53" i="5" s="1"/>
  <c r="H45" i="12"/>
  <c r="J191" i="6"/>
  <c r="J450" i="9"/>
  <c r="J320" i="10"/>
  <c r="K406" i="6"/>
  <c r="K277" i="10"/>
  <c r="K192" i="7"/>
  <c r="B194" i="7"/>
  <c r="M193" i="7"/>
  <c r="AA144" i="5" s="1"/>
  <c r="AF143" i="5"/>
  <c r="AB143" i="5"/>
  <c r="AE143" i="5" s="1"/>
  <c r="K320" i="7"/>
  <c r="K149" i="7"/>
  <c r="K363" i="6"/>
  <c r="J235" i="2"/>
  <c r="J234" i="9"/>
  <c r="J191" i="10"/>
  <c r="J450" i="8"/>
  <c r="K106" i="10"/>
  <c r="K191" i="8"/>
  <c r="J363" i="2"/>
  <c r="J450" i="10"/>
  <c r="K19" i="6"/>
  <c r="J148" i="8"/>
  <c r="K19" i="8"/>
  <c r="AZ203" i="5"/>
  <c r="BC203" i="5" s="1"/>
  <c r="BD203" i="5"/>
  <c r="M192" i="10"/>
  <c r="CX143" i="5" s="1"/>
  <c r="B193" i="10"/>
  <c r="J192" i="10" s="1"/>
  <c r="K234" i="8"/>
  <c r="B236" i="8"/>
  <c r="J235" i="8" s="1"/>
  <c r="M235" i="8"/>
  <c r="AY174" i="5" s="1"/>
  <c r="BD53" i="5"/>
  <c r="AZ53" i="5"/>
  <c r="BC53" i="5" s="1"/>
  <c r="AZ173" i="5"/>
  <c r="BC173" i="5" s="1"/>
  <c r="BD173" i="5"/>
  <c r="K105" i="9"/>
  <c r="K363" i="9"/>
  <c r="K277" i="2"/>
  <c r="CY265" i="5"/>
  <c r="DB265" i="5" s="1"/>
  <c r="DC265" i="5"/>
  <c r="J236" i="6"/>
  <c r="K363" i="10"/>
  <c r="M364" i="10"/>
  <c r="CX266" i="5" s="1"/>
  <c r="B365" i="10"/>
  <c r="J364" i="10" s="1"/>
  <c r="M364" i="2"/>
  <c r="B365" i="2"/>
  <c r="J364" i="2" s="1"/>
  <c r="J277" i="8"/>
  <c r="B279" i="8"/>
  <c r="J278" i="8" s="1"/>
  <c r="M278" i="8"/>
  <c r="AY204" i="5" s="1"/>
  <c r="K451" i="2"/>
  <c r="M63" i="8"/>
  <c r="AY54" i="5" s="1"/>
  <c r="B64" i="8"/>
  <c r="J62" i="8"/>
  <c r="K62" i="8"/>
  <c r="B107" i="9"/>
  <c r="J106" i="9" s="1"/>
  <c r="M106" i="9"/>
  <c r="BY82" i="5" s="1"/>
  <c r="J234" i="7"/>
  <c r="M494" i="9"/>
  <c r="BY357" i="5" s="1"/>
  <c r="J493" i="9"/>
  <c r="B495" i="9"/>
  <c r="K493" i="2"/>
  <c r="CY142" i="5"/>
  <c r="DB142" i="5" s="1"/>
  <c r="DC142" i="5"/>
  <c r="CD81" i="5"/>
  <c r="BZ81" i="5"/>
  <c r="CC81" i="5" s="1"/>
  <c r="BZ356" i="5"/>
  <c r="CC356" i="5" s="1"/>
  <c r="CD356" i="5"/>
  <c r="J234" i="8"/>
  <c r="DZ19" i="5"/>
  <c r="DY20" i="5" s="1"/>
  <c r="E19" i="5"/>
  <c r="D20" i="5" s="1"/>
  <c r="H167" i="12"/>
  <c r="DX175" i="5"/>
  <c r="EA175" i="5" s="1"/>
  <c r="EB175" i="5"/>
  <c r="DX203" i="5"/>
  <c r="EA203" i="5" s="1"/>
  <c r="EB203" i="5"/>
  <c r="H195" i="12"/>
  <c r="B408" i="6"/>
  <c r="J407" i="6" s="1"/>
  <c r="M407" i="6"/>
  <c r="DW296" i="5" s="1"/>
  <c r="B408" i="8"/>
  <c r="K407" i="8" s="1"/>
  <c r="M407" i="8"/>
  <c r="AY296" i="5" s="1"/>
  <c r="B452" i="10"/>
  <c r="K451" i="10" s="1"/>
  <c r="M451" i="10"/>
  <c r="CX327" i="5" s="1"/>
  <c r="M149" i="10"/>
  <c r="CX113" i="5" s="1"/>
  <c r="B150" i="10"/>
  <c r="K149" i="10" s="1"/>
  <c r="M451" i="7"/>
  <c r="AA327" i="5" s="1"/>
  <c r="B452" i="7"/>
  <c r="K451" i="7" s="1"/>
  <c r="H134" i="12"/>
  <c r="DX142" i="5"/>
  <c r="EA142" i="5" s="1"/>
  <c r="EB142" i="5"/>
  <c r="M408" i="10"/>
  <c r="CX297" i="5" s="1"/>
  <c r="B409" i="10"/>
  <c r="K408" i="10" s="1"/>
  <c r="EB22" i="5"/>
  <c r="DX22" i="5"/>
  <c r="EA22" i="5" s="1"/>
  <c r="H14" i="12"/>
  <c r="J406" i="8"/>
  <c r="K105" i="8"/>
  <c r="J148" i="10"/>
  <c r="DX113" i="5"/>
  <c r="EA113" i="5" s="1"/>
  <c r="EB113" i="5"/>
  <c r="H105" i="12"/>
  <c r="AB295" i="5"/>
  <c r="AE295" i="5" s="1"/>
  <c r="AF295" i="5"/>
  <c r="AB326" i="5"/>
  <c r="AE326" i="5" s="1"/>
  <c r="AF326" i="5"/>
  <c r="K407" i="10"/>
  <c r="AZ295" i="5"/>
  <c r="BC295" i="5" s="1"/>
  <c r="BD295" i="5"/>
  <c r="AZ81" i="5"/>
  <c r="BC81" i="5" s="1"/>
  <c r="BD81" i="5"/>
  <c r="J106" i="2"/>
  <c r="AZ22" i="5"/>
  <c r="BC22" i="5" s="1"/>
  <c r="BD22" i="5"/>
  <c r="CY112" i="5"/>
  <c r="DB112" i="5" s="1"/>
  <c r="DC112" i="5"/>
  <c r="K149" i="6"/>
  <c r="J406" i="7"/>
  <c r="J450" i="7"/>
  <c r="B193" i="6"/>
  <c r="K192" i="6" s="1"/>
  <c r="M192" i="6"/>
  <c r="DW143" i="5" s="1"/>
  <c r="H226" i="12"/>
  <c r="DX234" i="5"/>
  <c r="EA234" i="5" s="1"/>
  <c r="EB234" i="5"/>
  <c r="B21" i="6"/>
  <c r="J20" i="6" s="1"/>
  <c r="M20" i="6"/>
  <c r="DW23" i="5" s="1"/>
  <c r="K148" i="10"/>
  <c r="K450" i="7"/>
  <c r="BB19" i="5"/>
  <c r="BA20" i="5" s="1"/>
  <c r="B107" i="8"/>
  <c r="J106" i="8" s="1"/>
  <c r="M106" i="8"/>
  <c r="AY82" i="5" s="1"/>
  <c r="B322" i="6"/>
  <c r="K321" i="6" s="1"/>
  <c r="M321" i="6"/>
  <c r="DW235" i="5" s="1"/>
  <c r="AB265" i="5"/>
  <c r="AE265" i="5" s="1"/>
  <c r="AF265" i="5"/>
  <c r="BD265" i="5"/>
  <c r="AZ265" i="5"/>
  <c r="BC265" i="5" s="1"/>
  <c r="M107" i="10"/>
  <c r="CX83" i="5" s="1"/>
  <c r="B108" i="10"/>
  <c r="K107" i="10" s="1"/>
  <c r="DC173" i="5"/>
  <c r="CY173" i="5"/>
  <c r="DB173" i="5" s="1"/>
  <c r="B365" i="8"/>
  <c r="K364" i="8" s="1"/>
  <c r="M364" i="8"/>
  <c r="AY266" i="5" s="1"/>
  <c r="H257" i="12"/>
  <c r="DX265" i="5"/>
  <c r="EA265" i="5" s="1"/>
  <c r="EB265" i="5"/>
  <c r="B193" i="2"/>
  <c r="J192" i="2" s="1"/>
  <c r="M192" i="2"/>
  <c r="M321" i="2"/>
  <c r="B322" i="2"/>
  <c r="K321" i="2" s="1"/>
  <c r="AZ112" i="5"/>
  <c r="BC112" i="5" s="1"/>
  <c r="BD112" i="5"/>
  <c r="M235" i="10"/>
  <c r="CX174" i="5" s="1"/>
  <c r="B236" i="10"/>
  <c r="J235" i="10" s="1"/>
  <c r="CY53" i="5"/>
  <c r="DB53" i="5" s="1"/>
  <c r="DC53" i="5"/>
  <c r="M364" i="6"/>
  <c r="DW266" i="5" s="1"/>
  <c r="B365" i="6"/>
  <c r="J364" i="6" s="1"/>
  <c r="B495" i="7"/>
  <c r="J494" i="7" s="1"/>
  <c r="M494" i="7"/>
  <c r="AA357" i="5" s="1"/>
  <c r="B324" i="8"/>
  <c r="J323" i="8" s="1"/>
  <c r="M323" i="8"/>
  <c r="AY237" i="5" s="1"/>
  <c r="DC326" i="5"/>
  <c r="CY326" i="5"/>
  <c r="DB326" i="5" s="1"/>
  <c r="DC296" i="5"/>
  <c r="CY296" i="5"/>
  <c r="DB296" i="5" s="1"/>
  <c r="B408" i="7"/>
  <c r="J407" i="7" s="1"/>
  <c r="M407" i="7"/>
  <c r="AA296" i="5" s="1"/>
  <c r="B452" i="9"/>
  <c r="J451" i="9" s="1"/>
  <c r="M451" i="9"/>
  <c r="BY327" i="5" s="1"/>
  <c r="M321" i="7"/>
  <c r="AA235" i="5" s="1"/>
  <c r="B322" i="7"/>
  <c r="J321" i="7" s="1"/>
  <c r="B237" i="2"/>
  <c r="J236" i="2" s="1"/>
  <c r="M236" i="2"/>
  <c r="B150" i="8"/>
  <c r="K149" i="8" s="1"/>
  <c r="M149" i="8"/>
  <c r="AY113" i="5" s="1"/>
  <c r="K19" i="2"/>
  <c r="AB204" i="5"/>
  <c r="AE204" i="5" s="1"/>
  <c r="AF204" i="5"/>
  <c r="B65" i="7"/>
  <c r="M64" i="7"/>
  <c r="AA55" i="5" s="1"/>
  <c r="M235" i="9"/>
  <c r="BY174" i="5" s="1"/>
  <c r="B236" i="9"/>
  <c r="J235" i="9" s="1"/>
  <c r="DX295" i="5"/>
  <c r="EA295" i="5" s="1"/>
  <c r="H287" i="12"/>
  <c r="EB295" i="5"/>
  <c r="B279" i="6"/>
  <c r="K278" i="6" s="1"/>
  <c r="M278" i="6"/>
  <c r="DW204" i="5" s="1"/>
  <c r="B322" i="10"/>
  <c r="J321" i="10" s="1"/>
  <c r="M321" i="10"/>
  <c r="CX235" i="5" s="1"/>
  <c r="CD265" i="5"/>
  <c r="BZ265" i="5"/>
  <c r="CC265" i="5" s="1"/>
  <c r="M20" i="8"/>
  <c r="AY23" i="5" s="1"/>
  <c r="B21" i="8"/>
  <c r="J20" i="8" s="1"/>
  <c r="M278" i="10"/>
  <c r="CX204" i="5" s="1"/>
  <c r="B279" i="10"/>
  <c r="J278" i="10" s="1"/>
  <c r="AF234" i="5"/>
  <c r="AB234" i="5"/>
  <c r="AE234" i="5" s="1"/>
  <c r="B236" i="7"/>
  <c r="J235" i="7" s="1"/>
  <c r="M235" i="7"/>
  <c r="AA174" i="5" s="1"/>
  <c r="M149" i="2"/>
  <c r="B150" i="2"/>
  <c r="J149" i="2" s="1"/>
  <c r="K320" i="2"/>
  <c r="DC234" i="5"/>
  <c r="CY234" i="5"/>
  <c r="DB234" i="5" s="1"/>
  <c r="DC203" i="5"/>
  <c r="CY203" i="5"/>
  <c r="DB203" i="5" s="1"/>
  <c r="B108" i="2"/>
  <c r="J107" i="2" s="1"/>
  <c r="M107" i="2"/>
  <c r="B495" i="6"/>
  <c r="J494" i="6" s="1"/>
  <c r="M494" i="6"/>
  <c r="DW357" i="5" s="1"/>
  <c r="CY82" i="5"/>
  <c r="DB82" i="5" s="1"/>
  <c r="DC82" i="5"/>
  <c r="DX356" i="5"/>
  <c r="EA356" i="5" s="1"/>
  <c r="EB356" i="5"/>
  <c r="H348" i="12"/>
  <c r="B453" i="2"/>
  <c r="K452" i="2" s="1"/>
  <c r="M452" i="2"/>
  <c r="M63" i="10"/>
  <c r="CX54" i="5" s="1"/>
  <c r="B64" i="10"/>
  <c r="K63" i="10" s="1"/>
  <c r="K63" i="7"/>
  <c r="B280" i="7"/>
  <c r="J279" i="7" s="1"/>
  <c r="M279" i="7"/>
  <c r="AA205" i="5" s="1"/>
  <c r="BD142" i="5"/>
  <c r="AZ142" i="5"/>
  <c r="BC142" i="5" s="1"/>
  <c r="B193" i="8"/>
  <c r="K192" i="8" s="1"/>
  <c r="M192" i="8"/>
  <c r="AY143" i="5" s="1"/>
  <c r="AD20" i="5"/>
  <c r="AC21" i="5" s="1"/>
  <c r="B151" i="6"/>
  <c r="J150" i="6" s="1"/>
  <c r="M150" i="6"/>
  <c r="DW114" i="5" s="1"/>
  <c r="AB173" i="5"/>
  <c r="AE173" i="5" s="1"/>
  <c r="AF173" i="5"/>
  <c r="J320" i="6"/>
  <c r="BZ326" i="5"/>
  <c r="CC326" i="5" s="1"/>
  <c r="CD326" i="5"/>
  <c r="M364" i="9"/>
  <c r="BY266" i="5" s="1"/>
  <c r="B365" i="9"/>
  <c r="K364" i="9" s="1"/>
  <c r="M364" i="7"/>
  <c r="AA266" i="5" s="1"/>
  <c r="B365" i="7"/>
  <c r="J364" i="7" s="1"/>
  <c r="AF113" i="5"/>
  <c r="AB113" i="5"/>
  <c r="AE113" i="5" s="1"/>
  <c r="BD326" i="5"/>
  <c r="AZ326" i="5"/>
  <c r="BC326" i="5" s="1"/>
  <c r="J493" i="7"/>
  <c r="B151" i="7"/>
  <c r="K150" i="7" s="1"/>
  <c r="M150" i="7"/>
  <c r="AA114" i="5" s="1"/>
  <c r="M63" i="2"/>
  <c r="B64" i="2"/>
  <c r="K63" i="2" s="1"/>
  <c r="M451" i="8"/>
  <c r="AY327" i="5" s="1"/>
  <c r="B452" i="8"/>
  <c r="J451" i="8" s="1"/>
  <c r="J322" i="8"/>
  <c r="M494" i="2"/>
  <c r="B495" i="2"/>
  <c r="J494" i="2" s="1"/>
  <c r="M20" i="2"/>
  <c r="B15" i="14" s="1"/>
  <c r="B21" i="2"/>
  <c r="J20" i="2" s="1"/>
  <c r="AB54" i="5"/>
  <c r="AE54" i="5" s="1"/>
  <c r="AF54" i="5"/>
  <c r="K278" i="7"/>
  <c r="DA19" i="5"/>
  <c r="CZ20" i="5" s="1"/>
  <c r="AB356" i="5"/>
  <c r="AE356" i="5" s="1"/>
  <c r="AF356" i="5"/>
  <c r="BZ173" i="5"/>
  <c r="CC173" i="5" s="1"/>
  <c r="CD173" i="5"/>
  <c r="AZ236" i="5"/>
  <c r="BC236" i="5" s="1"/>
  <c r="BD236" i="5"/>
  <c r="B238" i="6"/>
  <c r="K237" i="6" s="1"/>
  <c r="M237" i="6"/>
  <c r="DW176" i="5" s="1"/>
  <c r="M278" i="2"/>
  <c r="B279" i="2"/>
  <c r="K278" i="2" s="1"/>
  <c r="J277" i="6"/>
  <c r="J63" i="7"/>
  <c r="C22" i="5" l="1"/>
  <c r="F22" i="5" s="1"/>
  <c r="H15" i="14"/>
  <c r="M15" i="14"/>
  <c r="C15" i="14"/>
  <c r="L16" i="14"/>
  <c r="D16" i="14"/>
  <c r="E15" i="14"/>
  <c r="G16" i="14"/>
  <c r="I15" i="14"/>
  <c r="F15" i="14"/>
  <c r="J15" i="14"/>
  <c r="K15" i="14"/>
  <c r="C265" i="5"/>
  <c r="F265" i="5" s="1"/>
  <c r="C257" i="12"/>
  <c r="G142" i="5"/>
  <c r="C134" i="12"/>
  <c r="C348" i="12"/>
  <c r="C53" i="5"/>
  <c r="F53" i="5" s="1"/>
  <c r="G53" i="5"/>
  <c r="G174" i="5"/>
  <c r="C174" i="5"/>
  <c r="F174" i="5" s="1"/>
  <c r="C195" i="12"/>
  <c r="G203" i="5"/>
  <c r="G82" i="5"/>
  <c r="C74" i="12"/>
  <c r="C104" i="12"/>
  <c r="C14" i="12"/>
  <c r="G234" i="5"/>
  <c r="G112" i="5"/>
  <c r="C234" i="5"/>
  <c r="F234" i="5" s="1"/>
  <c r="G356" i="5"/>
  <c r="C327" i="5"/>
  <c r="F327" i="5" s="1"/>
  <c r="C319" i="12"/>
  <c r="G295" i="5"/>
  <c r="C287" i="12"/>
  <c r="B143" i="5"/>
  <c r="G143" i="5" s="1"/>
  <c r="B357" i="5"/>
  <c r="C349" i="12" s="1"/>
  <c r="B83" i="5"/>
  <c r="C83" i="5" s="1"/>
  <c r="F83" i="5" s="1"/>
  <c r="B296" i="5"/>
  <c r="C296" i="5" s="1"/>
  <c r="F296" i="5" s="1"/>
  <c r="B23" i="5"/>
  <c r="G23" i="5" s="1"/>
  <c r="B328" i="5"/>
  <c r="C320" i="12" s="1"/>
  <c r="B266" i="5"/>
  <c r="C266" i="5" s="1"/>
  <c r="F266" i="5" s="1"/>
  <c r="B204" i="5"/>
  <c r="C196" i="12" s="1"/>
  <c r="B54" i="5"/>
  <c r="C54" i="5" s="1"/>
  <c r="F54" i="5" s="1"/>
  <c r="B235" i="5"/>
  <c r="C227" i="12" s="1"/>
  <c r="B113" i="5"/>
  <c r="C113" i="5" s="1"/>
  <c r="F113" i="5" s="1"/>
  <c r="B175" i="5"/>
  <c r="G175" i="5" s="1"/>
  <c r="M495" i="10"/>
  <c r="CX358" i="5" s="1"/>
  <c r="CY358" i="5" s="1"/>
  <c r="DB358" i="5" s="1"/>
  <c r="B496" i="10"/>
  <c r="K495" i="10" s="1"/>
  <c r="B22" i="9"/>
  <c r="K21" i="9" s="1"/>
  <c r="CY357" i="5"/>
  <c r="DB357" i="5" s="1"/>
  <c r="J20" i="9"/>
  <c r="J494" i="10"/>
  <c r="M21" i="9"/>
  <c r="BY24" i="5" s="1"/>
  <c r="CD24" i="5" s="1"/>
  <c r="BZ23" i="5"/>
  <c r="CC23" i="5" s="1"/>
  <c r="CA23" i="5"/>
  <c r="CB23" i="5" s="1"/>
  <c r="BZ204" i="5"/>
  <c r="CC204" i="5" s="1"/>
  <c r="BZ54" i="5"/>
  <c r="CC54" i="5" s="1"/>
  <c r="BZ114" i="5"/>
  <c r="CC114" i="5" s="1"/>
  <c r="B152" i="9"/>
  <c r="K151" i="9" s="1"/>
  <c r="M151" i="9"/>
  <c r="BY115" i="5" s="1"/>
  <c r="CD115" i="5" s="1"/>
  <c r="J150" i="9"/>
  <c r="M64" i="9"/>
  <c r="BY55" i="5" s="1"/>
  <c r="CD55" i="5" s="1"/>
  <c r="B108" i="7"/>
  <c r="K107" i="7" s="1"/>
  <c r="B280" i="9"/>
  <c r="J279" i="9" s="1"/>
  <c r="M279" i="9"/>
  <c r="BY205" i="5" s="1"/>
  <c r="BZ205" i="5" s="1"/>
  <c r="CC205" i="5" s="1"/>
  <c r="J278" i="9"/>
  <c r="K106" i="7"/>
  <c r="K63" i="9"/>
  <c r="AF82" i="5"/>
  <c r="M107" i="7"/>
  <c r="AA83" i="5" s="1"/>
  <c r="AB83" i="5" s="1"/>
  <c r="AE83" i="5" s="1"/>
  <c r="B65" i="9"/>
  <c r="J64" i="9" s="1"/>
  <c r="M495" i="8"/>
  <c r="AY358" i="5" s="1"/>
  <c r="AZ358" i="5" s="1"/>
  <c r="BC358" i="5" s="1"/>
  <c r="BZ235" i="5"/>
  <c r="CC235" i="5" s="1"/>
  <c r="J494" i="8"/>
  <c r="B496" i="8"/>
  <c r="K495" i="8" s="1"/>
  <c r="J407" i="2"/>
  <c r="AZ357" i="5"/>
  <c r="BC357" i="5" s="1"/>
  <c r="M408" i="2"/>
  <c r="B409" i="2"/>
  <c r="B410" i="2" s="1"/>
  <c r="K409" i="2" s="1"/>
  <c r="M408" i="9"/>
  <c r="BY297" i="5" s="1"/>
  <c r="BZ297" i="5" s="1"/>
  <c r="CC297" i="5" s="1"/>
  <c r="B409" i="9"/>
  <c r="K408" i="9" s="1"/>
  <c r="B453" i="6"/>
  <c r="J452" i="6" s="1"/>
  <c r="DX327" i="5"/>
  <c r="EA327" i="5" s="1"/>
  <c r="CD296" i="5"/>
  <c r="EB327" i="5"/>
  <c r="M452" i="6"/>
  <c r="DW328" i="5" s="1"/>
  <c r="DX328" i="5" s="1"/>
  <c r="EA328" i="5" s="1"/>
  <c r="K407" i="9"/>
  <c r="M20" i="11"/>
  <c r="CY23" i="5"/>
  <c r="DB23" i="5" s="1"/>
  <c r="B21" i="11"/>
  <c r="K20" i="11" s="1"/>
  <c r="AF23" i="5"/>
  <c r="J451" i="6"/>
  <c r="M21" i="10"/>
  <c r="CX24" i="5" s="1"/>
  <c r="DC24" i="5" s="1"/>
  <c r="B22" i="10"/>
  <c r="J21" i="10" s="1"/>
  <c r="B108" i="6"/>
  <c r="J107" i="6" s="1"/>
  <c r="J20" i="10"/>
  <c r="M107" i="6"/>
  <c r="DW83" i="5" s="1"/>
  <c r="DX83" i="5" s="1"/>
  <c r="EA83" i="5" s="1"/>
  <c r="K19" i="11"/>
  <c r="J20" i="7"/>
  <c r="M322" i="9"/>
  <c r="BY236" i="5" s="1"/>
  <c r="BZ236" i="5" s="1"/>
  <c r="CC236" i="5" s="1"/>
  <c r="J321" i="9"/>
  <c r="M21" i="7"/>
  <c r="AA24" i="5" s="1"/>
  <c r="AF24" i="5" s="1"/>
  <c r="B22" i="7"/>
  <c r="K21" i="7" s="1"/>
  <c r="EB82" i="5"/>
  <c r="K106" i="6"/>
  <c r="DX82" i="5"/>
  <c r="EA82" i="5" s="1"/>
  <c r="B323" i="9"/>
  <c r="J322" i="9" s="1"/>
  <c r="K235" i="10"/>
  <c r="J149" i="10"/>
  <c r="K235" i="7"/>
  <c r="J237" i="6"/>
  <c r="J149" i="8"/>
  <c r="K149" i="2"/>
  <c r="CD143" i="5"/>
  <c r="BZ143" i="5"/>
  <c r="CC143" i="5" s="1"/>
  <c r="J192" i="9"/>
  <c r="K192" i="9"/>
  <c r="M193" i="9"/>
  <c r="BY144" i="5" s="1"/>
  <c r="B194" i="9"/>
  <c r="K107" i="2"/>
  <c r="K235" i="9"/>
  <c r="J321" i="2"/>
  <c r="J63" i="6"/>
  <c r="M64" i="6"/>
  <c r="DW55" i="5" s="1"/>
  <c r="B65" i="6"/>
  <c r="DX54" i="5"/>
  <c r="EA54" i="5" s="1"/>
  <c r="EB54" i="5"/>
  <c r="H46" i="12"/>
  <c r="AB144" i="5"/>
  <c r="AE144" i="5" s="1"/>
  <c r="AF144" i="5"/>
  <c r="J193" i="7"/>
  <c r="M194" i="7"/>
  <c r="AA145" i="5" s="1"/>
  <c r="B195" i="7"/>
  <c r="K192" i="2"/>
  <c r="K193" i="7"/>
  <c r="K494" i="6"/>
  <c r="K106" i="8"/>
  <c r="J452" i="2"/>
  <c r="K150" i="6"/>
  <c r="K323" i="8"/>
  <c r="J63" i="10"/>
  <c r="K20" i="6"/>
  <c r="K278" i="10"/>
  <c r="K364" i="10"/>
  <c r="K364" i="7"/>
  <c r="K451" i="8"/>
  <c r="K235" i="8"/>
  <c r="J451" i="10"/>
  <c r="J364" i="8"/>
  <c r="K236" i="2"/>
  <c r="J192" i="6"/>
  <c r="K407" i="7"/>
  <c r="K494" i="2"/>
  <c r="J494" i="9"/>
  <c r="M495" i="9"/>
  <c r="BY358" i="5" s="1"/>
  <c r="B496" i="9"/>
  <c r="K495" i="9" s="1"/>
  <c r="BZ357" i="5"/>
  <c r="CC357" i="5" s="1"/>
  <c r="CD357" i="5"/>
  <c r="J63" i="2"/>
  <c r="K494" i="9"/>
  <c r="AZ174" i="5"/>
  <c r="BC174" i="5" s="1"/>
  <c r="BD174" i="5"/>
  <c r="K106" i="9"/>
  <c r="M107" i="9"/>
  <c r="BY83" i="5" s="1"/>
  <c r="B108" i="9"/>
  <c r="K107" i="9" s="1"/>
  <c r="M64" i="8"/>
  <c r="AY55" i="5" s="1"/>
  <c r="B65" i="8"/>
  <c r="J63" i="8"/>
  <c r="K494" i="7"/>
  <c r="K192" i="10"/>
  <c r="B194" i="10"/>
  <c r="K193" i="10" s="1"/>
  <c r="M193" i="10"/>
  <c r="CX144" i="5" s="1"/>
  <c r="K364" i="2"/>
  <c r="M365" i="2"/>
  <c r="B366" i="2"/>
  <c r="BZ82" i="5"/>
  <c r="CC82" i="5" s="1"/>
  <c r="CD82" i="5"/>
  <c r="DC266" i="5"/>
  <c r="CY266" i="5"/>
  <c r="DB266" i="5" s="1"/>
  <c r="BD54" i="5"/>
  <c r="AZ54" i="5"/>
  <c r="BC54" i="5" s="1"/>
  <c r="M236" i="8"/>
  <c r="AY175" i="5" s="1"/>
  <c r="B237" i="8"/>
  <c r="J236" i="8" s="1"/>
  <c r="AZ204" i="5"/>
  <c r="BC204" i="5" s="1"/>
  <c r="BD204" i="5"/>
  <c r="CY143" i="5"/>
  <c r="DB143" i="5" s="1"/>
  <c r="DC143" i="5"/>
  <c r="M365" i="10"/>
  <c r="CX267" i="5" s="1"/>
  <c r="B366" i="10"/>
  <c r="J365" i="10" s="1"/>
  <c r="K63" i="8"/>
  <c r="J321" i="6"/>
  <c r="B280" i="8"/>
  <c r="K279" i="8" s="1"/>
  <c r="M279" i="8"/>
  <c r="AY205" i="5" s="1"/>
  <c r="K278" i="8"/>
  <c r="BB20" i="5"/>
  <c r="BA21" i="5" s="1"/>
  <c r="E20" i="5"/>
  <c r="D21" i="5" s="1"/>
  <c r="DZ20" i="5"/>
  <c r="DY21" i="5" s="1"/>
  <c r="BD143" i="5"/>
  <c r="AZ143" i="5"/>
  <c r="BC143" i="5" s="1"/>
  <c r="DC235" i="5"/>
  <c r="CY235" i="5"/>
  <c r="DB235" i="5" s="1"/>
  <c r="B66" i="7"/>
  <c r="K65" i="7" s="1"/>
  <c r="M65" i="7"/>
  <c r="AA56" i="5" s="1"/>
  <c r="B280" i="2"/>
  <c r="J279" i="2" s="1"/>
  <c r="M279" i="2"/>
  <c r="M365" i="9"/>
  <c r="BY267" i="5" s="1"/>
  <c r="B366" i="9"/>
  <c r="J365" i="9" s="1"/>
  <c r="B152" i="7"/>
  <c r="J151" i="7" s="1"/>
  <c r="M151" i="7"/>
  <c r="AA115" i="5" s="1"/>
  <c r="B151" i="10"/>
  <c r="J150" i="10" s="1"/>
  <c r="M150" i="10"/>
  <c r="CX114" i="5" s="1"/>
  <c r="J150" i="7"/>
  <c r="B280" i="10"/>
  <c r="J279" i="10" s="1"/>
  <c r="M279" i="10"/>
  <c r="CX205" i="5" s="1"/>
  <c r="J278" i="6"/>
  <c r="AB296" i="5"/>
  <c r="AE296" i="5" s="1"/>
  <c r="AF296" i="5"/>
  <c r="EB266" i="5"/>
  <c r="DX266" i="5"/>
  <c r="EA266" i="5" s="1"/>
  <c r="H258" i="12"/>
  <c r="J408" i="10"/>
  <c r="CY113" i="5"/>
  <c r="DB113" i="5" s="1"/>
  <c r="DC113" i="5"/>
  <c r="H168" i="12"/>
  <c r="EB176" i="5"/>
  <c r="DX176" i="5"/>
  <c r="EA176" i="5" s="1"/>
  <c r="B496" i="2"/>
  <c r="J495" i="2" s="1"/>
  <c r="M495" i="2"/>
  <c r="AB205" i="5"/>
  <c r="AE205" i="5" s="1"/>
  <c r="AF205" i="5"/>
  <c r="DC204" i="5"/>
  <c r="CY204" i="5"/>
  <c r="DB204" i="5" s="1"/>
  <c r="B366" i="8"/>
  <c r="J365" i="8" s="1"/>
  <c r="M365" i="8"/>
  <c r="AY267" i="5" s="1"/>
  <c r="H15" i="12"/>
  <c r="DX23" i="5"/>
  <c r="EA23" i="5" s="1"/>
  <c r="EB23" i="5"/>
  <c r="AF266" i="5"/>
  <c r="AB266" i="5"/>
  <c r="AE266" i="5" s="1"/>
  <c r="M236" i="7"/>
  <c r="AA175" i="5" s="1"/>
  <c r="B237" i="7"/>
  <c r="J236" i="7" s="1"/>
  <c r="B453" i="9"/>
  <c r="K452" i="9" s="1"/>
  <c r="M452" i="9"/>
  <c r="BY328" i="5" s="1"/>
  <c r="J278" i="2"/>
  <c r="M279" i="6"/>
  <c r="DW205" i="5" s="1"/>
  <c r="B280" i="6"/>
  <c r="K279" i="6" s="1"/>
  <c r="DC297" i="5"/>
  <c r="CY297" i="5"/>
  <c r="DB297" i="5" s="1"/>
  <c r="M21" i="8"/>
  <c r="AY24" i="5" s="1"/>
  <c r="B22" i="8"/>
  <c r="J21" i="8" s="1"/>
  <c r="DX114" i="5"/>
  <c r="EA114" i="5" s="1"/>
  <c r="H106" i="12"/>
  <c r="EB114" i="5"/>
  <c r="K20" i="8"/>
  <c r="B151" i="8"/>
  <c r="K150" i="8" s="1"/>
  <c r="M150" i="8"/>
  <c r="AY114" i="5" s="1"/>
  <c r="AZ296" i="5"/>
  <c r="BC296" i="5" s="1"/>
  <c r="BD296" i="5"/>
  <c r="M193" i="8"/>
  <c r="AY144" i="5" s="1"/>
  <c r="B194" i="8"/>
  <c r="J193" i="8" s="1"/>
  <c r="DA20" i="5"/>
  <c r="CZ21" i="5" s="1"/>
  <c r="AB357" i="5"/>
  <c r="AE357" i="5" s="1"/>
  <c r="AF357" i="5"/>
  <c r="M495" i="7"/>
  <c r="AA358" i="5" s="1"/>
  <c r="B496" i="7"/>
  <c r="K495" i="7" s="1"/>
  <c r="CD266" i="5"/>
  <c r="BZ266" i="5"/>
  <c r="CC266" i="5" s="1"/>
  <c r="M409" i="10"/>
  <c r="CX298" i="5" s="1"/>
  <c r="B410" i="10"/>
  <c r="K409" i="10" s="1"/>
  <c r="B239" i="6"/>
  <c r="J238" i="6" s="1"/>
  <c r="M238" i="6"/>
  <c r="DW177" i="5" s="1"/>
  <c r="CY327" i="5"/>
  <c r="DB327" i="5" s="1"/>
  <c r="DC327" i="5"/>
  <c r="B454" i="2"/>
  <c r="J453" i="2" s="1"/>
  <c r="M453" i="2"/>
  <c r="B22" i="2"/>
  <c r="J21" i="2" s="1"/>
  <c r="M21" i="2"/>
  <c r="B16" i="14" s="1"/>
  <c r="CY83" i="5"/>
  <c r="DB83" i="5" s="1"/>
  <c r="DC83" i="5"/>
  <c r="M150" i="2"/>
  <c r="B151" i="2"/>
  <c r="J150" i="2" s="1"/>
  <c r="B152" i="6"/>
  <c r="J151" i="6" s="1"/>
  <c r="M151" i="6"/>
  <c r="DW115" i="5" s="1"/>
  <c r="B194" i="2"/>
  <c r="J193" i="2" s="1"/>
  <c r="M193" i="2"/>
  <c r="M107" i="8"/>
  <c r="AY83" i="5" s="1"/>
  <c r="B108" i="8"/>
  <c r="DX143" i="5"/>
  <c r="EA143" i="5" s="1"/>
  <c r="EB143" i="5"/>
  <c r="H135" i="12"/>
  <c r="B409" i="8"/>
  <c r="K408" i="8" s="1"/>
  <c r="M408" i="8"/>
  <c r="AY297" i="5" s="1"/>
  <c r="J64" i="7"/>
  <c r="M322" i="10"/>
  <c r="CX236" i="5" s="1"/>
  <c r="B323" i="10"/>
  <c r="J322" i="10" s="1"/>
  <c r="J192" i="8"/>
  <c r="K451" i="9"/>
  <c r="AZ23" i="5"/>
  <c r="BC23" i="5" s="1"/>
  <c r="BD23" i="5"/>
  <c r="M108" i="10"/>
  <c r="CX84" i="5" s="1"/>
  <c r="B109" i="10"/>
  <c r="K108" i="10" s="1"/>
  <c r="DC174" i="5"/>
  <c r="CY174" i="5"/>
  <c r="DB174" i="5" s="1"/>
  <c r="J107" i="10"/>
  <c r="K20" i="2"/>
  <c r="M452" i="8"/>
  <c r="AY328" i="5" s="1"/>
  <c r="B453" i="8"/>
  <c r="J452" i="8" s="1"/>
  <c r="H349" i="12"/>
  <c r="EB357" i="5"/>
  <c r="DX357" i="5"/>
  <c r="EA357" i="5" s="1"/>
  <c r="M236" i="9"/>
  <c r="BY175" i="5" s="1"/>
  <c r="B237" i="9"/>
  <c r="K236" i="9" s="1"/>
  <c r="BD237" i="5"/>
  <c r="AZ237" i="5"/>
  <c r="BC237" i="5" s="1"/>
  <c r="B194" i="6"/>
  <c r="J193" i="6" s="1"/>
  <c r="M193" i="6"/>
  <c r="DW144" i="5" s="1"/>
  <c r="B453" i="7"/>
  <c r="K452" i="7" s="1"/>
  <c r="M452" i="7"/>
  <c r="AA328" i="5" s="1"/>
  <c r="J407" i="8"/>
  <c r="CD327" i="5"/>
  <c r="BZ327" i="5"/>
  <c r="CC327" i="5" s="1"/>
  <c r="J364" i="9"/>
  <c r="B366" i="6"/>
  <c r="J365" i="6" s="1"/>
  <c r="M365" i="6"/>
  <c r="DW267" i="5" s="1"/>
  <c r="K364" i="6"/>
  <c r="K279" i="7"/>
  <c r="M408" i="7"/>
  <c r="AA297" i="5" s="1"/>
  <c r="B409" i="7"/>
  <c r="B323" i="6"/>
  <c r="K322" i="6" s="1"/>
  <c r="M322" i="6"/>
  <c r="DW236" i="5" s="1"/>
  <c r="AZ113" i="5"/>
  <c r="BC113" i="5" s="1"/>
  <c r="BD113" i="5"/>
  <c r="B237" i="10"/>
  <c r="J236" i="10" s="1"/>
  <c r="M236" i="10"/>
  <c r="CX175" i="5" s="1"/>
  <c r="AZ82" i="5"/>
  <c r="BC82" i="5" s="1"/>
  <c r="BD82" i="5"/>
  <c r="AZ327" i="5"/>
  <c r="BC327" i="5" s="1"/>
  <c r="BD327" i="5"/>
  <c r="BZ174" i="5"/>
  <c r="CC174" i="5" s="1"/>
  <c r="CD174" i="5"/>
  <c r="AB327" i="5"/>
  <c r="AE327" i="5" s="1"/>
  <c r="AF327" i="5"/>
  <c r="AF235" i="5"/>
  <c r="AB235" i="5"/>
  <c r="AE235" i="5" s="1"/>
  <c r="EB204" i="5"/>
  <c r="H196" i="12"/>
  <c r="DX204" i="5"/>
  <c r="EA204" i="5" s="1"/>
  <c r="B238" i="2"/>
  <c r="J237" i="2" s="1"/>
  <c r="M237" i="2"/>
  <c r="EB235" i="5"/>
  <c r="H227" i="12"/>
  <c r="DX235" i="5"/>
  <c r="EA235" i="5" s="1"/>
  <c r="B22" i="6"/>
  <c r="K21" i="6" s="1"/>
  <c r="M21" i="6"/>
  <c r="DW24" i="5" s="1"/>
  <c r="B453" i="10"/>
  <c r="J452" i="10" s="1"/>
  <c r="M452" i="10"/>
  <c r="CX328" i="5" s="1"/>
  <c r="AF55" i="5"/>
  <c r="AB55" i="5"/>
  <c r="AE55" i="5" s="1"/>
  <c r="J451" i="7"/>
  <c r="DX296" i="5"/>
  <c r="EA296" i="5" s="1"/>
  <c r="EB296" i="5"/>
  <c r="H288" i="12"/>
  <c r="B323" i="7"/>
  <c r="K322" i="7" s="1"/>
  <c r="M322" i="7"/>
  <c r="AA236" i="5" s="1"/>
  <c r="M408" i="6"/>
  <c r="DW297" i="5" s="1"/>
  <c r="B409" i="6"/>
  <c r="CY54" i="5"/>
  <c r="DB54" i="5" s="1"/>
  <c r="DC54" i="5"/>
  <c r="AB114" i="5"/>
  <c r="AE114" i="5" s="1"/>
  <c r="AF114" i="5"/>
  <c r="AZ266" i="5"/>
  <c r="BC266" i="5" s="1"/>
  <c r="BD266" i="5"/>
  <c r="B281" i="7"/>
  <c r="K280" i="7" s="1"/>
  <c r="M280" i="7"/>
  <c r="AA206" i="5" s="1"/>
  <c r="M108" i="2"/>
  <c r="B109" i="2"/>
  <c r="AD21" i="5"/>
  <c r="AC22" i="5" s="1"/>
  <c r="M64" i="2"/>
  <c r="B65" i="2"/>
  <c r="J64" i="2" s="1"/>
  <c r="M365" i="7"/>
  <c r="AA267" i="5" s="1"/>
  <c r="B366" i="7"/>
  <c r="K365" i="7" s="1"/>
  <c r="M64" i="10"/>
  <c r="CX55" i="5" s="1"/>
  <c r="B65" i="10"/>
  <c r="K64" i="10" s="1"/>
  <c r="B496" i="6"/>
  <c r="K495" i="6" s="1"/>
  <c r="M495" i="6"/>
  <c r="DW358" i="5" s="1"/>
  <c r="AB174" i="5"/>
  <c r="AE174" i="5" s="1"/>
  <c r="AF174" i="5"/>
  <c r="K321" i="10"/>
  <c r="K64" i="7"/>
  <c r="K321" i="7"/>
  <c r="M324" i="8"/>
  <c r="AY238" i="5" s="1"/>
  <c r="B325" i="8"/>
  <c r="J324" i="8" s="1"/>
  <c r="B323" i="2"/>
  <c r="K322" i="2" s="1"/>
  <c r="M322" i="2"/>
  <c r="K407" i="6"/>
  <c r="C23" i="5" l="1"/>
  <c r="F23" i="5" s="1"/>
  <c r="I16" i="14"/>
  <c r="C16" i="14"/>
  <c r="D17" i="14"/>
  <c r="G17" i="14"/>
  <c r="F16" i="14"/>
  <c r="E16" i="14"/>
  <c r="L17" i="14"/>
  <c r="M16" i="14"/>
  <c r="H16" i="14"/>
  <c r="J16" i="14"/>
  <c r="K16" i="14"/>
  <c r="C105" i="12"/>
  <c r="C328" i="5"/>
  <c r="F328" i="5" s="1"/>
  <c r="G328" i="5"/>
  <c r="C167" i="12"/>
  <c r="C175" i="5"/>
  <c r="F175" i="5" s="1"/>
  <c r="C357" i="5"/>
  <c r="F357" i="5" s="1"/>
  <c r="G357" i="5"/>
  <c r="C143" i="5"/>
  <c r="F143" i="5" s="1"/>
  <c r="C135" i="12"/>
  <c r="C75" i="12"/>
  <c r="G83" i="5"/>
  <c r="G266" i="5"/>
  <c r="C288" i="12"/>
  <c r="G204" i="5"/>
  <c r="C204" i="5"/>
  <c r="F204" i="5" s="1"/>
  <c r="C258" i="12"/>
  <c r="G235" i="5"/>
  <c r="C235" i="5"/>
  <c r="F235" i="5" s="1"/>
  <c r="C46" i="12"/>
  <c r="G54" i="5"/>
  <c r="C15" i="12"/>
  <c r="G113" i="5"/>
  <c r="G296" i="5"/>
  <c r="B236" i="5"/>
  <c r="C228" i="12" s="1"/>
  <c r="B176" i="5"/>
  <c r="G176" i="5" s="1"/>
  <c r="B205" i="5"/>
  <c r="C205" i="5" s="1"/>
  <c r="F205" i="5" s="1"/>
  <c r="B358" i="5"/>
  <c r="C358" i="5" s="1"/>
  <c r="F358" i="5" s="1"/>
  <c r="B267" i="5"/>
  <c r="C267" i="5" s="1"/>
  <c r="F267" i="5" s="1"/>
  <c r="B297" i="5"/>
  <c r="G297" i="5" s="1"/>
  <c r="B114" i="5"/>
  <c r="C106" i="12" s="1"/>
  <c r="B55" i="5"/>
  <c r="C55" i="5" s="1"/>
  <c r="F55" i="5" s="1"/>
  <c r="B24" i="5"/>
  <c r="G24" i="5" s="1"/>
  <c r="B84" i="5"/>
  <c r="C76" i="12" s="1"/>
  <c r="B329" i="5"/>
  <c r="G329" i="5" s="1"/>
  <c r="B144" i="5"/>
  <c r="C144" i="5" s="1"/>
  <c r="F144" i="5" s="1"/>
  <c r="DC358" i="5"/>
  <c r="M496" i="10"/>
  <c r="CX359" i="5" s="1"/>
  <c r="DC359" i="5" s="1"/>
  <c r="B497" i="10"/>
  <c r="J496" i="10" s="1"/>
  <c r="J495" i="10"/>
  <c r="B23" i="9"/>
  <c r="K22" i="9" s="1"/>
  <c r="J21" i="9"/>
  <c r="M22" i="9"/>
  <c r="BY25" i="5" s="1"/>
  <c r="CD25" i="5" s="1"/>
  <c r="BZ24" i="5"/>
  <c r="CC24" i="5" s="1"/>
  <c r="J107" i="7"/>
  <c r="K279" i="9"/>
  <c r="CA24" i="5"/>
  <c r="CB24" i="5" s="1"/>
  <c r="B153" i="9"/>
  <c r="J152" i="9" s="1"/>
  <c r="M152" i="9"/>
  <c r="BY116" i="5" s="1"/>
  <c r="BZ116" i="5" s="1"/>
  <c r="CC116" i="5" s="1"/>
  <c r="BZ115" i="5"/>
  <c r="CC115" i="5" s="1"/>
  <c r="J151" i="9"/>
  <c r="M108" i="7"/>
  <c r="AA84" i="5" s="1"/>
  <c r="AF84" i="5" s="1"/>
  <c r="BZ55" i="5"/>
  <c r="CC55" i="5" s="1"/>
  <c r="AF83" i="5"/>
  <c r="B109" i="7"/>
  <c r="J108" i="7" s="1"/>
  <c r="M280" i="9"/>
  <c r="BY206" i="5" s="1"/>
  <c r="CD206" i="5" s="1"/>
  <c r="M65" i="9"/>
  <c r="BY56" i="5" s="1"/>
  <c r="BZ56" i="5" s="1"/>
  <c r="CC56" i="5" s="1"/>
  <c r="B66" i="9"/>
  <c r="K65" i="9" s="1"/>
  <c r="K64" i="9"/>
  <c r="CD205" i="5"/>
  <c r="B281" i="9"/>
  <c r="K280" i="9" s="1"/>
  <c r="BD358" i="5"/>
  <c r="J495" i="8"/>
  <c r="B497" i="8"/>
  <c r="K496" i="8" s="1"/>
  <c r="M496" i="8"/>
  <c r="AY359" i="5" s="1"/>
  <c r="AZ359" i="5" s="1"/>
  <c r="BC359" i="5" s="1"/>
  <c r="J408" i="9"/>
  <c r="B410" i="9"/>
  <c r="K409" i="9" s="1"/>
  <c r="K408" i="2"/>
  <c r="M409" i="2"/>
  <c r="J408" i="2"/>
  <c r="CD297" i="5"/>
  <c r="EB328" i="5"/>
  <c r="H320" i="12"/>
  <c r="M409" i="9"/>
  <c r="BY298" i="5" s="1"/>
  <c r="BZ298" i="5" s="1"/>
  <c r="CC298" i="5" s="1"/>
  <c r="B454" i="6"/>
  <c r="J453" i="6" s="1"/>
  <c r="M453" i="6"/>
  <c r="DW329" i="5" s="1"/>
  <c r="H321" i="12" s="1"/>
  <c r="B23" i="10"/>
  <c r="K22" i="10" s="1"/>
  <c r="K452" i="6"/>
  <c r="J20" i="11"/>
  <c r="B22" i="11"/>
  <c r="K21" i="11" s="1"/>
  <c r="M21" i="11"/>
  <c r="CD236" i="5"/>
  <c r="CY24" i="5"/>
  <c r="DB24" i="5" s="1"/>
  <c r="EB83" i="5"/>
  <c r="M22" i="10"/>
  <c r="CX25" i="5" s="1"/>
  <c r="CY25" i="5" s="1"/>
  <c r="DB25" i="5" s="1"/>
  <c r="K107" i="6"/>
  <c r="B109" i="6"/>
  <c r="J108" i="6" s="1"/>
  <c r="M108" i="6"/>
  <c r="DW84" i="5" s="1"/>
  <c r="DX84" i="5" s="1"/>
  <c r="EA84" i="5" s="1"/>
  <c r="K21" i="10"/>
  <c r="H75" i="12"/>
  <c r="J21" i="7"/>
  <c r="AB24" i="5"/>
  <c r="AE24" i="5" s="1"/>
  <c r="B23" i="7"/>
  <c r="J22" i="7" s="1"/>
  <c r="M22" i="7"/>
  <c r="AA25" i="5" s="1"/>
  <c r="AF25" i="5" s="1"/>
  <c r="B324" i="9"/>
  <c r="K323" i="9" s="1"/>
  <c r="K322" i="9"/>
  <c r="M323" i="9"/>
  <c r="BY237" i="5" s="1"/>
  <c r="CD237" i="5" s="1"/>
  <c r="J21" i="6"/>
  <c r="K150" i="10"/>
  <c r="J365" i="7"/>
  <c r="J279" i="8"/>
  <c r="J65" i="7"/>
  <c r="J409" i="2"/>
  <c r="J193" i="10"/>
  <c r="J193" i="9"/>
  <c r="B195" i="9"/>
  <c r="K194" i="9" s="1"/>
  <c r="M194" i="9"/>
  <c r="BY145" i="5" s="1"/>
  <c r="K193" i="9"/>
  <c r="BZ144" i="5"/>
  <c r="CC144" i="5" s="1"/>
  <c r="CD144" i="5"/>
  <c r="J495" i="7"/>
  <c r="AF145" i="5"/>
  <c r="AB145" i="5"/>
  <c r="AE145" i="5" s="1"/>
  <c r="J194" i="7"/>
  <c r="B196" i="7"/>
  <c r="K195" i="7" s="1"/>
  <c r="M195" i="7"/>
  <c r="AA146" i="5" s="1"/>
  <c r="K194" i="7"/>
  <c r="K237" i="2"/>
  <c r="K64" i="6"/>
  <c r="B66" i="6"/>
  <c r="J64" i="6"/>
  <c r="M65" i="6"/>
  <c r="DW56" i="5" s="1"/>
  <c r="H47" i="12"/>
  <c r="EB55" i="5"/>
  <c r="DX55" i="5"/>
  <c r="EA55" i="5" s="1"/>
  <c r="K151" i="7"/>
  <c r="J452" i="7"/>
  <c r="K495" i="2"/>
  <c r="K151" i="6"/>
  <c r="J279" i="6"/>
  <c r="J495" i="9"/>
  <c r="J408" i="8"/>
  <c r="K452" i="10"/>
  <c r="J495" i="6"/>
  <c r="K193" i="6"/>
  <c r="K279" i="10"/>
  <c r="K452" i="8"/>
  <c r="K64" i="2"/>
  <c r="J236" i="9"/>
  <c r="B411" i="2"/>
  <c r="K410" i="2" s="1"/>
  <c r="M410" i="2"/>
  <c r="K236" i="7"/>
  <c r="M237" i="8"/>
  <c r="AY176" i="5" s="1"/>
  <c r="B238" i="8"/>
  <c r="K237" i="8" s="1"/>
  <c r="M366" i="2"/>
  <c r="B367" i="2"/>
  <c r="K366" i="2" s="1"/>
  <c r="J409" i="10"/>
  <c r="CY144" i="5"/>
  <c r="DB144" i="5" s="1"/>
  <c r="DC144" i="5"/>
  <c r="J64" i="10"/>
  <c r="AZ205" i="5"/>
  <c r="BC205" i="5" s="1"/>
  <c r="BD205" i="5"/>
  <c r="K21" i="8"/>
  <c r="K193" i="8"/>
  <c r="AZ175" i="5"/>
  <c r="BC175" i="5" s="1"/>
  <c r="BD175" i="5"/>
  <c r="K324" i="8"/>
  <c r="K365" i="6"/>
  <c r="K322" i="10"/>
  <c r="J150" i="8"/>
  <c r="J452" i="9"/>
  <c r="K365" i="8"/>
  <c r="B281" i="8"/>
  <c r="K280" i="8" s="1"/>
  <c r="M280" i="8"/>
  <c r="AY206" i="5" s="1"/>
  <c r="B66" i="8"/>
  <c r="K65" i="8" s="1"/>
  <c r="K64" i="8"/>
  <c r="M65" i="8"/>
  <c r="AY56" i="5" s="1"/>
  <c r="J64" i="8"/>
  <c r="B497" i="9"/>
  <c r="M496" i="9"/>
  <c r="BY359" i="5" s="1"/>
  <c r="K365" i="10"/>
  <c r="B367" i="10"/>
  <c r="M366" i="10"/>
  <c r="CX268" i="5" s="1"/>
  <c r="DC267" i="5"/>
  <c r="CY267" i="5"/>
  <c r="DB267" i="5" s="1"/>
  <c r="K193" i="2"/>
  <c r="K453" i="2"/>
  <c r="J365" i="2"/>
  <c r="BD55" i="5"/>
  <c r="AZ55" i="5"/>
  <c r="BC55" i="5" s="1"/>
  <c r="BZ358" i="5"/>
  <c r="CC358" i="5" s="1"/>
  <c r="CD358" i="5"/>
  <c r="BZ83" i="5"/>
  <c r="CC83" i="5" s="1"/>
  <c r="CD83" i="5"/>
  <c r="B195" i="10"/>
  <c r="K194" i="10" s="1"/>
  <c r="M194" i="10"/>
  <c r="CX145" i="5" s="1"/>
  <c r="K236" i="8"/>
  <c r="K365" i="2"/>
  <c r="J107" i="9"/>
  <c r="B109" i="9"/>
  <c r="M108" i="9"/>
  <c r="BY84" i="5" s="1"/>
  <c r="E21" i="5"/>
  <c r="D22" i="5" s="1"/>
  <c r="BB21" i="5"/>
  <c r="BA22" i="5" s="1"/>
  <c r="M409" i="7"/>
  <c r="AA298" i="5" s="1"/>
  <c r="B410" i="7"/>
  <c r="K409" i="7" s="1"/>
  <c r="K21" i="2"/>
  <c r="B238" i="7"/>
  <c r="K237" i="7" s="1"/>
  <c r="M237" i="7"/>
  <c r="AA176" i="5" s="1"/>
  <c r="BZ267" i="5"/>
  <c r="CC267" i="5" s="1"/>
  <c r="CD267" i="5"/>
  <c r="J280" i="7"/>
  <c r="B454" i="10"/>
  <c r="K453" i="10" s="1"/>
  <c r="M453" i="10"/>
  <c r="CX329" i="5" s="1"/>
  <c r="M409" i="8"/>
  <c r="AY298" i="5" s="1"/>
  <c r="B410" i="8"/>
  <c r="J409" i="8" s="1"/>
  <c r="AF175" i="5"/>
  <c r="AB175" i="5"/>
  <c r="AE175" i="5" s="1"/>
  <c r="B67" i="7"/>
  <c r="K66" i="7" s="1"/>
  <c r="M66" i="7"/>
  <c r="AA57" i="5" s="1"/>
  <c r="B410" i="6"/>
  <c r="J409" i="6" s="1"/>
  <c r="M409" i="6"/>
  <c r="DW298" i="5" s="1"/>
  <c r="J408" i="7"/>
  <c r="CY84" i="5"/>
  <c r="DB84" i="5" s="1"/>
  <c r="DC84" i="5"/>
  <c r="B324" i="2"/>
  <c r="K323" i="2" s="1"/>
  <c r="M323" i="2"/>
  <c r="B109" i="8"/>
  <c r="M108" i="8"/>
  <c r="AY84" i="5" s="1"/>
  <c r="EB297" i="5"/>
  <c r="DX297" i="5"/>
  <c r="EA297" i="5" s="1"/>
  <c r="H289" i="12"/>
  <c r="CY205" i="5"/>
  <c r="DB205" i="5" s="1"/>
  <c r="DC205" i="5"/>
  <c r="B239" i="2"/>
  <c r="J238" i="2" s="1"/>
  <c r="M238" i="2"/>
  <c r="B367" i="8"/>
  <c r="K366" i="8" s="1"/>
  <c r="M366" i="8"/>
  <c r="AY268" i="5" s="1"/>
  <c r="CY175" i="5"/>
  <c r="DB175" i="5" s="1"/>
  <c r="DC175" i="5"/>
  <c r="AB56" i="5"/>
  <c r="AE56" i="5" s="1"/>
  <c r="AF56" i="5"/>
  <c r="B238" i="10"/>
  <c r="K237" i="10" s="1"/>
  <c r="M237" i="10"/>
  <c r="CX176" i="5" s="1"/>
  <c r="K279" i="2"/>
  <c r="B110" i="2"/>
  <c r="K109" i="2" s="1"/>
  <c r="M109" i="2"/>
  <c r="M194" i="6"/>
  <c r="DW145" i="5" s="1"/>
  <c r="B195" i="6"/>
  <c r="K194" i="6" s="1"/>
  <c r="AZ114" i="5"/>
  <c r="BC114" i="5" s="1"/>
  <c r="BD114" i="5"/>
  <c r="EB358" i="5"/>
  <c r="DX358" i="5"/>
  <c r="EA358" i="5" s="1"/>
  <c r="H350" i="12"/>
  <c r="B324" i="6"/>
  <c r="J323" i="6" s="1"/>
  <c r="M323" i="6"/>
  <c r="DW237" i="5" s="1"/>
  <c r="J108" i="2"/>
  <c r="J322" i="6"/>
  <c r="B153" i="6"/>
  <c r="J152" i="6" s="1"/>
  <c r="M152" i="6"/>
  <c r="DW116" i="5" s="1"/>
  <c r="B152" i="8"/>
  <c r="K151" i="8" s="1"/>
  <c r="M151" i="8"/>
  <c r="AY115" i="5" s="1"/>
  <c r="AF206" i="5"/>
  <c r="AB206" i="5"/>
  <c r="AE206" i="5" s="1"/>
  <c r="AF328" i="5"/>
  <c r="AB328" i="5"/>
  <c r="AE328" i="5" s="1"/>
  <c r="BD297" i="5"/>
  <c r="AZ297" i="5"/>
  <c r="BC297" i="5" s="1"/>
  <c r="DC114" i="5"/>
  <c r="CY114" i="5"/>
  <c r="DB114" i="5" s="1"/>
  <c r="K108" i="2"/>
  <c r="M496" i="7"/>
  <c r="AA359" i="5" s="1"/>
  <c r="B497" i="7"/>
  <c r="K496" i="7" s="1"/>
  <c r="DZ21" i="5"/>
  <c r="DY22" i="5" s="1"/>
  <c r="B497" i="6"/>
  <c r="K496" i="6" s="1"/>
  <c r="M496" i="6"/>
  <c r="DW359" i="5" s="1"/>
  <c r="DX177" i="5"/>
  <c r="EA177" i="5" s="1"/>
  <c r="EB177" i="5"/>
  <c r="H169" i="12"/>
  <c r="BZ328" i="5"/>
  <c r="CC328" i="5" s="1"/>
  <c r="CD328" i="5"/>
  <c r="J408" i="6"/>
  <c r="AZ267" i="5"/>
  <c r="BC267" i="5" s="1"/>
  <c r="BD267" i="5"/>
  <c r="AB267" i="5"/>
  <c r="AE267" i="5" s="1"/>
  <c r="AF267" i="5"/>
  <c r="AB236" i="5"/>
  <c r="AE236" i="5" s="1"/>
  <c r="AF236" i="5"/>
  <c r="B367" i="9"/>
  <c r="J366" i="9" s="1"/>
  <c r="M366" i="9"/>
  <c r="BY268" i="5" s="1"/>
  <c r="B282" i="7"/>
  <c r="K281" i="7" s="1"/>
  <c r="M281" i="7"/>
  <c r="AA207" i="5" s="1"/>
  <c r="M65" i="2"/>
  <c r="B66" i="2"/>
  <c r="J65" i="2" s="1"/>
  <c r="B454" i="8"/>
  <c r="J453" i="8" s="1"/>
  <c r="M453" i="8"/>
  <c r="AY329" i="5" s="1"/>
  <c r="B195" i="2"/>
  <c r="K194" i="2" s="1"/>
  <c r="M194" i="2"/>
  <c r="B23" i="6"/>
  <c r="J22" i="6" s="1"/>
  <c r="M22" i="6"/>
  <c r="DW25" i="5" s="1"/>
  <c r="DX115" i="5"/>
  <c r="EA115" i="5" s="1"/>
  <c r="EB115" i="5"/>
  <c r="H107" i="12"/>
  <c r="DX236" i="5"/>
  <c r="EA236" i="5" s="1"/>
  <c r="EB236" i="5"/>
  <c r="H228" i="12"/>
  <c r="B152" i="10"/>
  <c r="M151" i="10"/>
  <c r="CX115" i="5" s="1"/>
  <c r="B238" i="9"/>
  <c r="J237" i="9" s="1"/>
  <c r="M237" i="9"/>
  <c r="BY176" i="5" s="1"/>
  <c r="K238" i="6"/>
  <c r="B497" i="2"/>
  <c r="K496" i="2" s="1"/>
  <c r="M496" i="2"/>
  <c r="AF115" i="5"/>
  <c r="AB115" i="5"/>
  <c r="AE115" i="5" s="1"/>
  <c r="B367" i="7"/>
  <c r="J366" i="7" s="1"/>
  <c r="M366" i="7"/>
  <c r="AA268" i="5" s="1"/>
  <c r="AF297" i="5"/>
  <c r="AB297" i="5"/>
  <c r="AE297" i="5" s="1"/>
  <c r="B281" i="10"/>
  <c r="M280" i="10"/>
  <c r="CX206" i="5" s="1"/>
  <c r="B326" i="8"/>
  <c r="K325" i="8" s="1"/>
  <c r="M325" i="8"/>
  <c r="AY239" i="5" s="1"/>
  <c r="J107" i="8"/>
  <c r="BD238" i="5"/>
  <c r="AZ238" i="5"/>
  <c r="BC238" i="5" s="1"/>
  <c r="B324" i="7"/>
  <c r="K323" i="7" s="1"/>
  <c r="M323" i="7"/>
  <c r="AA237" i="5" s="1"/>
  <c r="K365" i="9"/>
  <c r="J322" i="7"/>
  <c r="B454" i="7"/>
  <c r="J453" i="7" s="1"/>
  <c r="M453" i="7"/>
  <c r="AA329" i="5" s="1"/>
  <c r="K236" i="10"/>
  <c r="M280" i="2"/>
  <c r="B281" i="2"/>
  <c r="J280" i="2" s="1"/>
  <c r="M366" i="6"/>
  <c r="DW268" i="5" s="1"/>
  <c r="B367" i="6"/>
  <c r="J366" i="6" s="1"/>
  <c r="DX205" i="5"/>
  <c r="EA205" i="5" s="1"/>
  <c r="EB205" i="5"/>
  <c r="H197" i="12"/>
  <c r="AB358" i="5"/>
  <c r="AE358" i="5" s="1"/>
  <c r="AF358" i="5"/>
  <c r="B66" i="10"/>
  <c r="J65" i="10" s="1"/>
  <c r="M65" i="10"/>
  <c r="CX56" i="5" s="1"/>
  <c r="CD175" i="5"/>
  <c r="BZ175" i="5"/>
  <c r="CC175" i="5" s="1"/>
  <c r="J108" i="10"/>
  <c r="K150" i="2"/>
  <c r="DA21" i="5"/>
  <c r="CZ22" i="5" s="1"/>
  <c r="B454" i="9"/>
  <c r="J453" i="9" s="1"/>
  <c r="M453" i="9"/>
  <c r="BY329" i="5" s="1"/>
  <c r="B153" i="7"/>
  <c r="K152" i="7" s="1"/>
  <c r="M152" i="7"/>
  <c r="AA116" i="5" s="1"/>
  <c r="CY298" i="5"/>
  <c r="DB298" i="5" s="1"/>
  <c r="DC298" i="5"/>
  <c r="BD83" i="5"/>
  <c r="AZ83" i="5"/>
  <c r="BC83" i="5" s="1"/>
  <c r="AZ328" i="5"/>
  <c r="BC328" i="5" s="1"/>
  <c r="BD328" i="5"/>
  <c r="AD22" i="5"/>
  <c r="AC23" i="5" s="1"/>
  <c r="H16" i="12"/>
  <c r="DX24" i="5"/>
  <c r="EA24" i="5" s="1"/>
  <c r="EB24" i="5"/>
  <c r="B455" i="2"/>
  <c r="J454" i="2" s="1"/>
  <c r="M454" i="2"/>
  <c r="B324" i="10"/>
  <c r="J323" i="10" s="1"/>
  <c r="M323" i="10"/>
  <c r="CX237" i="5" s="1"/>
  <c r="M239" i="6"/>
  <c r="DW178" i="5" s="1"/>
  <c r="B240" i="6"/>
  <c r="J239" i="6" s="1"/>
  <c r="B195" i="8"/>
  <c r="K194" i="8" s="1"/>
  <c r="M194" i="8"/>
  <c r="AY145" i="5" s="1"/>
  <c r="AZ24" i="5"/>
  <c r="BC24" i="5" s="1"/>
  <c r="BD24" i="5"/>
  <c r="K107" i="8"/>
  <c r="CY328" i="5"/>
  <c r="DB328" i="5" s="1"/>
  <c r="DC328" i="5"/>
  <c r="DX267" i="5"/>
  <c r="EA267" i="5" s="1"/>
  <c r="EB267" i="5"/>
  <c r="H259" i="12"/>
  <c r="B23" i="2"/>
  <c r="J22" i="2" s="1"/>
  <c r="M22" i="2"/>
  <c r="B17" i="14" s="1"/>
  <c r="EB144" i="5"/>
  <c r="H136" i="12"/>
  <c r="DX144" i="5"/>
  <c r="EA144" i="5" s="1"/>
  <c r="B281" i="6"/>
  <c r="K280" i="6" s="1"/>
  <c r="M280" i="6"/>
  <c r="DW206" i="5" s="1"/>
  <c r="CY55" i="5"/>
  <c r="DB55" i="5" s="1"/>
  <c r="DC55" i="5"/>
  <c r="J322" i="2"/>
  <c r="K408" i="6"/>
  <c r="K408" i="7"/>
  <c r="B110" i="10"/>
  <c r="J109" i="10" s="1"/>
  <c r="M109" i="10"/>
  <c r="CX85" i="5" s="1"/>
  <c r="CY236" i="5"/>
  <c r="DB236" i="5" s="1"/>
  <c r="DC236" i="5"/>
  <c r="M151" i="2"/>
  <c r="B152" i="2"/>
  <c r="K151" i="2" s="1"/>
  <c r="M410" i="10"/>
  <c r="CX299" i="5" s="1"/>
  <c r="B411" i="10"/>
  <c r="BD144" i="5"/>
  <c r="AZ144" i="5"/>
  <c r="BC144" i="5" s="1"/>
  <c r="M22" i="8"/>
  <c r="AY25" i="5" s="1"/>
  <c r="B23" i="8"/>
  <c r="K22" i="8" s="1"/>
  <c r="E17" i="14" l="1"/>
  <c r="L18" i="14"/>
  <c r="H17" i="14"/>
  <c r="M17" i="14"/>
  <c r="F17" i="14"/>
  <c r="C17" i="14"/>
  <c r="D18" i="14"/>
  <c r="G18" i="14"/>
  <c r="I17" i="14"/>
  <c r="J17" i="14"/>
  <c r="K18" i="14"/>
  <c r="K17" i="14"/>
  <c r="G84" i="5"/>
  <c r="C16" i="12"/>
  <c r="C24" i="5"/>
  <c r="F24" i="5" s="1"/>
  <c r="C84" i="5"/>
  <c r="F84" i="5" s="1"/>
  <c r="C321" i="12"/>
  <c r="C329" i="5"/>
  <c r="F329" i="5" s="1"/>
  <c r="C236" i="5"/>
  <c r="F236" i="5" s="1"/>
  <c r="G236" i="5"/>
  <c r="C114" i="5"/>
  <c r="F114" i="5" s="1"/>
  <c r="G114" i="5"/>
  <c r="C168" i="12"/>
  <c r="C176" i="5"/>
  <c r="F176" i="5" s="1"/>
  <c r="G205" i="5"/>
  <c r="C197" i="12"/>
  <c r="C259" i="12"/>
  <c r="G267" i="5"/>
  <c r="C350" i="12"/>
  <c r="G358" i="5"/>
  <c r="C47" i="12"/>
  <c r="G55" i="5"/>
  <c r="C136" i="12"/>
  <c r="B115" i="5"/>
  <c r="G115" i="5" s="1"/>
  <c r="B56" i="5"/>
  <c r="C48" i="12" s="1"/>
  <c r="B237" i="5"/>
  <c r="C229" i="12" s="1"/>
  <c r="B298" i="5"/>
  <c r="G298" i="5" s="1"/>
  <c r="B25" i="5"/>
  <c r="C17" i="12" s="1"/>
  <c r="G144" i="5"/>
  <c r="C297" i="5"/>
  <c r="F297" i="5" s="1"/>
  <c r="B206" i="5"/>
  <c r="C206" i="5" s="1"/>
  <c r="F206" i="5" s="1"/>
  <c r="B85" i="5"/>
  <c r="C77" i="12" s="1"/>
  <c r="B177" i="5"/>
  <c r="C177" i="5" s="1"/>
  <c r="F177" i="5" s="1"/>
  <c r="B359" i="5"/>
  <c r="C351" i="12" s="1"/>
  <c r="C289" i="12"/>
  <c r="B145" i="5"/>
  <c r="C137" i="12" s="1"/>
  <c r="B268" i="5"/>
  <c r="C268" i="5" s="1"/>
  <c r="F268" i="5" s="1"/>
  <c r="B299" i="5"/>
  <c r="C299" i="5" s="1"/>
  <c r="F299" i="5" s="1"/>
  <c r="B330" i="5"/>
  <c r="C330" i="5" s="1"/>
  <c r="F330" i="5" s="1"/>
  <c r="CY359" i="5"/>
  <c r="DB359" i="5" s="1"/>
  <c r="M497" i="10"/>
  <c r="CX360" i="5" s="1"/>
  <c r="DC360" i="5" s="1"/>
  <c r="B498" i="10"/>
  <c r="K497" i="10" s="1"/>
  <c r="K496" i="10"/>
  <c r="B24" i="9"/>
  <c r="J23" i="9" s="1"/>
  <c r="BZ25" i="5"/>
  <c r="CC25" i="5" s="1"/>
  <c r="M23" i="9"/>
  <c r="BY26" i="5" s="1"/>
  <c r="BZ26" i="5" s="1"/>
  <c r="CC26" i="5" s="1"/>
  <c r="J22" i="9"/>
  <c r="M109" i="7"/>
  <c r="AA85" i="5" s="1"/>
  <c r="AF85" i="5" s="1"/>
  <c r="K108" i="7"/>
  <c r="B110" i="7"/>
  <c r="J109" i="7" s="1"/>
  <c r="CA25" i="5"/>
  <c r="CB25" i="5" s="1"/>
  <c r="CD116" i="5"/>
  <c r="BZ206" i="5"/>
  <c r="CC206" i="5" s="1"/>
  <c r="K152" i="9"/>
  <c r="M153" i="9"/>
  <c r="BY117" i="5" s="1"/>
  <c r="CD117" i="5" s="1"/>
  <c r="B154" i="9"/>
  <c r="J153" i="9" s="1"/>
  <c r="AB84" i="5"/>
  <c r="AE84" i="5" s="1"/>
  <c r="CD56" i="5"/>
  <c r="M66" i="9"/>
  <c r="BY57" i="5" s="1"/>
  <c r="BZ57" i="5" s="1"/>
  <c r="CC57" i="5" s="1"/>
  <c r="J65" i="9"/>
  <c r="M497" i="8"/>
  <c r="AY360" i="5" s="1"/>
  <c r="AZ360" i="5" s="1"/>
  <c r="BC360" i="5" s="1"/>
  <c r="B498" i="8"/>
  <c r="J497" i="8" s="1"/>
  <c r="J280" i="9"/>
  <c r="M281" i="9"/>
  <c r="BY207" i="5" s="1"/>
  <c r="CD207" i="5" s="1"/>
  <c r="B282" i="9"/>
  <c r="J281" i="9" s="1"/>
  <c r="B67" i="9"/>
  <c r="K66" i="9" s="1"/>
  <c r="BD359" i="5"/>
  <c r="J496" i="8"/>
  <c r="EB329" i="5"/>
  <c r="M410" i="9"/>
  <c r="BY299" i="5" s="1"/>
  <c r="CD299" i="5" s="1"/>
  <c r="B411" i="9"/>
  <c r="J410" i="9" s="1"/>
  <c r="J409" i="9"/>
  <c r="DX329" i="5"/>
  <c r="EA329" i="5" s="1"/>
  <c r="K453" i="6"/>
  <c r="B455" i="6"/>
  <c r="K454" i="6" s="1"/>
  <c r="J22" i="10"/>
  <c r="CD298" i="5"/>
  <c r="M454" i="6"/>
  <c r="DW330" i="5" s="1"/>
  <c r="H322" i="12" s="1"/>
  <c r="M23" i="10"/>
  <c r="CX26" i="5" s="1"/>
  <c r="CY26" i="5" s="1"/>
  <c r="DB26" i="5" s="1"/>
  <c r="B24" i="10"/>
  <c r="J23" i="10" s="1"/>
  <c r="J21" i="11"/>
  <c r="M22" i="11"/>
  <c r="B23" i="11"/>
  <c r="J22" i="11" s="1"/>
  <c r="M109" i="6"/>
  <c r="DW85" i="5" s="1"/>
  <c r="DX85" i="5" s="1"/>
  <c r="EA85" i="5" s="1"/>
  <c r="B110" i="6"/>
  <c r="K109" i="6" s="1"/>
  <c r="DC25" i="5"/>
  <c r="K108" i="6"/>
  <c r="H76" i="12"/>
  <c r="EB84" i="5"/>
  <c r="BZ237" i="5"/>
  <c r="CC237" i="5" s="1"/>
  <c r="B24" i="7"/>
  <c r="B25" i="7" s="1"/>
  <c r="J24" i="7" s="1"/>
  <c r="M324" i="9"/>
  <c r="BY238" i="5" s="1"/>
  <c r="CD238" i="5" s="1"/>
  <c r="M23" i="7"/>
  <c r="AA26" i="5" s="1"/>
  <c r="AB26" i="5" s="1"/>
  <c r="AE26" i="5" s="1"/>
  <c r="K22" i="7"/>
  <c r="AB25" i="5"/>
  <c r="AE25" i="5" s="1"/>
  <c r="B325" i="9"/>
  <c r="K324" i="9" s="1"/>
  <c r="J323" i="9"/>
  <c r="J152" i="7"/>
  <c r="K454" i="2"/>
  <c r="CD145" i="5"/>
  <c r="BZ145" i="5"/>
  <c r="CC145" i="5" s="1"/>
  <c r="J194" i="9"/>
  <c r="B196" i="9"/>
  <c r="M195" i="9"/>
  <c r="BY146" i="5" s="1"/>
  <c r="K109" i="10"/>
  <c r="K238" i="2"/>
  <c r="J237" i="7"/>
  <c r="K65" i="6"/>
  <c r="J65" i="6"/>
  <c r="B67" i="6"/>
  <c r="M66" i="6"/>
  <c r="DW57" i="5" s="1"/>
  <c r="H48" i="12"/>
  <c r="DX56" i="5"/>
  <c r="EA56" i="5" s="1"/>
  <c r="EB56" i="5"/>
  <c r="J151" i="8"/>
  <c r="J325" i="8"/>
  <c r="AF146" i="5"/>
  <c r="AB146" i="5"/>
  <c r="AE146" i="5" s="1"/>
  <c r="J195" i="7"/>
  <c r="B197" i="7"/>
  <c r="M196" i="7"/>
  <c r="AA147" i="5" s="1"/>
  <c r="K323" i="6"/>
  <c r="K453" i="8"/>
  <c r="K239" i="6"/>
  <c r="K152" i="6"/>
  <c r="K323" i="10"/>
  <c r="K409" i="8"/>
  <c r="J281" i="7"/>
  <c r="J151" i="2"/>
  <c r="K453" i="9"/>
  <c r="K22" i="6"/>
  <c r="J323" i="2"/>
  <c r="J453" i="10"/>
  <c r="K65" i="2"/>
  <c r="J366" i="8"/>
  <c r="J109" i="2"/>
  <c r="J237" i="8"/>
  <c r="J496" i="2"/>
  <c r="J194" i="2"/>
  <c r="K366" i="9"/>
  <c r="J280" i="6"/>
  <c r="DC268" i="5"/>
  <c r="CY268" i="5"/>
  <c r="DB268" i="5" s="1"/>
  <c r="B368" i="10"/>
  <c r="K367" i="10" s="1"/>
  <c r="M367" i="10"/>
  <c r="CX269" i="5" s="1"/>
  <c r="K366" i="10"/>
  <c r="J366" i="10"/>
  <c r="J194" i="8"/>
  <c r="CD359" i="5"/>
  <c r="BZ359" i="5"/>
  <c r="CC359" i="5" s="1"/>
  <c r="M497" i="9"/>
  <c r="BY360" i="5" s="1"/>
  <c r="B498" i="9"/>
  <c r="K497" i="9" s="1"/>
  <c r="J496" i="9"/>
  <c r="M238" i="8"/>
  <c r="AY177" i="5" s="1"/>
  <c r="B239" i="8"/>
  <c r="K238" i="8" s="1"/>
  <c r="K108" i="9"/>
  <c r="M367" i="2"/>
  <c r="B368" i="2"/>
  <c r="CY145" i="5"/>
  <c r="DB145" i="5" s="1"/>
  <c r="DC145" i="5"/>
  <c r="J194" i="10"/>
  <c r="M195" i="10"/>
  <c r="CX146" i="5" s="1"/>
  <c r="B196" i="10"/>
  <c r="K496" i="9"/>
  <c r="BD56" i="5"/>
  <c r="AZ56" i="5"/>
  <c r="BC56" i="5" s="1"/>
  <c r="K409" i="6"/>
  <c r="BZ84" i="5"/>
  <c r="CC84" i="5" s="1"/>
  <c r="CD84" i="5"/>
  <c r="M281" i="8"/>
  <c r="AY207" i="5" s="1"/>
  <c r="B282" i="8"/>
  <c r="J366" i="2"/>
  <c r="AZ176" i="5"/>
  <c r="BC176" i="5" s="1"/>
  <c r="BD176" i="5"/>
  <c r="J65" i="8"/>
  <c r="M66" i="8"/>
  <c r="AY57" i="5" s="1"/>
  <c r="B67" i="8"/>
  <c r="K66" i="8" s="1"/>
  <c r="M109" i="9"/>
  <c r="BY85" i="5" s="1"/>
  <c r="B110" i="9"/>
  <c r="J280" i="8"/>
  <c r="J66" i="7"/>
  <c r="J108" i="9"/>
  <c r="BD206" i="5"/>
  <c r="AZ206" i="5"/>
  <c r="BC206" i="5" s="1"/>
  <c r="J410" i="2"/>
  <c r="M411" i="2"/>
  <c r="B412" i="2"/>
  <c r="K411" i="2" s="1"/>
  <c r="BB22" i="5"/>
  <c r="BA23" i="5" s="1"/>
  <c r="DZ22" i="5"/>
  <c r="DY23" i="5" s="1"/>
  <c r="EB237" i="5"/>
  <c r="DX237" i="5"/>
  <c r="EA237" i="5" s="1"/>
  <c r="H229" i="12"/>
  <c r="B325" i="6"/>
  <c r="J324" i="6" s="1"/>
  <c r="M324" i="6"/>
  <c r="DW238" i="5" s="1"/>
  <c r="M152" i="10"/>
  <c r="CX116" i="5" s="1"/>
  <c r="B153" i="10"/>
  <c r="J152" i="10" s="1"/>
  <c r="BZ329" i="5"/>
  <c r="CC329" i="5" s="1"/>
  <c r="CD329" i="5"/>
  <c r="J151" i="10"/>
  <c r="AB207" i="5"/>
  <c r="AE207" i="5" s="1"/>
  <c r="AF207" i="5"/>
  <c r="DC176" i="5"/>
  <c r="CY176" i="5"/>
  <c r="DB176" i="5" s="1"/>
  <c r="B239" i="7"/>
  <c r="K238" i="7" s="1"/>
  <c r="M238" i="7"/>
  <c r="AA177" i="5" s="1"/>
  <c r="B455" i="9"/>
  <c r="J454" i="9" s="1"/>
  <c r="M454" i="9"/>
  <c r="BY330" i="5" s="1"/>
  <c r="AB329" i="5"/>
  <c r="AE329" i="5" s="1"/>
  <c r="AF329" i="5"/>
  <c r="B327" i="8"/>
  <c r="J326" i="8" s="1"/>
  <c r="M326" i="8"/>
  <c r="AY240" i="5" s="1"/>
  <c r="J237" i="10"/>
  <c r="M239" i="2"/>
  <c r="B240" i="2"/>
  <c r="K239" i="2" s="1"/>
  <c r="B411" i="8"/>
  <c r="K410" i="8" s="1"/>
  <c r="M410" i="8"/>
  <c r="AY299" i="5" s="1"/>
  <c r="B412" i="10"/>
  <c r="K411" i="10" s="1"/>
  <c r="M411" i="10"/>
  <c r="CX300" i="5" s="1"/>
  <c r="B67" i="10"/>
  <c r="J66" i="10" s="1"/>
  <c r="M66" i="10"/>
  <c r="CX57" i="5" s="1"/>
  <c r="M497" i="6"/>
  <c r="DW360" i="5" s="1"/>
  <c r="B498" i="6"/>
  <c r="K497" i="6" s="1"/>
  <c r="K410" i="10"/>
  <c r="J410" i="10"/>
  <c r="CY115" i="5"/>
  <c r="DB115" i="5" s="1"/>
  <c r="DC115" i="5"/>
  <c r="AF176" i="5"/>
  <c r="AB176" i="5"/>
  <c r="AE176" i="5" s="1"/>
  <c r="DC237" i="5"/>
  <c r="CY237" i="5"/>
  <c r="DB237" i="5" s="1"/>
  <c r="DC206" i="5"/>
  <c r="CY206" i="5"/>
  <c r="DB206" i="5" s="1"/>
  <c r="AZ115" i="5"/>
  <c r="BC115" i="5" s="1"/>
  <c r="BD115" i="5"/>
  <c r="H198" i="12"/>
  <c r="DX206" i="5"/>
  <c r="EA206" i="5" s="1"/>
  <c r="EB206" i="5"/>
  <c r="B325" i="10"/>
  <c r="K324" i="10" s="1"/>
  <c r="M324" i="10"/>
  <c r="CX238" i="5" s="1"/>
  <c r="H290" i="12"/>
  <c r="DX298" i="5"/>
  <c r="EA298" i="5" s="1"/>
  <c r="EB298" i="5"/>
  <c r="BZ268" i="5"/>
  <c r="CC268" i="5" s="1"/>
  <c r="CD268" i="5"/>
  <c r="AZ84" i="5"/>
  <c r="BC84" i="5" s="1"/>
  <c r="BD84" i="5"/>
  <c r="B24" i="8"/>
  <c r="K23" i="8" s="1"/>
  <c r="M23" i="8"/>
  <c r="AY26" i="5" s="1"/>
  <c r="AD23" i="5"/>
  <c r="AC24" i="5" s="1"/>
  <c r="B282" i="2"/>
  <c r="K281" i="2" s="1"/>
  <c r="M281" i="2"/>
  <c r="M66" i="2"/>
  <c r="B67" i="2"/>
  <c r="J66" i="2" s="1"/>
  <c r="B110" i="8"/>
  <c r="K109" i="8" s="1"/>
  <c r="M109" i="8"/>
  <c r="AY85" i="5" s="1"/>
  <c r="CY329" i="5"/>
  <c r="DB329" i="5" s="1"/>
  <c r="DC329" i="5"/>
  <c r="AF298" i="5"/>
  <c r="AB298" i="5"/>
  <c r="AE298" i="5" s="1"/>
  <c r="B241" i="6"/>
  <c r="K240" i="6" s="1"/>
  <c r="M240" i="6"/>
  <c r="DW179" i="5" s="1"/>
  <c r="AZ239" i="5"/>
  <c r="BC239" i="5" s="1"/>
  <c r="BD239" i="5"/>
  <c r="AZ298" i="5"/>
  <c r="BC298" i="5" s="1"/>
  <c r="BD298" i="5"/>
  <c r="AZ329" i="5"/>
  <c r="BC329" i="5" s="1"/>
  <c r="BD329" i="5"/>
  <c r="B498" i="7"/>
  <c r="J497" i="7" s="1"/>
  <c r="M497" i="7"/>
  <c r="AA360" i="5" s="1"/>
  <c r="J496" i="7"/>
  <c r="B368" i="6"/>
  <c r="J367" i="6" s="1"/>
  <c r="M367" i="6"/>
  <c r="DW269" i="5" s="1"/>
  <c r="EB145" i="5"/>
  <c r="H137" i="12"/>
  <c r="DX145" i="5"/>
  <c r="EA145" i="5" s="1"/>
  <c r="M367" i="9"/>
  <c r="BY269" i="5" s="1"/>
  <c r="B368" i="9"/>
  <c r="J367" i="9" s="1"/>
  <c r="B411" i="6"/>
  <c r="M410" i="6"/>
  <c r="DW299" i="5" s="1"/>
  <c r="J409" i="7"/>
  <c r="J22" i="8"/>
  <c r="CY85" i="5"/>
  <c r="DB85" i="5" s="1"/>
  <c r="DC85" i="5"/>
  <c r="K280" i="2"/>
  <c r="B154" i="6"/>
  <c r="J153" i="6" s="1"/>
  <c r="M153" i="6"/>
  <c r="DW117" i="5" s="1"/>
  <c r="M110" i="2"/>
  <c r="B111" i="2"/>
  <c r="K110" i="2" s="1"/>
  <c r="J108" i="8"/>
  <c r="AB57" i="5"/>
  <c r="AE57" i="5" s="1"/>
  <c r="AF57" i="5"/>
  <c r="B154" i="7"/>
  <c r="J153" i="7" s="1"/>
  <c r="M153" i="7"/>
  <c r="AA117" i="5" s="1"/>
  <c r="B196" i="2"/>
  <c r="K195" i="2" s="1"/>
  <c r="M195" i="2"/>
  <c r="B455" i="7"/>
  <c r="J454" i="7" s="1"/>
  <c r="M454" i="7"/>
  <c r="AA330" i="5" s="1"/>
  <c r="M281" i="10"/>
  <c r="CX207" i="5" s="1"/>
  <c r="B282" i="10"/>
  <c r="B196" i="6"/>
  <c r="K195" i="6" s="1"/>
  <c r="M195" i="6"/>
  <c r="DW146" i="5" s="1"/>
  <c r="H260" i="12"/>
  <c r="EB268" i="5"/>
  <c r="DX268" i="5"/>
  <c r="EA268" i="5" s="1"/>
  <c r="B411" i="7"/>
  <c r="J410" i="7" s="1"/>
  <c r="M410" i="7"/>
  <c r="AA299" i="5" s="1"/>
  <c r="K366" i="6"/>
  <c r="AZ25" i="5"/>
  <c r="BC25" i="5" s="1"/>
  <c r="BD25" i="5"/>
  <c r="AF237" i="5"/>
  <c r="AB237" i="5"/>
  <c r="AE237" i="5" s="1"/>
  <c r="K237" i="9"/>
  <c r="H17" i="12"/>
  <c r="EB25" i="5"/>
  <c r="DX25" i="5"/>
  <c r="EA25" i="5" s="1"/>
  <c r="K108" i="8"/>
  <c r="B455" i="10"/>
  <c r="K454" i="10" s="1"/>
  <c r="M454" i="10"/>
  <c r="CX330" i="5" s="1"/>
  <c r="AB116" i="5"/>
  <c r="AE116" i="5" s="1"/>
  <c r="AF116" i="5"/>
  <c r="M367" i="8"/>
  <c r="AY269" i="5" s="1"/>
  <c r="B368" i="8"/>
  <c r="K367" i="8" s="1"/>
  <c r="K151" i="10"/>
  <c r="M152" i="2"/>
  <c r="B153" i="2"/>
  <c r="J152" i="2" s="1"/>
  <c r="M497" i="2"/>
  <c r="B498" i="2"/>
  <c r="K497" i="2" s="1"/>
  <c r="B282" i="6"/>
  <c r="J281" i="6" s="1"/>
  <c r="M281" i="6"/>
  <c r="DW207" i="5" s="1"/>
  <c r="B455" i="8"/>
  <c r="J454" i="8" s="1"/>
  <c r="M454" i="8"/>
  <c r="AY330" i="5" s="1"/>
  <c r="B111" i="10"/>
  <c r="K110" i="10" s="1"/>
  <c r="M110" i="10"/>
  <c r="CX86" i="5" s="1"/>
  <c r="AZ145" i="5"/>
  <c r="BC145" i="5" s="1"/>
  <c r="BD145" i="5"/>
  <c r="J323" i="7"/>
  <c r="BZ176" i="5"/>
  <c r="CC176" i="5" s="1"/>
  <c r="CD176" i="5"/>
  <c r="B68" i="7"/>
  <c r="J67" i="7" s="1"/>
  <c r="M67" i="7"/>
  <c r="AA58" i="5" s="1"/>
  <c r="M367" i="7"/>
  <c r="AA269" i="5" s="1"/>
  <c r="B368" i="7"/>
  <c r="J367" i="7" s="1"/>
  <c r="H170" i="12"/>
  <c r="DX178" i="5"/>
  <c r="EA178" i="5" s="1"/>
  <c r="EB178" i="5"/>
  <c r="K280" i="10"/>
  <c r="B153" i="8"/>
  <c r="J152" i="8" s="1"/>
  <c r="M152" i="8"/>
  <c r="AY116" i="5" s="1"/>
  <c r="J194" i="6"/>
  <c r="EB116" i="5"/>
  <c r="DX116" i="5"/>
  <c r="EA116" i="5" s="1"/>
  <c r="H108" i="12"/>
  <c r="K65" i="10"/>
  <c r="K366" i="7"/>
  <c r="B24" i="6"/>
  <c r="M23" i="6"/>
  <c r="DW26" i="5" s="1"/>
  <c r="EB359" i="5"/>
  <c r="H351" i="12"/>
  <c r="DX359" i="5"/>
  <c r="EA359" i="5" s="1"/>
  <c r="E22" i="5"/>
  <c r="D23" i="5" s="1"/>
  <c r="DC299" i="5"/>
  <c r="CY299" i="5"/>
  <c r="DB299" i="5" s="1"/>
  <c r="M23" i="2"/>
  <c r="B18" i="14" s="1"/>
  <c r="B24" i="2"/>
  <c r="BD268" i="5"/>
  <c r="AZ268" i="5"/>
  <c r="BC268" i="5" s="1"/>
  <c r="B456" i="2"/>
  <c r="K455" i="2" s="1"/>
  <c r="M455" i="2"/>
  <c r="B325" i="2"/>
  <c r="J324" i="2" s="1"/>
  <c r="M324" i="2"/>
  <c r="DA22" i="5"/>
  <c r="CZ23" i="5" s="1"/>
  <c r="B239" i="10"/>
  <c r="J238" i="10" s="1"/>
  <c r="M238" i="10"/>
  <c r="CX177" i="5" s="1"/>
  <c r="K453" i="7"/>
  <c r="M282" i="7"/>
  <c r="AA208" i="5" s="1"/>
  <c r="B283" i="7"/>
  <c r="K282" i="7" s="1"/>
  <c r="J280" i="10"/>
  <c r="AB359" i="5"/>
  <c r="AE359" i="5" s="1"/>
  <c r="AF359" i="5"/>
  <c r="K22" i="2"/>
  <c r="B196" i="8"/>
  <c r="J195" i="8" s="1"/>
  <c r="M195" i="8"/>
  <c r="AY146" i="5" s="1"/>
  <c r="CY56" i="5"/>
  <c r="DB56" i="5" s="1"/>
  <c r="DC56" i="5"/>
  <c r="B325" i="7"/>
  <c r="M324" i="7"/>
  <c r="AA238" i="5" s="1"/>
  <c r="AB268" i="5"/>
  <c r="AE268" i="5" s="1"/>
  <c r="AF268" i="5"/>
  <c r="B239" i="9"/>
  <c r="K238" i="9" s="1"/>
  <c r="M238" i="9"/>
  <c r="BY177" i="5" s="1"/>
  <c r="J496" i="6"/>
  <c r="I18" i="14" l="1"/>
  <c r="L19" i="14"/>
  <c r="M18" i="14"/>
  <c r="E18" i="14"/>
  <c r="F18" i="14"/>
  <c r="D19" i="14"/>
  <c r="C18" i="14"/>
  <c r="H18" i="14"/>
  <c r="G19" i="14"/>
  <c r="K19" i="14"/>
  <c r="J18" i="14"/>
  <c r="C56" i="5"/>
  <c r="F56" i="5" s="1"/>
  <c r="C237" i="5"/>
  <c r="F237" i="5" s="1"/>
  <c r="G237" i="5"/>
  <c r="G56" i="5"/>
  <c r="C291" i="12"/>
  <c r="C260" i="12"/>
  <c r="G299" i="5"/>
  <c r="G268" i="5"/>
  <c r="G25" i="5"/>
  <c r="C198" i="12"/>
  <c r="G206" i="5"/>
  <c r="C322" i="12"/>
  <c r="G330" i="5"/>
  <c r="C359" i="5"/>
  <c r="F359" i="5" s="1"/>
  <c r="G359" i="5"/>
  <c r="G177" i="5"/>
  <c r="C169" i="12"/>
  <c r="C107" i="12"/>
  <c r="C115" i="5"/>
  <c r="F115" i="5" s="1"/>
  <c r="C25" i="5"/>
  <c r="F25" i="5" s="1"/>
  <c r="G85" i="5"/>
  <c r="C85" i="5"/>
  <c r="F85" i="5" s="1"/>
  <c r="B331" i="5"/>
  <c r="C323" i="12" s="1"/>
  <c r="B360" i="5"/>
  <c r="C360" i="5" s="1"/>
  <c r="F360" i="5" s="1"/>
  <c r="B26" i="5"/>
  <c r="C18" i="12" s="1"/>
  <c r="B57" i="5"/>
  <c r="C49" i="12" s="1"/>
  <c r="B207" i="5"/>
  <c r="C199" i="12" s="1"/>
  <c r="B86" i="5"/>
  <c r="C86" i="5" s="1"/>
  <c r="F86" i="5" s="1"/>
  <c r="B269" i="5"/>
  <c r="G269" i="5" s="1"/>
  <c r="B300" i="5"/>
  <c r="C292" i="12" s="1"/>
  <c r="B116" i="5"/>
  <c r="C108" i="12" s="1"/>
  <c r="G145" i="5"/>
  <c r="C290" i="12"/>
  <c r="B178" i="5"/>
  <c r="C170" i="12" s="1"/>
  <c r="C145" i="5"/>
  <c r="F145" i="5" s="1"/>
  <c r="B238" i="5"/>
  <c r="G238" i="5" s="1"/>
  <c r="C298" i="5"/>
  <c r="F298" i="5" s="1"/>
  <c r="B146" i="5"/>
  <c r="G146" i="5" s="1"/>
  <c r="CY360" i="5"/>
  <c r="DB360" i="5" s="1"/>
  <c r="J497" i="10"/>
  <c r="M498" i="10"/>
  <c r="CX361" i="5" s="1"/>
  <c r="CY361" i="5" s="1"/>
  <c r="DB361" i="5" s="1"/>
  <c r="B499" i="10"/>
  <c r="K498" i="10" s="1"/>
  <c r="AB85" i="5"/>
  <c r="AE85" i="5" s="1"/>
  <c r="M24" i="9"/>
  <c r="BY27" i="5" s="1"/>
  <c r="CD27" i="5" s="1"/>
  <c r="B25" i="9"/>
  <c r="K24" i="9" s="1"/>
  <c r="CD26" i="5"/>
  <c r="K23" i="9"/>
  <c r="K109" i="7"/>
  <c r="CA26" i="5"/>
  <c r="CB26" i="5" s="1"/>
  <c r="CA27" i="5" s="1"/>
  <c r="CB27" i="5" s="1"/>
  <c r="M110" i="7"/>
  <c r="AA86" i="5" s="1"/>
  <c r="AB86" i="5" s="1"/>
  <c r="AE86" i="5" s="1"/>
  <c r="B111" i="7"/>
  <c r="J110" i="7" s="1"/>
  <c r="CD57" i="5"/>
  <c r="BZ117" i="5"/>
  <c r="CC117" i="5" s="1"/>
  <c r="B499" i="8"/>
  <c r="K498" i="8" s="1"/>
  <c r="M498" i="8"/>
  <c r="AY361" i="5" s="1"/>
  <c r="AZ361" i="5" s="1"/>
  <c r="BC361" i="5" s="1"/>
  <c r="K153" i="9"/>
  <c r="M67" i="9"/>
  <c r="BY58" i="5" s="1"/>
  <c r="BZ58" i="5" s="1"/>
  <c r="CC58" i="5" s="1"/>
  <c r="BD360" i="5"/>
  <c r="B283" i="9"/>
  <c r="J282" i="9" s="1"/>
  <c r="BZ207" i="5"/>
  <c r="CC207" i="5" s="1"/>
  <c r="B68" i="9"/>
  <c r="K67" i="9" s="1"/>
  <c r="M154" i="9"/>
  <c r="BY118" i="5" s="1"/>
  <c r="BZ118" i="5" s="1"/>
  <c r="CC118" i="5" s="1"/>
  <c r="B155" i="9"/>
  <c r="J154" i="9" s="1"/>
  <c r="B412" i="9"/>
  <c r="J411" i="9" s="1"/>
  <c r="K497" i="8"/>
  <c r="M411" i="9"/>
  <c r="BY300" i="5" s="1"/>
  <c r="BZ300" i="5" s="1"/>
  <c r="CC300" i="5" s="1"/>
  <c r="M282" i="9"/>
  <c r="BY208" i="5" s="1"/>
  <c r="BZ208" i="5" s="1"/>
  <c r="CC208" i="5" s="1"/>
  <c r="K281" i="9"/>
  <c r="J66" i="9"/>
  <c r="BZ299" i="5"/>
  <c r="CC299" i="5" s="1"/>
  <c r="K410" i="9"/>
  <c r="B456" i="6"/>
  <c r="J455" i="6" s="1"/>
  <c r="EB85" i="5"/>
  <c r="H77" i="12"/>
  <c r="DX330" i="5"/>
  <c r="EA330" i="5" s="1"/>
  <c r="EB330" i="5"/>
  <c r="M455" i="6"/>
  <c r="DW331" i="5" s="1"/>
  <c r="DX331" i="5" s="1"/>
  <c r="EA331" i="5" s="1"/>
  <c r="J454" i="6"/>
  <c r="DC26" i="5"/>
  <c r="M23" i="11"/>
  <c r="M110" i="6"/>
  <c r="DW86" i="5" s="1"/>
  <c r="H78" i="12" s="1"/>
  <c r="M24" i="10"/>
  <c r="CX27" i="5" s="1"/>
  <c r="DC27" i="5" s="1"/>
  <c r="B25" i="10"/>
  <c r="J24" i="10" s="1"/>
  <c r="K23" i="10"/>
  <c r="B111" i="6"/>
  <c r="K110" i="6" s="1"/>
  <c r="J109" i="6"/>
  <c r="J23" i="7"/>
  <c r="B24" i="11"/>
  <c r="K23" i="11" s="1"/>
  <c r="K22" i="11"/>
  <c r="BZ238" i="5"/>
  <c r="CC238" i="5" s="1"/>
  <c r="M24" i="7"/>
  <c r="AA27" i="5" s="1"/>
  <c r="AF27" i="5" s="1"/>
  <c r="K23" i="7"/>
  <c r="AF26" i="5"/>
  <c r="M325" i="9"/>
  <c r="BY239" i="5" s="1"/>
  <c r="BZ239" i="5" s="1"/>
  <c r="CC239" i="5" s="1"/>
  <c r="J324" i="9"/>
  <c r="B326" i="9"/>
  <c r="J325" i="9" s="1"/>
  <c r="J238" i="9"/>
  <c r="K238" i="10"/>
  <c r="J109" i="8"/>
  <c r="K152" i="2"/>
  <c r="K324" i="6"/>
  <c r="K24" i="7"/>
  <c r="J367" i="10"/>
  <c r="J497" i="6"/>
  <c r="K153" i="6"/>
  <c r="CD146" i="5"/>
  <c r="BZ146" i="5"/>
  <c r="CC146" i="5" s="1"/>
  <c r="J195" i="9"/>
  <c r="B197" i="9"/>
  <c r="M196" i="9"/>
  <c r="BY147" i="5" s="1"/>
  <c r="K195" i="9"/>
  <c r="AB147" i="5"/>
  <c r="AE147" i="5" s="1"/>
  <c r="AF147" i="5"/>
  <c r="K196" i="7"/>
  <c r="J196" i="7"/>
  <c r="B198" i="7"/>
  <c r="M197" i="7"/>
  <c r="AA148" i="5" s="1"/>
  <c r="K497" i="7"/>
  <c r="EB57" i="5"/>
  <c r="DX57" i="5"/>
  <c r="EA57" i="5" s="1"/>
  <c r="H49" i="12"/>
  <c r="K66" i="6"/>
  <c r="M67" i="6"/>
  <c r="DW58" i="5" s="1"/>
  <c r="B68" i="6"/>
  <c r="K67" i="6" s="1"/>
  <c r="J66" i="6"/>
  <c r="J454" i="10"/>
  <c r="K153" i="7"/>
  <c r="J324" i="10"/>
  <c r="J110" i="10"/>
  <c r="J195" i="6"/>
  <c r="J411" i="10"/>
  <c r="J110" i="2"/>
  <c r="J239" i="2"/>
  <c r="K195" i="8"/>
  <c r="K454" i="9"/>
  <c r="K152" i="8"/>
  <c r="K367" i="6"/>
  <c r="K281" i="6"/>
  <c r="J238" i="7"/>
  <c r="B240" i="8"/>
  <c r="J238" i="8"/>
  <c r="M239" i="8"/>
  <c r="AY178" i="5" s="1"/>
  <c r="B111" i="9"/>
  <c r="K110" i="9" s="1"/>
  <c r="M110" i="9"/>
  <c r="BY86" i="5" s="1"/>
  <c r="J195" i="10"/>
  <c r="M196" i="10"/>
  <c r="CX147" i="5" s="1"/>
  <c r="B197" i="10"/>
  <c r="J196" i="10" s="1"/>
  <c r="K109" i="9"/>
  <c r="DC146" i="5"/>
  <c r="CY146" i="5"/>
  <c r="DB146" i="5" s="1"/>
  <c r="CY269" i="5"/>
  <c r="DB269" i="5" s="1"/>
  <c r="DC269" i="5"/>
  <c r="K410" i="7"/>
  <c r="M368" i="10"/>
  <c r="CX270" i="5" s="1"/>
  <c r="B369" i="10"/>
  <c r="BD207" i="5"/>
  <c r="AZ207" i="5"/>
  <c r="BC207" i="5" s="1"/>
  <c r="BZ85" i="5"/>
  <c r="CC85" i="5" s="1"/>
  <c r="CD85" i="5"/>
  <c r="J66" i="8"/>
  <c r="B68" i="8"/>
  <c r="M67" i="8"/>
  <c r="AY58" i="5" s="1"/>
  <c r="J367" i="2"/>
  <c r="B369" i="2"/>
  <c r="J368" i="2" s="1"/>
  <c r="M368" i="2"/>
  <c r="AZ177" i="5"/>
  <c r="BC177" i="5" s="1"/>
  <c r="BD177" i="5"/>
  <c r="BZ360" i="5"/>
  <c r="CC360" i="5" s="1"/>
  <c r="CD360" i="5"/>
  <c r="M412" i="2"/>
  <c r="B413" i="2"/>
  <c r="J412" i="2" s="1"/>
  <c r="AZ57" i="5"/>
  <c r="BC57" i="5" s="1"/>
  <c r="BD57" i="5"/>
  <c r="M282" i="8"/>
  <c r="AY208" i="5" s="1"/>
  <c r="B283" i="8"/>
  <c r="K282" i="8" s="1"/>
  <c r="J497" i="9"/>
  <c r="M498" i="9"/>
  <c r="BY361" i="5" s="1"/>
  <c r="B499" i="9"/>
  <c r="J411" i="2"/>
  <c r="K454" i="8"/>
  <c r="K66" i="10"/>
  <c r="K281" i="8"/>
  <c r="K367" i="2"/>
  <c r="K195" i="10"/>
  <c r="K324" i="2"/>
  <c r="J281" i="8"/>
  <c r="J109" i="9"/>
  <c r="DZ23" i="5"/>
  <c r="DY24" i="5" s="1"/>
  <c r="B412" i="6"/>
  <c r="K411" i="6" s="1"/>
  <c r="M411" i="6"/>
  <c r="DW300" i="5" s="1"/>
  <c r="B25" i="2"/>
  <c r="K24" i="2" s="1"/>
  <c r="M24" i="2"/>
  <c r="B19" i="14" s="1"/>
  <c r="H199" i="12"/>
  <c r="EB207" i="5"/>
  <c r="DX207" i="5"/>
  <c r="EA207" i="5" s="1"/>
  <c r="CY300" i="5"/>
  <c r="DB300" i="5" s="1"/>
  <c r="DC300" i="5"/>
  <c r="B413" i="10"/>
  <c r="K412" i="10" s="1"/>
  <c r="M412" i="10"/>
  <c r="CX301" i="5" s="1"/>
  <c r="M153" i="2"/>
  <c r="B154" i="2"/>
  <c r="K153" i="2" s="1"/>
  <c r="J195" i="2"/>
  <c r="BZ269" i="5"/>
  <c r="CC269" i="5" s="1"/>
  <c r="CD269" i="5"/>
  <c r="BD26" i="5"/>
  <c r="AZ26" i="5"/>
  <c r="BC26" i="5" s="1"/>
  <c r="J410" i="8"/>
  <c r="M455" i="9"/>
  <c r="BY331" i="5" s="1"/>
  <c r="B456" i="9"/>
  <c r="J455" i="9" s="1"/>
  <c r="AB299" i="5"/>
  <c r="AE299" i="5" s="1"/>
  <c r="AF299" i="5"/>
  <c r="K367" i="9"/>
  <c r="K367" i="7"/>
  <c r="AB360" i="5"/>
  <c r="AE360" i="5" s="1"/>
  <c r="AF360" i="5"/>
  <c r="J23" i="2"/>
  <c r="AB58" i="5"/>
  <c r="AE58" i="5" s="1"/>
  <c r="AF58" i="5"/>
  <c r="H109" i="12"/>
  <c r="DX117" i="5"/>
  <c r="EA117" i="5" s="1"/>
  <c r="EB117" i="5"/>
  <c r="BZ177" i="5"/>
  <c r="CC177" i="5" s="1"/>
  <c r="CD177" i="5"/>
  <c r="B369" i="8"/>
  <c r="M368" i="8"/>
  <c r="AY270" i="5" s="1"/>
  <c r="M239" i="9"/>
  <c r="BY178" i="5" s="1"/>
  <c r="B240" i="9"/>
  <c r="K239" i="9" s="1"/>
  <c r="B284" i="7"/>
  <c r="J283" i="7" s="1"/>
  <c r="M283" i="7"/>
  <c r="AA209" i="5" s="1"/>
  <c r="M456" i="2"/>
  <c r="B457" i="2"/>
  <c r="K456" i="2" s="1"/>
  <c r="AZ269" i="5"/>
  <c r="BC269" i="5" s="1"/>
  <c r="BD269" i="5"/>
  <c r="H138" i="12"/>
  <c r="DX146" i="5"/>
  <c r="EA146" i="5" s="1"/>
  <c r="EB146" i="5"/>
  <c r="B155" i="7"/>
  <c r="J154" i="7" s="1"/>
  <c r="M154" i="7"/>
  <c r="AA118" i="5" s="1"/>
  <c r="M498" i="6"/>
  <c r="DW361" i="5" s="1"/>
  <c r="B499" i="6"/>
  <c r="J498" i="6" s="1"/>
  <c r="M239" i="7"/>
  <c r="AA178" i="5" s="1"/>
  <c r="B240" i="7"/>
  <c r="K239" i="7" s="1"/>
  <c r="K152" i="10"/>
  <c r="M24" i="6"/>
  <c r="DW27" i="5" s="1"/>
  <c r="B25" i="6"/>
  <c r="K24" i="6" s="1"/>
  <c r="BZ330" i="5"/>
  <c r="CC330" i="5" s="1"/>
  <c r="CD330" i="5"/>
  <c r="B499" i="7"/>
  <c r="K498" i="7" s="1"/>
  <c r="M498" i="7"/>
  <c r="AA361" i="5" s="1"/>
  <c r="B283" i="6"/>
  <c r="K282" i="6" s="1"/>
  <c r="M282" i="6"/>
  <c r="DW208" i="5" s="1"/>
  <c r="AB117" i="5"/>
  <c r="AE117" i="5" s="1"/>
  <c r="AF117" i="5"/>
  <c r="AB177" i="5"/>
  <c r="AE177" i="5" s="1"/>
  <c r="AF177" i="5"/>
  <c r="J282" i="7"/>
  <c r="J455" i="2"/>
  <c r="AZ116" i="5"/>
  <c r="BC116" i="5" s="1"/>
  <c r="BD116" i="5"/>
  <c r="J367" i="8"/>
  <c r="B197" i="6"/>
  <c r="J196" i="6" s="1"/>
  <c r="M196" i="6"/>
  <c r="DW147" i="5" s="1"/>
  <c r="B155" i="6"/>
  <c r="M154" i="6"/>
  <c r="DW118" i="5" s="1"/>
  <c r="B68" i="2"/>
  <c r="M67" i="2"/>
  <c r="H352" i="12"/>
  <c r="DX360" i="5"/>
  <c r="EA360" i="5" s="1"/>
  <c r="EB360" i="5"/>
  <c r="DC116" i="5"/>
  <c r="CY116" i="5"/>
  <c r="DB116" i="5" s="1"/>
  <c r="B240" i="10"/>
  <c r="J239" i="10" s="1"/>
  <c r="M239" i="10"/>
  <c r="CX178" i="5" s="1"/>
  <c r="CY330" i="5"/>
  <c r="DB330" i="5" s="1"/>
  <c r="DC330" i="5"/>
  <c r="B412" i="7"/>
  <c r="K411" i="7" s="1"/>
  <c r="M411" i="7"/>
  <c r="AA300" i="5" s="1"/>
  <c r="E23" i="5"/>
  <c r="D24" i="5" s="1"/>
  <c r="AZ85" i="5"/>
  <c r="BC85" i="5" s="1"/>
  <c r="BD85" i="5"/>
  <c r="CY86" i="5"/>
  <c r="DB86" i="5" s="1"/>
  <c r="DC86" i="5"/>
  <c r="B154" i="10"/>
  <c r="K153" i="10" s="1"/>
  <c r="M153" i="10"/>
  <c r="CX117" i="5" s="1"/>
  <c r="H261" i="12"/>
  <c r="DX269" i="5"/>
  <c r="EA269" i="5" s="1"/>
  <c r="EB269" i="5"/>
  <c r="K66" i="2"/>
  <c r="M325" i="7"/>
  <c r="AA239" i="5" s="1"/>
  <c r="B326" i="7"/>
  <c r="J325" i="7" s="1"/>
  <c r="AF330" i="5"/>
  <c r="AB330" i="5"/>
  <c r="AE330" i="5" s="1"/>
  <c r="B242" i="6"/>
  <c r="J241" i="6" s="1"/>
  <c r="M241" i="6"/>
  <c r="DW180" i="5" s="1"/>
  <c r="B456" i="10"/>
  <c r="M455" i="10"/>
  <c r="CX331" i="5" s="1"/>
  <c r="AD24" i="5"/>
  <c r="AC25" i="5" s="1"/>
  <c r="B369" i="9"/>
  <c r="K368" i="9" s="1"/>
  <c r="M368" i="9"/>
  <c r="BY270" i="5" s="1"/>
  <c r="BD146" i="5"/>
  <c r="AZ146" i="5"/>
  <c r="BC146" i="5" s="1"/>
  <c r="K23" i="2"/>
  <c r="M325" i="2"/>
  <c r="B326" i="2"/>
  <c r="J325" i="2" s="1"/>
  <c r="B499" i="2"/>
  <c r="K498" i="2" s="1"/>
  <c r="M498" i="2"/>
  <c r="BD299" i="5"/>
  <c r="AZ299" i="5"/>
  <c r="BC299" i="5" s="1"/>
  <c r="B112" i="2"/>
  <c r="J111" i="2" s="1"/>
  <c r="M111" i="2"/>
  <c r="M68" i="7"/>
  <c r="AA59" i="5" s="1"/>
  <c r="B69" i="7"/>
  <c r="K68" i="7" s="1"/>
  <c r="K67" i="7"/>
  <c r="B241" i="2"/>
  <c r="J240" i="2" s="1"/>
  <c r="M240" i="2"/>
  <c r="B112" i="10"/>
  <c r="J111" i="10" s="1"/>
  <c r="M111" i="10"/>
  <c r="CX87" i="5" s="1"/>
  <c r="B111" i="8"/>
  <c r="K110" i="8" s="1"/>
  <c r="M110" i="8"/>
  <c r="AY86" i="5" s="1"/>
  <c r="B283" i="10"/>
  <c r="M282" i="10"/>
  <c r="CX208" i="5" s="1"/>
  <c r="J324" i="7"/>
  <c r="AF208" i="5"/>
  <c r="AB208" i="5"/>
  <c r="AE208" i="5" s="1"/>
  <c r="K23" i="6"/>
  <c r="B154" i="8"/>
  <c r="J153" i="8" s="1"/>
  <c r="M153" i="8"/>
  <c r="AY117" i="5" s="1"/>
  <c r="CY207" i="5"/>
  <c r="DB207" i="5" s="1"/>
  <c r="DC207" i="5"/>
  <c r="K410" i="6"/>
  <c r="AZ240" i="5"/>
  <c r="BC240" i="5" s="1"/>
  <c r="BD240" i="5"/>
  <c r="DX238" i="5"/>
  <c r="EA238" i="5" s="1"/>
  <c r="EB238" i="5"/>
  <c r="H230" i="12"/>
  <c r="M282" i="2"/>
  <c r="B283" i="2"/>
  <c r="J282" i="2" s="1"/>
  <c r="AB269" i="5"/>
  <c r="AE269" i="5" s="1"/>
  <c r="AF269" i="5"/>
  <c r="CY238" i="5"/>
  <c r="DB238" i="5" s="1"/>
  <c r="DC238" i="5"/>
  <c r="B197" i="2"/>
  <c r="K196" i="2" s="1"/>
  <c r="M196" i="2"/>
  <c r="B25" i="8"/>
  <c r="K24" i="8" s="1"/>
  <c r="M24" i="8"/>
  <c r="AY27" i="5" s="1"/>
  <c r="J497" i="2"/>
  <c r="J23" i="8"/>
  <c r="B412" i="8"/>
  <c r="J411" i="8" s="1"/>
  <c r="M411" i="8"/>
  <c r="AY300" i="5" s="1"/>
  <c r="AF238" i="5"/>
  <c r="AB238" i="5"/>
  <c r="AE238" i="5" s="1"/>
  <c r="J281" i="10"/>
  <c r="DX299" i="5"/>
  <c r="EA299" i="5" s="1"/>
  <c r="EB299" i="5"/>
  <c r="H291" i="12"/>
  <c r="J240" i="6"/>
  <c r="CY57" i="5"/>
  <c r="DB57" i="5" s="1"/>
  <c r="DC57" i="5"/>
  <c r="B328" i="8"/>
  <c r="J327" i="8" s="1"/>
  <c r="M327" i="8"/>
  <c r="AY241" i="5" s="1"/>
  <c r="BB23" i="5"/>
  <c r="BA24" i="5" s="1"/>
  <c r="M368" i="7"/>
  <c r="AA270" i="5" s="1"/>
  <c r="B369" i="7"/>
  <c r="J368" i="7" s="1"/>
  <c r="B456" i="8"/>
  <c r="J455" i="8" s="1"/>
  <c r="M455" i="8"/>
  <c r="AY331" i="5" s="1"/>
  <c r="B456" i="7"/>
  <c r="K455" i="7" s="1"/>
  <c r="M455" i="7"/>
  <c r="AA331" i="5" s="1"/>
  <c r="DA23" i="5"/>
  <c r="CZ24" i="5" s="1"/>
  <c r="K454" i="7"/>
  <c r="M325" i="10"/>
  <c r="CX239" i="5" s="1"/>
  <c r="B326" i="10"/>
  <c r="J325" i="10" s="1"/>
  <c r="B26" i="7"/>
  <c r="J25" i="7" s="1"/>
  <c r="M25" i="7"/>
  <c r="AA28" i="5" s="1"/>
  <c r="B197" i="8"/>
  <c r="K196" i="8" s="1"/>
  <c r="M196" i="8"/>
  <c r="AY147" i="5" s="1"/>
  <c r="J23" i="6"/>
  <c r="K324" i="7"/>
  <c r="CY177" i="5"/>
  <c r="DB177" i="5" s="1"/>
  <c r="DC177" i="5"/>
  <c r="EB26" i="5"/>
  <c r="H18" i="12"/>
  <c r="DX26" i="5"/>
  <c r="EA26" i="5" s="1"/>
  <c r="AZ330" i="5"/>
  <c r="BC330" i="5" s="1"/>
  <c r="BD330" i="5"/>
  <c r="K281" i="10"/>
  <c r="J410" i="6"/>
  <c r="B369" i="6"/>
  <c r="M368" i="6"/>
  <c r="DW270" i="5" s="1"/>
  <c r="EB179" i="5"/>
  <c r="H171" i="12"/>
  <c r="DX179" i="5"/>
  <c r="EA179" i="5" s="1"/>
  <c r="J281" i="2"/>
  <c r="M67" i="10"/>
  <c r="CX58" i="5" s="1"/>
  <c r="B68" i="10"/>
  <c r="J67" i="10" s="1"/>
  <c r="K326" i="8"/>
  <c r="M325" i="6"/>
  <c r="DW239" i="5" s="1"/>
  <c r="B326" i="6"/>
  <c r="K325" i="6" s="1"/>
  <c r="C78" i="12" l="1"/>
  <c r="F19" i="14"/>
  <c r="H19" i="14"/>
  <c r="G20" i="14"/>
  <c r="D20" i="14"/>
  <c r="M19" i="14"/>
  <c r="I19" i="14"/>
  <c r="C19" i="14"/>
  <c r="L20" i="14"/>
  <c r="E19" i="14"/>
  <c r="K20" i="14"/>
  <c r="J19" i="14"/>
  <c r="G178" i="5"/>
  <c r="C178" i="5"/>
  <c r="F178" i="5" s="1"/>
  <c r="G331" i="5"/>
  <c r="C331" i="5"/>
  <c r="F331" i="5" s="1"/>
  <c r="C26" i="5"/>
  <c r="F26" i="5" s="1"/>
  <c r="G26" i="5"/>
  <c r="G360" i="5"/>
  <c r="C207" i="5"/>
  <c r="F207" i="5" s="1"/>
  <c r="G207" i="5"/>
  <c r="C146" i="5"/>
  <c r="F146" i="5" s="1"/>
  <c r="C57" i="5"/>
  <c r="F57" i="5" s="1"/>
  <c r="G57" i="5"/>
  <c r="C352" i="12"/>
  <c r="C238" i="5"/>
  <c r="F238" i="5" s="1"/>
  <c r="C230" i="12"/>
  <c r="C138" i="12"/>
  <c r="C261" i="12"/>
  <c r="G300" i="5"/>
  <c r="C269" i="5"/>
  <c r="F269" i="5" s="1"/>
  <c r="G86" i="5"/>
  <c r="C300" i="5"/>
  <c r="F300" i="5" s="1"/>
  <c r="G116" i="5"/>
  <c r="C116" i="5"/>
  <c r="F116" i="5" s="1"/>
  <c r="B301" i="5"/>
  <c r="C293" i="12" s="1"/>
  <c r="B208" i="5"/>
  <c r="C208" i="5" s="1"/>
  <c r="F208" i="5" s="1"/>
  <c r="B179" i="5"/>
  <c r="C179" i="5" s="1"/>
  <c r="F179" i="5" s="1"/>
  <c r="B361" i="5"/>
  <c r="G361" i="5" s="1"/>
  <c r="B270" i="5"/>
  <c r="G270" i="5" s="1"/>
  <c r="B147" i="5"/>
  <c r="C139" i="12" s="1"/>
  <c r="B332" i="5"/>
  <c r="C324" i="12" s="1"/>
  <c r="B27" i="5"/>
  <c r="C19" i="12" s="1"/>
  <c r="B239" i="5"/>
  <c r="G239" i="5" s="1"/>
  <c r="B117" i="5"/>
  <c r="C117" i="5" s="1"/>
  <c r="F117" i="5" s="1"/>
  <c r="B87" i="5"/>
  <c r="C79" i="12" s="1"/>
  <c r="B58" i="5"/>
  <c r="G58" i="5" s="1"/>
  <c r="B500" i="10"/>
  <c r="K499" i="10" s="1"/>
  <c r="M499" i="10"/>
  <c r="CX362" i="5" s="1"/>
  <c r="DC362" i="5" s="1"/>
  <c r="J498" i="10"/>
  <c r="DC361" i="5"/>
  <c r="M25" i="9"/>
  <c r="BY28" i="5" s="1"/>
  <c r="CD28" i="5" s="1"/>
  <c r="B26" i="9"/>
  <c r="K25" i="9" s="1"/>
  <c r="M111" i="7"/>
  <c r="AA87" i="5" s="1"/>
  <c r="AB87" i="5" s="1"/>
  <c r="AE87" i="5" s="1"/>
  <c r="K110" i="7"/>
  <c r="B112" i="7"/>
  <c r="K111" i="7" s="1"/>
  <c r="BZ27" i="5"/>
  <c r="CC27" i="5" s="1"/>
  <c r="J24" i="9"/>
  <c r="AF86" i="5"/>
  <c r="K282" i="9"/>
  <c r="CD58" i="5"/>
  <c r="B500" i="8"/>
  <c r="J499" i="8" s="1"/>
  <c r="B284" i="9"/>
  <c r="J283" i="9" s="1"/>
  <c r="BD361" i="5"/>
  <c r="M499" i="8"/>
  <c r="AY362" i="5" s="1"/>
  <c r="AZ362" i="5" s="1"/>
  <c r="BC362" i="5" s="1"/>
  <c r="J498" i="8"/>
  <c r="M155" i="9"/>
  <c r="BY119" i="5" s="1"/>
  <c r="CD119" i="5" s="1"/>
  <c r="M283" i="9"/>
  <c r="BY209" i="5" s="1"/>
  <c r="CD209" i="5" s="1"/>
  <c r="CD208" i="5"/>
  <c r="B69" i="9"/>
  <c r="K68" i="9" s="1"/>
  <c r="M68" i="9"/>
  <c r="BY59" i="5" s="1"/>
  <c r="BZ59" i="5" s="1"/>
  <c r="CC59" i="5" s="1"/>
  <c r="M412" i="9"/>
  <c r="BY301" i="5" s="1"/>
  <c r="CD301" i="5" s="1"/>
  <c r="B413" i="9"/>
  <c r="J412" i="9" s="1"/>
  <c r="J67" i="9"/>
  <c r="K411" i="9"/>
  <c r="K154" i="9"/>
  <c r="CD118" i="5"/>
  <c r="B156" i="9"/>
  <c r="K155" i="9" s="1"/>
  <c r="CD300" i="5"/>
  <c r="B457" i="6"/>
  <c r="J456" i="6" s="1"/>
  <c r="M456" i="6"/>
  <c r="DW332" i="5" s="1"/>
  <c r="DX332" i="5" s="1"/>
  <c r="EA332" i="5" s="1"/>
  <c r="K455" i="6"/>
  <c r="EB331" i="5"/>
  <c r="CY27" i="5"/>
  <c r="DB27" i="5" s="1"/>
  <c r="K24" i="10"/>
  <c r="H323" i="12"/>
  <c r="B26" i="10"/>
  <c r="J25" i="10" s="1"/>
  <c r="EB86" i="5"/>
  <c r="DX86" i="5"/>
  <c r="EA86" i="5" s="1"/>
  <c r="J110" i="6"/>
  <c r="M111" i="6"/>
  <c r="DW87" i="5" s="1"/>
  <c r="DX87" i="5" s="1"/>
  <c r="EA87" i="5" s="1"/>
  <c r="M24" i="11"/>
  <c r="B25" i="11"/>
  <c r="J24" i="11" s="1"/>
  <c r="B112" i="6"/>
  <c r="J111" i="6" s="1"/>
  <c r="M25" i="10"/>
  <c r="CX28" i="5" s="1"/>
  <c r="CY28" i="5" s="1"/>
  <c r="DB28" i="5" s="1"/>
  <c r="J23" i="11"/>
  <c r="CD239" i="5"/>
  <c r="K325" i="9"/>
  <c r="B327" i="9"/>
  <c r="J326" i="9" s="1"/>
  <c r="AB27" i="5"/>
  <c r="AE27" i="5" s="1"/>
  <c r="M326" i="9"/>
  <c r="BY240" i="5" s="1"/>
  <c r="BZ240" i="5" s="1"/>
  <c r="CC240" i="5" s="1"/>
  <c r="K153" i="8"/>
  <c r="K455" i="8"/>
  <c r="J24" i="8"/>
  <c r="K196" i="6"/>
  <c r="K455" i="9"/>
  <c r="CD147" i="5"/>
  <c r="BZ147" i="5"/>
  <c r="CC147" i="5" s="1"/>
  <c r="K196" i="9"/>
  <c r="M197" i="9"/>
  <c r="BY148" i="5" s="1"/>
  <c r="J196" i="9"/>
  <c r="B198" i="9"/>
  <c r="J325" i="6"/>
  <c r="J67" i="6"/>
  <c r="B69" i="6"/>
  <c r="M68" i="6"/>
  <c r="DW59" i="5" s="1"/>
  <c r="H50" i="12"/>
  <c r="EB58" i="5"/>
  <c r="DX58" i="5"/>
  <c r="EA58" i="5" s="1"/>
  <c r="J153" i="10"/>
  <c r="AF148" i="5"/>
  <c r="AB148" i="5"/>
  <c r="AE148" i="5" s="1"/>
  <c r="J197" i="7"/>
  <c r="K197" i="7"/>
  <c r="B199" i="7"/>
  <c r="J198" i="7" s="1"/>
  <c r="M198" i="7"/>
  <c r="AA149" i="5" s="1"/>
  <c r="K325" i="7"/>
  <c r="J282" i="8"/>
  <c r="J412" i="10"/>
  <c r="J411" i="6"/>
  <c r="J110" i="8"/>
  <c r="K241" i="6"/>
  <c r="K368" i="7"/>
  <c r="J368" i="9"/>
  <c r="J239" i="7"/>
  <c r="J153" i="2"/>
  <c r="K25" i="7"/>
  <c r="K368" i="2"/>
  <c r="K327" i="8"/>
  <c r="K111" i="2"/>
  <c r="J68" i="7"/>
  <c r="J196" i="2"/>
  <c r="J498" i="2"/>
  <c r="J456" i="2"/>
  <c r="K325" i="2"/>
  <c r="J196" i="8"/>
  <c r="K283" i="7"/>
  <c r="B284" i="8"/>
  <c r="K283" i="8" s="1"/>
  <c r="M283" i="8"/>
  <c r="AY209" i="5" s="1"/>
  <c r="K67" i="8"/>
  <c r="M68" i="8"/>
  <c r="AY59" i="5" s="1"/>
  <c r="B69" i="8"/>
  <c r="K68" i="8" s="1"/>
  <c r="J67" i="8"/>
  <c r="CD86" i="5"/>
  <c r="BZ86" i="5"/>
  <c r="CC86" i="5" s="1"/>
  <c r="BZ361" i="5"/>
  <c r="CC361" i="5" s="1"/>
  <c r="CD361" i="5"/>
  <c r="AZ208" i="5"/>
  <c r="BC208" i="5" s="1"/>
  <c r="BD208" i="5"/>
  <c r="M197" i="10"/>
  <c r="CX148" i="5" s="1"/>
  <c r="B198" i="10"/>
  <c r="K196" i="10"/>
  <c r="J110" i="9"/>
  <c r="B112" i="9"/>
  <c r="M111" i="9"/>
  <c r="BY87" i="5" s="1"/>
  <c r="J498" i="9"/>
  <c r="B500" i="9"/>
  <c r="J499" i="9" s="1"/>
  <c r="K498" i="9"/>
  <c r="M499" i="9"/>
  <c r="BY362" i="5" s="1"/>
  <c r="B370" i="2"/>
  <c r="J369" i="2" s="1"/>
  <c r="M369" i="2"/>
  <c r="DC147" i="5"/>
  <c r="CY147" i="5"/>
  <c r="DB147" i="5" s="1"/>
  <c r="J24" i="2"/>
  <c r="BD178" i="5"/>
  <c r="AZ178" i="5"/>
  <c r="BC178" i="5" s="1"/>
  <c r="B370" i="10"/>
  <c r="K369" i="10" s="1"/>
  <c r="M369" i="10"/>
  <c r="CX271" i="5" s="1"/>
  <c r="CY270" i="5"/>
  <c r="DB270" i="5" s="1"/>
  <c r="DC270" i="5"/>
  <c r="AZ58" i="5"/>
  <c r="BC58" i="5" s="1"/>
  <c r="BD58" i="5"/>
  <c r="J282" i="6"/>
  <c r="K412" i="2"/>
  <c r="M413" i="2"/>
  <c r="B414" i="2"/>
  <c r="K368" i="10"/>
  <c r="K240" i="2"/>
  <c r="K325" i="10"/>
  <c r="J368" i="10"/>
  <c r="M240" i="8"/>
  <c r="AY179" i="5" s="1"/>
  <c r="J239" i="8"/>
  <c r="K239" i="8"/>
  <c r="B241" i="8"/>
  <c r="J240" i="8" s="1"/>
  <c r="DA24" i="5"/>
  <c r="CZ25" i="5" s="1"/>
  <c r="E24" i="5"/>
  <c r="D25" i="5" s="1"/>
  <c r="DZ24" i="5"/>
  <c r="DY25" i="5" s="1"/>
  <c r="J24" i="6"/>
  <c r="BD270" i="5"/>
  <c r="AZ270" i="5"/>
  <c r="BC270" i="5" s="1"/>
  <c r="B370" i="6"/>
  <c r="K369" i="6" s="1"/>
  <c r="M369" i="6"/>
  <c r="DW271" i="5" s="1"/>
  <c r="CY87" i="5"/>
  <c r="DB87" i="5" s="1"/>
  <c r="DC87" i="5"/>
  <c r="AB331" i="5"/>
  <c r="AE331" i="5" s="1"/>
  <c r="AF331" i="5"/>
  <c r="M154" i="8"/>
  <c r="AY118" i="5" s="1"/>
  <c r="B155" i="8"/>
  <c r="K154" i="8" s="1"/>
  <c r="CY117" i="5"/>
  <c r="DB117" i="5" s="1"/>
  <c r="DC117" i="5"/>
  <c r="B155" i="2"/>
  <c r="J154" i="2" s="1"/>
  <c r="M154" i="2"/>
  <c r="AB118" i="5"/>
  <c r="AE118" i="5" s="1"/>
  <c r="AF118" i="5"/>
  <c r="B198" i="2"/>
  <c r="J197" i="2" s="1"/>
  <c r="M197" i="2"/>
  <c r="B198" i="6"/>
  <c r="J197" i="6" s="1"/>
  <c r="M197" i="6"/>
  <c r="DW148" i="5" s="1"/>
  <c r="H19" i="12"/>
  <c r="DX27" i="5"/>
  <c r="EA27" i="5" s="1"/>
  <c r="EB27" i="5"/>
  <c r="B370" i="8"/>
  <c r="K369" i="8" s="1"/>
  <c r="M369" i="8"/>
  <c r="AY271" i="5" s="1"/>
  <c r="B327" i="6"/>
  <c r="K326" i="6" s="1"/>
  <c r="M326" i="6"/>
  <c r="DW240" i="5" s="1"/>
  <c r="B155" i="10"/>
  <c r="J154" i="10" s="1"/>
  <c r="M154" i="10"/>
  <c r="CX118" i="5" s="1"/>
  <c r="K368" i="8"/>
  <c r="B156" i="6"/>
  <c r="K155" i="6" s="1"/>
  <c r="M155" i="6"/>
  <c r="DW119" i="5" s="1"/>
  <c r="M456" i="7"/>
  <c r="AA332" i="5" s="1"/>
  <c r="B457" i="7"/>
  <c r="J456" i="7" s="1"/>
  <c r="H231" i="12"/>
  <c r="EB239" i="5"/>
  <c r="DX239" i="5"/>
  <c r="EA239" i="5" s="1"/>
  <c r="J455" i="7"/>
  <c r="M241" i="2"/>
  <c r="B242" i="2"/>
  <c r="K241" i="2" s="1"/>
  <c r="B327" i="7"/>
  <c r="K326" i="7" s="1"/>
  <c r="M326" i="7"/>
  <c r="AA240" i="5" s="1"/>
  <c r="J368" i="8"/>
  <c r="AB270" i="5"/>
  <c r="AE270" i="5" s="1"/>
  <c r="AF270" i="5"/>
  <c r="EB180" i="5"/>
  <c r="H172" i="12"/>
  <c r="DX180" i="5"/>
  <c r="EA180" i="5" s="1"/>
  <c r="J498" i="7"/>
  <c r="M240" i="10"/>
  <c r="CX179" i="5" s="1"/>
  <c r="B241" i="10"/>
  <c r="K240" i="10" s="1"/>
  <c r="BD117" i="5"/>
  <c r="AZ117" i="5"/>
  <c r="BC117" i="5" s="1"/>
  <c r="M155" i="7"/>
  <c r="AA119" i="5" s="1"/>
  <c r="B156" i="7"/>
  <c r="K155" i="7" s="1"/>
  <c r="AB239" i="5"/>
  <c r="AE239" i="5" s="1"/>
  <c r="AF239" i="5"/>
  <c r="EB208" i="5"/>
  <c r="H200" i="12"/>
  <c r="DX208" i="5"/>
  <c r="EA208" i="5" s="1"/>
  <c r="B413" i="7"/>
  <c r="J412" i="7" s="1"/>
  <c r="M412" i="7"/>
  <c r="AA301" i="5" s="1"/>
  <c r="B284" i="2"/>
  <c r="K283" i="2" s="1"/>
  <c r="M283" i="2"/>
  <c r="B241" i="9"/>
  <c r="M240" i="9"/>
  <c r="BY179" i="5" s="1"/>
  <c r="BZ178" i="5"/>
  <c r="CC178" i="5" s="1"/>
  <c r="CD178" i="5"/>
  <c r="AZ147" i="5"/>
  <c r="BC147" i="5" s="1"/>
  <c r="BD147" i="5"/>
  <c r="AB28" i="5"/>
  <c r="AE28" i="5" s="1"/>
  <c r="AF28" i="5"/>
  <c r="AZ300" i="5"/>
  <c r="BC300" i="5" s="1"/>
  <c r="BD300" i="5"/>
  <c r="B457" i="8"/>
  <c r="M456" i="8"/>
  <c r="AY332" i="5" s="1"/>
  <c r="CY331" i="5"/>
  <c r="DB331" i="5" s="1"/>
  <c r="DC331" i="5"/>
  <c r="M283" i="6"/>
  <c r="DW209" i="5" s="1"/>
  <c r="B284" i="6"/>
  <c r="J283" i="6" s="1"/>
  <c r="M456" i="9"/>
  <c r="BY332" i="5" s="1"/>
  <c r="B457" i="9"/>
  <c r="J456" i="9" s="1"/>
  <c r="M25" i="2"/>
  <c r="B20" i="14" s="1"/>
  <c r="B26" i="2"/>
  <c r="J25" i="2" s="1"/>
  <c r="B69" i="2"/>
  <c r="K68" i="2" s="1"/>
  <c r="M68" i="2"/>
  <c r="M112" i="10"/>
  <c r="CX88" i="5" s="1"/>
  <c r="B113" i="10"/>
  <c r="J112" i="10" s="1"/>
  <c r="DX147" i="5"/>
  <c r="EA147" i="5" s="1"/>
  <c r="H139" i="12"/>
  <c r="EB147" i="5"/>
  <c r="M369" i="9"/>
  <c r="BY271" i="5" s="1"/>
  <c r="B370" i="9"/>
  <c r="K369" i="9" s="1"/>
  <c r="B198" i="8"/>
  <c r="K197" i="8" s="1"/>
  <c r="M197" i="8"/>
  <c r="AY148" i="5" s="1"/>
  <c r="AD25" i="5"/>
  <c r="AC26" i="5" s="1"/>
  <c r="M240" i="7"/>
  <c r="AA179" i="5" s="1"/>
  <c r="B241" i="7"/>
  <c r="K240" i="7" s="1"/>
  <c r="B69" i="10"/>
  <c r="M68" i="10"/>
  <c r="CX59" i="5" s="1"/>
  <c r="B500" i="2"/>
  <c r="K499" i="2" s="1"/>
  <c r="M499" i="2"/>
  <c r="K67" i="10"/>
  <c r="B500" i="6"/>
  <c r="J499" i="6" s="1"/>
  <c r="M499" i="6"/>
  <c r="DW362" i="5" s="1"/>
  <c r="CD331" i="5"/>
  <c r="BZ331" i="5"/>
  <c r="CC331" i="5" s="1"/>
  <c r="CY301" i="5"/>
  <c r="DB301" i="5" s="1"/>
  <c r="DC301" i="5"/>
  <c r="B284" i="10"/>
  <c r="K283" i="10" s="1"/>
  <c r="M283" i="10"/>
  <c r="CX209" i="5" s="1"/>
  <c r="B26" i="6"/>
  <c r="K25" i="6" s="1"/>
  <c r="M25" i="6"/>
  <c r="DW28" i="5" s="1"/>
  <c r="M112" i="2"/>
  <c r="B113" i="2"/>
  <c r="J112" i="2" s="1"/>
  <c r="B413" i="8"/>
  <c r="J412" i="8" s="1"/>
  <c r="M412" i="8"/>
  <c r="AY301" i="5" s="1"/>
  <c r="M456" i="10"/>
  <c r="CX332" i="5" s="1"/>
  <c r="B457" i="10"/>
  <c r="CY58" i="5"/>
  <c r="DB58" i="5" s="1"/>
  <c r="DC58" i="5"/>
  <c r="B27" i="7"/>
  <c r="K26" i="7" s="1"/>
  <c r="M26" i="7"/>
  <c r="AA29" i="5" s="1"/>
  <c r="K411" i="8"/>
  <c r="J282" i="10"/>
  <c r="M69" i="7"/>
  <c r="AA60" i="5" s="1"/>
  <c r="B70" i="7"/>
  <c r="M326" i="2"/>
  <c r="B327" i="2"/>
  <c r="J326" i="2" s="1"/>
  <c r="K455" i="10"/>
  <c r="AB300" i="5"/>
  <c r="AE300" i="5" s="1"/>
  <c r="AF300" i="5"/>
  <c r="K67" i="2"/>
  <c r="AB361" i="5"/>
  <c r="AE361" i="5" s="1"/>
  <c r="AF361" i="5"/>
  <c r="H353" i="12"/>
  <c r="EB361" i="5"/>
  <c r="DX361" i="5"/>
  <c r="EA361" i="5" s="1"/>
  <c r="BZ270" i="5"/>
  <c r="CC270" i="5" s="1"/>
  <c r="CD270" i="5"/>
  <c r="K111" i="10"/>
  <c r="BD331" i="5"/>
  <c r="AZ331" i="5"/>
  <c r="BC331" i="5" s="1"/>
  <c r="AB178" i="5"/>
  <c r="AE178" i="5" s="1"/>
  <c r="AF178" i="5"/>
  <c r="CY208" i="5"/>
  <c r="DB208" i="5" s="1"/>
  <c r="DC208" i="5"/>
  <c r="M369" i="7"/>
  <c r="AA271" i="5" s="1"/>
  <c r="B370" i="7"/>
  <c r="J369" i="7" s="1"/>
  <c r="K282" i="2"/>
  <c r="K282" i="10"/>
  <c r="AF59" i="5"/>
  <c r="AB59" i="5"/>
  <c r="AE59" i="5" s="1"/>
  <c r="J455" i="10"/>
  <c r="J411" i="7"/>
  <c r="J67" i="2"/>
  <c r="K498" i="6"/>
  <c r="B458" i="2"/>
  <c r="K457" i="2" s="1"/>
  <c r="M457" i="2"/>
  <c r="B414" i="10"/>
  <c r="K413" i="10" s="1"/>
  <c r="M413" i="10"/>
  <c r="CX302" i="5" s="1"/>
  <c r="M499" i="7"/>
  <c r="AA362" i="5" s="1"/>
  <c r="B500" i="7"/>
  <c r="K499" i="7" s="1"/>
  <c r="AB209" i="5"/>
  <c r="AE209" i="5" s="1"/>
  <c r="AF209" i="5"/>
  <c r="BD27" i="5"/>
  <c r="AZ27" i="5"/>
  <c r="BC27" i="5" s="1"/>
  <c r="J368" i="6"/>
  <c r="B413" i="6"/>
  <c r="J412" i="6" s="1"/>
  <c r="M412" i="6"/>
  <c r="DW301" i="5" s="1"/>
  <c r="K368" i="6"/>
  <c r="B112" i="8"/>
  <c r="J111" i="8" s="1"/>
  <c r="M111" i="8"/>
  <c r="AY87" i="5" s="1"/>
  <c r="DC178" i="5"/>
  <c r="CY178" i="5"/>
  <c r="DB178" i="5" s="1"/>
  <c r="DX118" i="5"/>
  <c r="EA118" i="5" s="1"/>
  <c r="EB118" i="5"/>
  <c r="H110" i="12"/>
  <c r="BB24" i="5"/>
  <c r="BA25" i="5" s="1"/>
  <c r="H292" i="12"/>
  <c r="EB300" i="5"/>
  <c r="DX300" i="5"/>
  <c r="EA300" i="5" s="1"/>
  <c r="B327" i="10"/>
  <c r="K326" i="10" s="1"/>
  <c r="M326" i="10"/>
  <c r="CX240" i="5" s="1"/>
  <c r="AZ241" i="5"/>
  <c r="BC241" i="5" s="1"/>
  <c r="BD241" i="5"/>
  <c r="M25" i="8"/>
  <c r="AY28" i="5" s="1"/>
  <c r="B26" i="8"/>
  <c r="K25" i="8" s="1"/>
  <c r="AZ86" i="5"/>
  <c r="BC86" i="5" s="1"/>
  <c r="BD86" i="5"/>
  <c r="B243" i="6"/>
  <c r="K242" i="6" s="1"/>
  <c r="M242" i="6"/>
  <c r="DW181" i="5" s="1"/>
  <c r="J154" i="6"/>
  <c r="M284" i="7"/>
  <c r="AA210" i="5" s="1"/>
  <c r="B285" i="7"/>
  <c r="K284" i="7" s="1"/>
  <c r="DX270" i="5"/>
  <c r="EA270" i="5" s="1"/>
  <c r="EB270" i="5"/>
  <c r="H262" i="12"/>
  <c r="CY239" i="5"/>
  <c r="DB239" i="5" s="1"/>
  <c r="DC239" i="5"/>
  <c r="B329" i="8"/>
  <c r="M328" i="8"/>
  <c r="AY242" i="5" s="1"/>
  <c r="K239" i="10"/>
  <c r="K154" i="6"/>
  <c r="K154" i="7"/>
  <c r="J239" i="9"/>
  <c r="L21" i="14" l="1"/>
  <c r="I20" i="14"/>
  <c r="D21" i="14"/>
  <c r="M20" i="14"/>
  <c r="C20" i="14"/>
  <c r="H20" i="14"/>
  <c r="G21" i="14"/>
  <c r="F20" i="14"/>
  <c r="E20" i="14"/>
  <c r="K21" i="14"/>
  <c r="J20" i="14"/>
  <c r="C231" i="12"/>
  <c r="C27" i="5"/>
  <c r="F27" i="5" s="1"/>
  <c r="G27" i="5"/>
  <c r="C109" i="12"/>
  <c r="C239" i="5"/>
  <c r="F239" i="5" s="1"/>
  <c r="C87" i="5"/>
  <c r="F87" i="5" s="1"/>
  <c r="G87" i="5"/>
  <c r="G179" i="5"/>
  <c r="C262" i="12"/>
  <c r="C200" i="12"/>
  <c r="G208" i="5"/>
  <c r="C270" i="5"/>
  <c r="F270" i="5" s="1"/>
  <c r="C332" i="5"/>
  <c r="F332" i="5" s="1"/>
  <c r="G301" i="5"/>
  <c r="C301" i="5"/>
  <c r="F301" i="5" s="1"/>
  <c r="C353" i="12"/>
  <c r="C171" i="12"/>
  <c r="G332" i="5"/>
  <c r="G147" i="5"/>
  <c r="C58" i="5"/>
  <c r="F58" i="5" s="1"/>
  <c r="C361" i="5"/>
  <c r="F361" i="5" s="1"/>
  <c r="C147" i="5"/>
  <c r="F147" i="5" s="1"/>
  <c r="G117" i="5"/>
  <c r="C50" i="12"/>
  <c r="B362" i="5"/>
  <c r="C354" i="12" s="1"/>
  <c r="B118" i="5"/>
  <c r="C110" i="12" s="1"/>
  <c r="B302" i="5"/>
  <c r="G302" i="5" s="1"/>
  <c r="B271" i="5"/>
  <c r="C271" i="5" s="1"/>
  <c r="F271" i="5" s="1"/>
  <c r="B240" i="5"/>
  <c r="G240" i="5" s="1"/>
  <c r="B59" i="5"/>
  <c r="C59" i="5" s="1"/>
  <c r="F59" i="5" s="1"/>
  <c r="B209" i="5"/>
  <c r="C209" i="5" s="1"/>
  <c r="F209" i="5" s="1"/>
  <c r="B333" i="5"/>
  <c r="C333" i="5" s="1"/>
  <c r="F333" i="5" s="1"/>
  <c r="B180" i="5"/>
  <c r="C172" i="12" s="1"/>
  <c r="B28" i="5"/>
  <c r="G28" i="5" s="1"/>
  <c r="B88" i="5"/>
  <c r="C80" i="12" s="1"/>
  <c r="B148" i="5"/>
  <c r="C148" i="5" s="1"/>
  <c r="F148" i="5" s="1"/>
  <c r="CY362" i="5"/>
  <c r="DB362" i="5" s="1"/>
  <c r="M500" i="10"/>
  <c r="CX363" i="5" s="1"/>
  <c r="CY363" i="5" s="1"/>
  <c r="DB363" i="5" s="1"/>
  <c r="B501" i="10"/>
  <c r="K500" i="10" s="1"/>
  <c r="J499" i="10"/>
  <c r="AF87" i="5"/>
  <c r="CA28" i="5"/>
  <c r="CB28" i="5" s="1"/>
  <c r="B27" i="9"/>
  <c r="K26" i="9" s="1"/>
  <c r="M112" i="7"/>
  <c r="AA88" i="5" s="1"/>
  <c r="AB88" i="5" s="1"/>
  <c r="AE88" i="5" s="1"/>
  <c r="J111" i="7"/>
  <c r="M26" i="9"/>
  <c r="BY29" i="5" s="1"/>
  <c r="CD29" i="5" s="1"/>
  <c r="J25" i="9"/>
  <c r="BZ28" i="5"/>
  <c r="CC28" i="5" s="1"/>
  <c r="B113" i="7"/>
  <c r="K112" i="7" s="1"/>
  <c r="BZ209" i="5"/>
  <c r="CC209" i="5" s="1"/>
  <c r="K283" i="9"/>
  <c r="B285" i="9"/>
  <c r="J284" i="9" s="1"/>
  <c r="M500" i="8"/>
  <c r="AY363" i="5" s="1"/>
  <c r="AZ363" i="5" s="1"/>
  <c r="BC363" i="5" s="1"/>
  <c r="K499" i="8"/>
  <c r="B501" i="8"/>
  <c r="K500" i="8" s="1"/>
  <c r="M284" i="9"/>
  <c r="BY210" i="5" s="1"/>
  <c r="CD210" i="5" s="1"/>
  <c r="BD362" i="5"/>
  <c r="CD59" i="5"/>
  <c r="J68" i="9"/>
  <c r="BZ301" i="5"/>
  <c r="CC301" i="5" s="1"/>
  <c r="B70" i="9"/>
  <c r="K69" i="9" s="1"/>
  <c r="M69" i="9"/>
  <c r="BY60" i="5" s="1"/>
  <c r="BZ60" i="5" s="1"/>
  <c r="CC60" i="5" s="1"/>
  <c r="BZ119" i="5"/>
  <c r="CC119" i="5" s="1"/>
  <c r="M413" i="9"/>
  <c r="BY302" i="5" s="1"/>
  <c r="BZ302" i="5" s="1"/>
  <c r="CC302" i="5" s="1"/>
  <c r="B414" i="9"/>
  <c r="K413" i="9" s="1"/>
  <c r="K456" i="6"/>
  <c r="K412" i="9"/>
  <c r="J155" i="9"/>
  <c r="M156" i="9"/>
  <c r="BY120" i="5" s="1"/>
  <c r="BZ120" i="5" s="1"/>
  <c r="CC120" i="5" s="1"/>
  <c r="B157" i="9"/>
  <c r="K156" i="9" s="1"/>
  <c r="EB332" i="5"/>
  <c r="M457" i="6"/>
  <c r="DW333" i="5" s="1"/>
  <c r="DX333" i="5" s="1"/>
  <c r="EA333" i="5" s="1"/>
  <c r="B458" i="6"/>
  <c r="K457" i="6" s="1"/>
  <c r="H324" i="12"/>
  <c r="M112" i="6"/>
  <c r="DW88" i="5" s="1"/>
  <c r="DX88" i="5" s="1"/>
  <c r="EA88" i="5" s="1"/>
  <c r="B113" i="6"/>
  <c r="J112" i="6" s="1"/>
  <c r="K24" i="11"/>
  <c r="K111" i="6"/>
  <c r="M26" i="10"/>
  <c r="CX29" i="5" s="1"/>
  <c r="DC29" i="5" s="1"/>
  <c r="H79" i="12"/>
  <c r="B27" i="10"/>
  <c r="J26" i="10" s="1"/>
  <c r="M25" i="11"/>
  <c r="K25" i="10"/>
  <c r="B26" i="11"/>
  <c r="J25" i="11" s="1"/>
  <c r="EB87" i="5"/>
  <c r="DC28" i="5"/>
  <c r="B328" i="9"/>
  <c r="J327" i="9" s="1"/>
  <c r="K326" i="9"/>
  <c r="M327" i="9"/>
  <c r="BY241" i="5" s="1"/>
  <c r="BZ241" i="5" s="1"/>
  <c r="CC241" i="5" s="1"/>
  <c r="CD240" i="5"/>
  <c r="J457" i="2"/>
  <c r="J283" i="10"/>
  <c r="J326" i="6"/>
  <c r="J197" i="9"/>
  <c r="M198" i="9"/>
  <c r="BY149" i="5" s="1"/>
  <c r="B199" i="9"/>
  <c r="K197" i="9"/>
  <c r="K412" i="6"/>
  <c r="CD148" i="5"/>
  <c r="BZ148" i="5"/>
  <c r="CC148" i="5" s="1"/>
  <c r="J326" i="7"/>
  <c r="AF149" i="5"/>
  <c r="AB149" i="5"/>
  <c r="AE149" i="5" s="1"/>
  <c r="M199" i="7"/>
  <c r="AA150" i="5" s="1"/>
  <c r="K198" i="7"/>
  <c r="B200" i="7"/>
  <c r="K412" i="7"/>
  <c r="J283" i="8"/>
  <c r="EB59" i="5"/>
  <c r="DX59" i="5"/>
  <c r="EA59" i="5" s="1"/>
  <c r="H51" i="12"/>
  <c r="K68" i="6"/>
  <c r="M69" i="6"/>
  <c r="DW60" i="5" s="1"/>
  <c r="B70" i="6"/>
  <c r="J69" i="6" s="1"/>
  <c r="J68" i="6"/>
  <c r="J68" i="2"/>
  <c r="K412" i="8"/>
  <c r="K197" i="2"/>
  <c r="K456" i="7"/>
  <c r="K154" i="10"/>
  <c r="J240" i="7"/>
  <c r="K25" i="2"/>
  <c r="J242" i="6"/>
  <c r="J369" i="10"/>
  <c r="K154" i="2"/>
  <c r="J241" i="2"/>
  <c r="J413" i="10"/>
  <c r="J326" i="10"/>
  <c r="M414" i="2"/>
  <c r="B415" i="2"/>
  <c r="J414" i="2" s="1"/>
  <c r="AZ179" i="5"/>
  <c r="BC179" i="5" s="1"/>
  <c r="BD179" i="5"/>
  <c r="M241" i="8"/>
  <c r="AY180" i="5" s="1"/>
  <c r="B242" i="8"/>
  <c r="J241" i="8" s="1"/>
  <c r="K240" i="8"/>
  <c r="B501" i="9"/>
  <c r="K500" i="9" s="1"/>
  <c r="M500" i="9"/>
  <c r="BY363" i="5" s="1"/>
  <c r="M370" i="10"/>
  <c r="CX272" i="5" s="1"/>
  <c r="B371" i="10"/>
  <c r="J370" i="10" s="1"/>
  <c r="AZ59" i="5"/>
  <c r="BC59" i="5" s="1"/>
  <c r="BD59" i="5"/>
  <c r="K369" i="7"/>
  <c r="BD209" i="5"/>
  <c r="AZ209" i="5"/>
  <c r="BC209" i="5" s="1"/>
  <c r="B371" i="2"/>
  <c r="J370" i="2" s="1"/>
  <c r="M370" i="2"/>
  <c r="J68" i="8"/>
  <c r="B70" i="8"/>
  <c r="K69" i="8" s="1"/>
  <c r="M69" i="8"/>
  <c r="AY60" i="5" s="1"/>
  <c r="CD87" i="5"/>
  <c r="BZ87" i="5"/>
  <c r="CC87" i="5" s="1"/>
  <c r="J413" i="2"/>
  <c r="B199" i="10"/>
  <c r="J198" i="10" s="1"/>
  <c r="M198" i="10"/>
  <c r="CX149" i="5" s="1"/>
  <c r="J197" i="10"/>
  <c r="K197" i="10"/>
  <c r="CY271" i="5"/>
  <c r="DB271" i="5" s="1"/>
  <c r="DC271" i="5"/>
  <c r="CD362" i="5"/>
  <c r="BZ362" i="5"/>
  <c r="CC362" i="5" s="1"/>
  <c r="K111" i="9"/>
  <c r="B113" i="9"/>
  <c r="J112" i="9" s="1"/>
  <c r="M112" i="9"/>
  <c r="BY88" i="5" s="1"/>
  <c r="B285" i="8"/>
  <c r="K284" i="8" s="1"/>
  <c r="M284" i="8"/>
  <c r="AY210" i="5" s="1"/>
  <c r="DC148" i="5"/>
  <c r="CY148" i="5"/>
  <c r="DB148" i="5" s="1"/>
  <c r="J369" i="8"/>
  <c r="K413" i="2"/>
  <c r="K369" i="2"/>
  <c r="J111" i="9"/>
  <c r="K499" i="9"/>
  <c r="DZ25" i="5"/>
  <c r="DY26" i="5" s="1"/>
  <c r="AD26" i="5"/>
  <c r="AC27" i="5" s="1"/>
  <c r="B458" i="8"/>
  <c r="J457" i="8" s="1"/>
  <c r="M457" i="8"/>
  <c r="AY333" i="5" s="1"/>
  <c r="DC240" i="5"/>
  <c r="CY240" i="5"/>
  <c r="DB240" i="5" s="1"/>
  <c r="K456" i="8"/>
  <c r="B458" i="7"/>
  <c r="K457" i="7" s="1"/>
  <c r="M457" i="7"/>
  <c r="AA333" i="5" s="1"/>
  <c r="M327" i="10"/>
  <c r="CX241" i="5" s="1"/>
  <c r="B328" i="10"/>
  <c r="K327" i="10" s="1"/>
  <c r="B415" i="10"/>
  <c r="K414" i="10" s="1"/>
  <c r="M414" i="10"/>
  <c r="CX303" i="5" s="1"/>
  <c r="M284" i="2"/>
  <c r="B285" i="2"/>
  <c r="K284" i="2" s="1"/>
  <c r="AB332" i="5"/>
  <c r="AE332" i="5" s="1"/>
  <c r="AF332" i="5"/>
  <c r="B328" i="6"/>
  <c r="K327" i="6" s="1"/>
  <c r="M327" i="6"/>
  <c r="DW241" i="5" s="1"/>
  <c r="B242" i="7"/>
  <c r="J241" i="7" s="1"/>
  <c r="M241" i="7"/>
  <c r="AA180" i="5" s="1"/>
  <c r="BZ332" i="5"/>
  <c r="CC332" i="5" s="1"/>
  <c r="CD332" i="5"/>
  <c r="J283" i="2"/>
  <c r="B328" i="2"/>
  <c r="J327" i="2" s="1"/>
  <c r="M327" i="2"/>
  <c r="B501" i="6"/>
  <c r="K500" i="6" s="1"/>
  <c r="M500" i="6"/>
  <c r="DW363" i="5" s="1"/>
  <c r="AB119" i="5"/>
  <c r="AE119" i="5" s="1"/>
  <c r="AF119" i="5"/>
  <c r="AB240" i="5"/>
  <c r="AE240" i="5" s="1"/>
  <c r="AF240" i="5"/>
  <c r="M156" i="6"/>
  <c r="DW120" i="5" s="1"/>
  <c r="B157" i="6"/>
  <c r="J156" i="6" s="1"/>
  <c r="BD242" i="5"/>
  <c r="AZ242" i="5"/>
  <c r="BC242" i="5" s="1"/>
  <c r="B113" i="8"/>
  <c r="K112" i="8" s="1"/>
  <c r="M112" i="8"/>
  <c r="AY88" i="5" s="1"/>
  <c r="CY209" i="5"/>
  <c r="DB209" i="5" s="1"/>
  <c r="DC209" i="5"/>
  <c r="B285" i="6"/>
  <c r="K284" i="6" s="1"/>
  <c r="M284" i="6"/>
  <c r="DW210" i="5" s="1"/>
  <c r="AB301" i="5"/>
  <c r="AE301" i="5" s="1"/>
  <c r="AF301" i="5"/>
  <c r="J155" i="6"/>
  <c r="AZ301" i="5"/>
  <c r="BC301" i="5" s="1"/>
  <c r="BD301" i="5"/>
  <c r="M156" i="7"/>
  <c r="AA120" i="5" s="1"/>
  <c r="B157" i="7"/>
  <c r="H111" i="12"/>
  <c r="DX119" i="5"/>
  <c r="EA119" i="5" s="1"/>
  <c r="EB119" i="5"/>
  <c r="AB60" i="5"/>
  <c r="AE60" i="5" s="1"/>
  <c r="AF60" i="5"/>
  <c r="K112" i="10"/>
  <c r="B156" i="2"/>
  <c r="K155" i="2" s="1"/>
  <c r="M155" i="2"/>
  <c r="DX181" i="5"/>
  <c r="EA181" i="5" s="1"/>
  <c r="H173" i="12"/>
  <c r="EB181" i="5"/>
  <c r="B244" i="6"/>
  <c r="K243" i="6" s="1"/>
  <c r="M243" i="6"/>
  <c r="DW182" i="5" s="1"/>
  <c r="AZ148" i="5"/>
  <c r="BC148" i="5" s="1"/>
  <c r="BD148" i="5"/>
  <c r="B328" i="7"/>
  <c r="J327" i="7" s="1"/>
  <c r="M327" i="7"/>
  <c r="AA241" i="5" s="1"/>
  <c r="H140" i="12"/>
  <c r="DX148" i="5"/>
  <c r="EA148" i="5" s="1"/>
  <c r="EB148" i="5"/>
  <c r="DC302" i="5"/>
  <c r="CY302" i="5"/>
  <c r="DB302" i="5" s="1"/>
  <c r="M69" i="10"/>
  <c r="CX60" i="5" s="1"/>
  <c r="B70" i="10"/>
  <c r="J69" i="10" s="1"/>
  <c r="B458" i="9"/>
  <c r="M457" i="9"/>
  <c r="BY333" i="5" s="1"/>
  <c r="B71" i="7"/>
  <c r="K70" i="7" s="1"/>
  <c r="M70" i="7"/>
  <c r="AA61" i="5" s="1"/>
  <c r="BD271" i="5"/>
  <c r="AZ271" i="5"/>
  <c r="BC271" i="5" s="1"/>
  <c r="B27" i="6"/>
  <c r="J26" i="6" s="1"/>
  <c r="M26" i="6"/>
  <c r="DW29" i="5" s="1"/>
  <c r="M370" i="8"/>
  <c r="AY272" i="5" s="1"/>
  <c r="B371" i="8"/>
  <c r="J370" i="8" s="1"/>
  <c r="J25" i="6"/>
  <c r="AZ87" i="5"/>
  <c r="BC87" i="5" s="1"/>
  <c r="BD87" i="5"/>
  <c r="B414" i="8"/>
  <c r="K413" i="8" s="1"/>
  <c r="M413" i="8"/>
  <c r="AY302" i="5" s="1"/>
  <c r="B330" i="8"/>
  <c r="J329" i="8" s="1"/>
  <c r="M329" i="8"/>
  <c r="AY243" i="5" s="1"/>
  <c r="K328" i="8"/>
  <c r="K111" i="8"/>
  <c r="B459" i="2"/>
  <c r="J458" i="2" s="1"/>
  <c r="M458" i="2"/>
  <c r="B371" i="7"/>
  <c r="K370" i="7" s="1"/>
  <c r="M370" i="7"/>
  <c r="AA272" i="5" s="1"/>
  <c r="AF29" i="5"/>
  <c r="AB29" i="5"/>
  <c r="AE29" i="5" s="1"/>
  <c r="B285" i="10"/>
  <c r="J284" i="10" s="1"/>
  <c r="M284" i="10"/>
  <c r="CX210" i="5" s="1"/>
  <c r="J197" i="8"/>
  <c r="B70" i="2"/>
  <c r="J69" i="2" s="1"/>
  <c r="M69" i="2"/>
  <c r="EB209" i="5"/>
  <c r="H201" i="12"/>
  <c r="DX209" i="5"/>
  <c r="EA209" i="5" s="1"/>
  <c r="B414" i="7"/>
  <c r="J413" i="7" s="1"/>
  <c r="M413" i="7"/>
  <c r="AA302" i="5" s="1"/>
  <c r="DC118" i="5"/>
  <c r="CY118" i="5"/>
  <c r="DB118" i="5" s="1"/>
  <c r="B114" i="10"/>
  <c r="K113" i="10" s="1"/>
  <c r="M113" i="10"/>
  <c r="CX89" i="5" s="1"/>
  <c r="J69" i="7"/>
  <c r="CY88" i="5"/>
  <c r="DB88" i="5" s="1"/>
  <c r="DC88" i="5"/>
  <c r="J155" i="7"/>
  <c r="J26" i="7"/>
  <c r="J328" i="8"/>
  <c r="AF271" i="5"/>
  <c r="AB271" i="5"/>
  <c r="AE271" i="5" s="1"/>
  <c r="K283" i="6"/>
  <c r="B199" i="6"/>
  <c r="K198" i="6" s="1"/>
  <c r="M198" i="6"/>
  <c r="DW149" i="5" s="1"/>
  <c r="DX362" i="5"/>
  <c r="EA362" i="5" s="1"/>
  <c r="EB362" i="5"/>
  <c r="H354" i="12"/>
  <c r="M285" i="7"/>
  <c r="AA211" i="5" s="1"/>
  <c r="B286" i="7"/>
  <c r="K285" i="7" s="1"/>
  <c r="J68" i="10"/>
  <c r="K456" i="9"/>
  <c r="M242" i="2"/>
  <c r="B243" i="2"/>
  <c r="K242" i="2" s="1"/>
  <c r="K197" i="6"/>
  <c r="H263" i="12"/>
  <c r="EB271" i="5"/>
  <c r="DX271" i="5"/>
  <c r="EA271" i="5" s="1"/>
  <c r="B242" i="9"/>
  <c r="J241" i="9" s="1"/>
  <c r="M241" i="9"/>
  <c r="BY180" i="5" s="1"/>
  <c r="K68" i="10"/>
  <c r="M27" i="7"/>
  <c r="AA30" i="5" s="1"/>
  <c r="B28" i="7"/>
  <c r="M198" i="8"/>
  <c r="AY149" i="5" s="1"/>
  <c r="B199" i="8"/>
  <c r="J198" i="8" s="1"/>
  <c r="BD28" i="5"/>
  <c r="AZ28" i="5"/>
  <c r="BC28" i="5" s="1"/>
  <c r="M26" i="2"/>
  <c r="B21" i="14" s="1"/>
  <c r="B27" i="2"/>
  <c r="K26" i="2" s="1"/>
  <c r="M155" i="10"/>
  <c r="CX119" i="5" s="1"/>
  <c r="B156" i="10"/>
  <c r="J155" i="10" s="1"/>
  <c r="J369" i="6"/>
  <c r="B458" i="10"/>
  <c r="J457" i="10" s="1"/>
  <c r="M457" i="10"/>
  <c r="CX333" i="5" s="1"/>
  <c r="BZ271" i="5"/>
  <c r="CC271" i="5" s="1"/>
  <c r="CD271" i="5"/>
  <c r="AF179" i="5"/>
  <c r="AB179" i="5"/>
  <c r="AE179" i="5" s="1"/>
  <c r="K69" i="7"/>
  <c r="EB301" i="5"/>
  <c r="DX301" i="5"/>
  <c r="EA301" i="5" s="1"/>
  <c r="H293" i="12"/>
  <c r="E25" i="5"/>
  <c r="D26" i="5" s="1"/>
  <c r="B114" i="2"/>
  <c r="M113" i="2"/>
  <c r="B501" i="2"/>
  <c r="J500" i="2" s="1"/>
  <c r="M500" i="2"/>
  <c r="K240" i="9"/>
  <c r="M241" i="10"/>
  <c r="CX180" i="5" s="1"/>
  <c r="B242" i="10"/>
  <c r="J241" i="10" s="1"/>
  <c r="M155" i="8"/>
  <c r="AY119" i="5" s="1"/>
  <c r="B156" i="8"/>
  <c r="B371" i="6"/>
  <c r="J370" i="6" s="1"/>
  <c r="M370" i="6"/>
  <c r="DW272" i="5" s="1"/>
  <c r="DX240" i="5"/>
  <c r="EA240" i="5" s="1"/>
  <c r="EB240" i="5"/>
  <c r="H232" i="12"/>
  <c r="AF210" i="5"/>
  <c r="AB210" i="5"/>
  <c r="AE210" i="5" s="1"/>
  <c r="K326" i="2"/>
  <c r="B27" i="8"/>
  <c r="J26" i="8" s="1"/>
  <c r="M26" i="8"/>
  <c r="AY29" i="5" s="1"/>
  <c r="J25" i="8"/>
  <c r="M500" i="7"/>
  <c r="AA363" i="5" s="1"/>
  <c r="B501" i="7"/>
  <c r="B414" i="6"/>
  <c r="K413" i="6" s="1"/>
  <c r="M413" i="6"/>
  <c r="DW302" i="5" s="1"/>
  <c r="J499" i="2"/>
  <c r="J456" i="8"/>
  <c r="CD179" i="5"/>
  <c r="BZ179" i="5"/>
  <c r="CC179" i="5" s="1"/>
  <c r="B199" i="2"/>
  <c r="K198" i="2" s="1"/>
  <c r="M198" i="2"/>
  <c r="J154" i="8"/>
  <c r="DA25" i="5"/>
  <c r="CZ26" i="5" s="1"/>
  <c r="DC332" i="5"/>
  <c r="CY332" i="5"/>
  <c r="DB332" i="5" s="1"/>
  <c r="H20" i="12"/>
  <c r="DX28" i="5"/>
  <c r="EA28" i="5" s="1"/>
  <c r="EB28" i="5"/>
  <c r="BB25" i="5"/>
  <c r="BA26" i="5" s="1"/>
  <c r="AB362" i="5"/>
  <c r="AE362" i="5" s="1"/>
  <c r="AF362" i="5"/>
  <c r="J456" i="10"/>
  <c r="B371" i="9"/>
  <c r="K370" i="9" s="1"/>
  <c r="M370" i="9"/>
  <c r="BY272" i="5" s="1"/>
  <c r="J240" i="10"/>
  <c r="J284" i="7"/>
  <c r="J499" i="7"/>
  <c r="K456" i="10"/>
  <c r="K112" i="2"/>
  <c r="K499" i="6"/>
  <c r="CY59" i="5"/>
  <c r="DB59" i="5" s="1"/>
  <c r="DC59" i="5"/>
  <c r="J369" i="9"/>
  <c r="AZ332" i="5"/>
  <c r="BC332" i="5" s="1"/>
  <c r="BD332" i="5"/>
  <c r="J240" i="9"/>
  <c r="DC179" i="5"/>
  <c r="CY179" i="5"/>
  <c r="DB179" i="5" s="1"/>
  <c r="AZ118" i="5"/>
  <c r="BC118" i="5" s="1"/>
  <c r="BD118" i="5"/>
  <c r="F21" i="14" l="1"/>
  <c r="M21" i="14"/>
  <c r="D22" i="14"/>
  <c r="G22" i="14"/>
  <c r="C21" i="14"/>
  <c r="L22" i="14"/>
  <c r="E21" i="14"/>
  <c r="I21" i="14"/>
  <c r="H21" i="14"/>
  <c r="J21" i="14"/>
  <c r="K22" i="14"/>
  <c r="C362" i="5"/>
  <c r="F362" i="5" s="1"/>
  <c r="G209" i="5"/>
  <c r="C201" i="12"/>
  <c r="G333" i="5"/>
  <c r="C28" i="5"/>
  <c r="F28" i="5" s="1"/>
  <c r="C20" i="12"/>
  <c r="C88" i="5"/>
  <c r="F88" i="5" s="1"/>
  <c r="G88" i="5"/>
  <c r="G362" i="5"/>
  <c r="C325" i="12"/>
  <c r="G118" i="5"/>
  <c r="C118" i="5"/>
  <c r="F118" i="5" s="1"/>
  <c r="C294" i="12"/>
  <c r="G271" i="5"/>
  <c r="C263" i="12"/>
  <c r="C232" i="12"/>
  <c r="C240" i="5"/>
  <c r="F240" i="5" s="1"/>
  <c r="C140" i="12"/>
  <c r="G148" i="5"/>
  <c r="C51" i="12"/>
  <c r="G59" i="5"/>
  <c r="C302" i="5"/>
  <c r="F302" i="5" s="1"/>
  <c r="G180" i="5"/>
  <c r="C180" i="5"/>
  <c r="F180" i="5" s="1"/>
  <c r="B241" i="5"/>
  <c r="C241" i="5" s="1"/>
  <c r="F241" i="5" s="1"/>
  <c r="B303" i="5"/>
  <c r="C295" i="12" s="1"/>
  <c r="B149" i="5"/>
  <c r="C141" i="12" s="1"/>
  <c r="B210" i="5"/>
  <c r="G210" i="5" s="1"/>
  <c r="B181" i="5"/>
  <c r="C173" i="12" s="1"/>
  <c r="B334" i="5"/>
  <c r="C326" i="12" s="1"/>
  <c r="B272" i="5"/>
  <c r="C272" i="5" s="1"/>
  <c r="F272" i="5" s="1"/>
  <c r="B363" i="5"/>
  <c r="G363" i="5" s="1"/>
  <c r="B119" i="5"/>
  <c r="G119" i="5" s="1"/>
  <c r="B29" i="5"/>
  <c r="C29" i="5" s="1"/>
  <c r="F29" i="5" s="1"/>
  <c r="B89" i="5"/>
  <c r="G89" i="5" s="1"/>
  <c r="B60" i="5"/>
  <c r="G60" i="5" s="1"/>
  <c r="M501" i="10"/>
  <c r="CX364" i="5" s="1"/>
  <c r="CY364" i="5" s="1"/>
  <c r="DB364" i="5" s="1"/>
  <c r="DC363" i="5"/>
  <c r="B502" i="10"/>
  <c r="K501" i="10" s="1"/>
  <c r="J500" i="10"/>
  <c r="B28" i="9"/>
  <c r="B29" i="9" s="1"/>
  <c r="B30" i="9" s="1"/>
  <c r="K29" i="9" s="1"/>
  <c r="AF88" i="5"/>
  <c r="M27" i="9"/>
  <c r="BY30" i="5" s="1"/>
  <c r="BZ30" i="5" s="1"/>
  <c r="CC30" i="5" s="1"/>
  <c r="BZ29" i="5"/>
  <c r="CC29" i="5" s="1"/>
  <c r="J26" i="9"/>
  <c r="CA29" i="5"/>
  <c r="CB29" i="5" s="1"/>
  <c r="M113" i="7"/>
  <c r="AA89" i="5" s="1"/>
  <c r="AF89" i="5" s="1"/>
  <c r="B114" i="7"/>
  <c r="J113" i="7" s="1"/>
  <c r="J112" i="7"/>
  <c r="BD363" i="5"/>
  <c r="B502" i="8"/>
  <c r="K501" i="8" s="1"/>
  <c r="K284" i="9"/>
  <c r="M285" i="9"/>
  <c r="BY211" i="5" s="1"/>
  <c r="BZ211" i="5" s="1"/>
  <c r="CC211" i="5" s="1"/>
  <c r="J500" i="8"/>
  <c r="M501" i="8"/>
  <c r="AY364" i="5" s="1"/>
  <c r="BD364" i="5" s="1"/>
  <c r="B286" i="9"/>
  <c r="K285" i="9" s="1"/>
  <c r="BZ210" i="5"/>
  <c r="CC210" i="5" s="1"/>
  <c r="CD60" i="5"/>
  <c r="J413" i="9"/>
  <c r="CD302" i="5"/>
  <c r="B415" i="9"/>
  <c r="J414" i="9" s="1"/>
  <c r="B71" i="9"/>
  <c r="K70" i="9" s="1"/>
  <c r="M70" i="9"/>
  <c r="BY61" i="5" s="1"/>
  <c r="BZ61" i="5" s="1"/>
  <c r="CC61" i="5" s="1"/>
  <c r="J69" i="9"/>
  <c r="M414" i="9"/>
  <c r="BY303" i="5" s="1"/>
  <c r="CD303" i="5" s="1"/>
  <c r="CD120" i="5"/>
  <c r="B158" i="9"/>
  <c r="J157" i="9" s="1"/>
  <c r="J156" i="9"/>
  <c r="M157" i="9"/>
  <c r="BY121" i="5" s="1"/>
  <c r="BZ121" i="5" s="1"/>
  <c r="CC121" i="5" s="1"/>
  <c r="CY29" i="5"/>
  <c r="DB29" i="5" s="1"/>
  <c r="M113" i="6"/>
  <c r="DW89" i="5" s="1"/>
  <c r="H81" i="12" s="1"/>
  <c r="J457" i="6"/>
  <c r="EB333" i="5"/>
  <c r="M458" i="6"/>
  <c r="DW334" i="5" s="1"/>
  <c r="EB334" i="5" s="1"/>
  <c r="H325" i="12"/>
  <c r="EB88" i="5"/>
  <c r="B459" i="6"/>
  <c r="J458" i="6" s="1"/>
  <c r="H80" i="12"/>
  <c r="K112" i="6"/>
  <c r="B114" i="6"/>
  <c r="J113" i="6" s="1"/>
  <c r="B28" i="10"/>
  <c r="K27" i="10" s="1"/>
  <c r="K26" i="10"/>
  <c r="M26" i="11"/>
  <c r="B27" i="11"/>
  <c r="K26" i="11" s="1"/>
  <c r="M27" i="10"/>
  <c r="CX30" i="5" s="1"/>
  <c r="CY30" i="5" s="1"/>
  <c r="DB30" i="5" s="1"/>
  <c r="CD241" i="5"/>
  <c r="K25" i="11"/>
  <c r="M328" i="9"/>
  <c r="BY242" i="5" s="1"/>
  <c r="BZ242" i="5" s="1"/>
  <c r="CC242" i="5" s="1"/>
  <c r="B329" i="9"/>
  <c r="J328" i="9" s="1"/>
  <c r="K327" i="9"/>
  <c r="K370" i="2"/>
  <c r="J413" i="6"/>
  <c r="K327" i="2"/>
  <c r="K69" i="6"/>
  <c r="K198" i="9"/>
  <c r="B200" i="9"/>
  <c r="M199" i="9"/>
  <c r="BY150" i="5" s="1"/>
  <c r="J198" i="9"/>
  <c r="BZ149" i="5"/>
  <c r="CC149" i="5" s="1"/>
  <c r="CD149" i="5"/>
  <c r="K198" i="10"/>
  <c r="B71" i="6"/>
  <c r="J70" i="6" s="1"/>
  <c r="M70" i="6"/>
  <c r="DW61" i="5" s="1"/>
  <c r="K26" i="8"/>
  <c r="K327" i="7"/>
  <c r="DX60" i="5"/>
  <c r="EA60" i="5" s="1"/>
  <c r="H52" i="12"/>
  <c r="EB60" i="5"/>
  <c r="J284" i="2"/>
  <c r="K199" i="7"/>
  <c r="B201" i="7"/>
  <c r="J199" i="7"/>
  <c r="M200" i="7"/>
  <c r="AA151" i="5" s="1"/>
  <c r="AB150" i="5"/>
  <c r="AE150" i="5" s="1"/>
  <c r="AF150" i="5"/>
  <c r="J284" i="6"/>
  <c r="J500" i="9"/>
  <c r="K284" i="10"/>
  <c r="K457" i="10"/>
  <c r="K241" i="7"/>
  <c r="K26" i="6"/>
  <c r="J327" i="10"/>
  <c r="K414" i="2"/>
  <c r="K458" i="2"/>
  <c r="K329" i="8"/>
  <c r="K112" i="9"/>
  <c r="J285" i="7"/>
  <c r="J413" i="8"/>
  <c r="J198" i="2"/>
  <c r="K198" i="8"/>
  <c r="J113" i="10"/>
  <c r="J327" i="6"/>
  <c r="K69" i="10"/>
  <c r="J26" i="2"/>
  <c r="J370" i="7"/>
  <c r="J243" i="6"/>
  <c r="J500" i="6"/>
  <c r="K370" i="10"/>
  <c r="B372" i="10"/>
  <c r="J371" i="10" s="1"/>
  <c r="M371" i="10"/>
  <c r="CX273" i="5" s="1"/>
  <c r="AZ210" i="5"/>
  <c r="BC210" i="5" s="1"/>
  <c r="BD210" i="5"/>
  <c r="CY272" i="5"/>
  <c r="DB272" i="5" s="1"/>
  <c r="DC272" i="5"/>
  <c r="B372" i="2"/>
  <c r="K371" i="2" s="1"/>
  <c r="M371" i="2"/>
  <c r="J284" i="8"/>
  <c r="M285" i="8"/>
  <c r="AY211" i="5" s="1"/>
  <c r="B286" i="8"/>
  <c r="J285" i="8" s="1"/>
  <c r="CY149" i="5"/>
  <c r="DB149" i="5" s="1"/>
  <c r="DC149" i="5"/>
  <c r="CD88" i="5"/>
  <c r="BZ88" i="5"/>
  <c r="CC88" i="5" s="1"/>
  <c r="AZ60" i="5"/>
  <c r="BC60" i="5" s="1"/>
  <c r="BD60" i="5"/>
  <c r="M415" i="2"/>
  <c r="B416" i="2"/>
  <c r="J415" i="2" s="1"/>
  <c r="B502" i="9"/>
  <c r="M501" i="9"/>
  <c r="BY364" i="5" s="1"/>
  <c r="K155" i="10"/>
  <c r="M199" i="10"/>
  <c r="CX150" i="5" s="1"/>
  <c r="B200" i="10"/>
  <c r="K199" i="10" s="1"/>
  <c r="M113" i="9"/>
  <c r="BY89" i="5" s="1"/>
  <c r="B114" i="9"/>
  <c r="J113" i="9" s="1"/>
  <c r="B71" i="8"/>
  <c r="J70" i="8" s="1"/>
  <c r="M70" i="8"/>
  <c r="AY61" i="5" s="1"/>
  <c r="K241" i="8"/>
  <c r="B243" i="8"/>
  <c r="J242" i="8" s="1"/>
  <c r="M242" i="8"/>
  <c r="AY181" i="5" s="1"/>
  <c r="BD180" i="5"/>
  <c r="AZ180" i="5"/>
  <c r="BC180" i="5" s="1"/>
  <c r="J69" i="8"/>
  <c r="BZ363" i="5"/>
  <c r="CC363" i="5" s="1"/>
  <c r="CD363" i="5"/>
  <c r="BB26" i="5"/>
  <c r="BA27" i="5" s="1"/>
  <c r="AD27" i="5"/>
  <c r="AC28" i="5" s="1"/>
  <c r="DZ26" i="5"/>
  <c r="DY27" i="5" s="1"/>
  <c r="H202" i="12"/>
  <c r="DX210" i="5"/>
  <c r="EA210" i="5" s="1"/>
  <c r="EB210" i="5"/>
  <c r="H355" i="12"/>
  <c r="EB363" i="5"/>
  <c r="DX363" i="5"/>
  <c r="EA363" i="5" s="1"/>
  <c r="M28" i="7"/>
  <c r="AA31" i="5" s="1"/>
  <c r="B29" i="7"/>
  <c r="J28" i="7" s="1"/>
  <c r="B115" i="2"/>
  <c r="J114" i="2" s="1"/>
  <c r="M114" i="2"/>
  <c r="D23" i="14" s="1"/>
  <c r="AZ29" i="5"/>
  <c r="BC29" i="5" s="1"/>
  <c r="BD29" i="5"/>
  <c r="J113" i="2"/>
  <c r="B329" i="6"/>
  <c r="K328" i="6" s="1"/>
  <c r="M328" i="6"/>
  <c r="DW242" i="5" s="1"/>
  <c r="B158" i="6"/>
  <c r="K157" i="6" s="1"/>
  <c r="M157" i="6"/>
  <c r="DW121" i="5" s="1"/>
  <c r="K241" i="10"/>
  <c r="E26" i="5"/>
  <c r="D27" i="5" s="1"/>
  <c r="AB302" i="5"/>
  <c r="AE302" i="5" s="1"/>
  <c r="AF302" i="5"/>
  <c r="H112" i="12"/>
  <c r="DX120" i="5"/>
  <c r="EA120" i="5" s="1"/>
  <c r="EB120" i="5"/>
  <c r="M328" i="2"/>
  <c r="B329" i="2"/>
  <c r="J328" i="2" s="1"/>
  <c r="B243" i="7"/>
  <c r="J242" i="7" s="1"/>
  <c r="M242" i="7"/>
  <c r="AA181" i="5" s="1"/>
  <c r="CY241" i="5"/>
  <c r="DB241" i="5" s="1"/>
  <c r="DC241" i="5"/>
  <c r="BZ272" i="5"/>
  <c r="CC272" i="5" s="1"/>
  <c r="CD272" i="5"/>
  <c r="K27" i="7"/>
  <c r="M27" i="2"/>
  <c r="B22" i="14" s="1"/>
  <c r="B28" i="2"/>
  <c r="K27" i="2" s="1"/>
  <c r="M458" i="10"/>
  <c r="CX334" i="5" s="1"/>
  <c r="B459" i="10"/>
  <c r="AZ302" i="5"/>
  <c r="BC302" i="5" s="1"/>
  <c r="BD302" i="5"/>
  <c r="AF272" i="5"/>
  <c r="AB272" i="5"/>
  <c r="AE272" i="5" s="1"/>
  <c r="M285" i="2"/>
  <c r="B286" i="2"/>
  <c r="K285" i="2" s="1"/>
  <c r="B415" i="7"/>
  <c r="K414" i="7" s="1"/>
  <c r="M414" i="7"/>
  <c r="AA303" i="5" s="1"/>
  <c r="B415" i="8"/>
  <c r="K414" i="8" s="1"/>
  <c r="M414" i="8"/>
  <c r="AY303" i="5" s="1"/>
  <c r="M157" i="7"/>
  <c r="AA121" i="5" s="1"/>
  <c r="B158" i="7"/>
  <c r="K156" i="6"/>
  <c r="BD333" i="5"/>
  <c r="AZ333" i="5"/>
  <c r="BC333" i="5" s="1"/>
  <c r="B157" i="8"/>
  <c r="J156" i="8" s="1"/>
  <c r="M156" i="8"/>
  <c r="AY120" i="5" s="1"/>
  <c r="B114" i="8"/>
  <c r="J113" i="8" s="1"/>
  <c r="M113" i="8"/>
  <c r="AY89" i="5" s="1"/>
  <c r="M501" i="2"/>
  <c r="B502" i="2"/>
  <c r="K501" i="2" s="1"/>
  <c r="H233" i="12"/>
  <c r="EB241" i="5"/>
  <c r="DX241" i="5"/>
  <c r="EA241" i="5" s="1"/>
  <c r="M328" i="7"/>
  <c r="AA242" i="5" s="1"/>
  <c r="B329" i="7"/>
  <c r="B416" i="10"/>
  <c r="M415" i="10"/>
  <c r="CX304" i="5" s="1"/>
  <c r="J414" i="10"/>
  <c r="M27" i="8"/>
  <c r="AY30" i="5" s="1"/>
  <c r="B28" i="8"/>
  <c r="J27" i="8" s="1"/>
  <c r="B243" i="9"/>
  <c r="K242" i="9" s="1"/>
  <c r="M242" i="9"/>
  <c r="BY181" i="5" s="1"/>
  <c r="B329" i="10"/>
  <c r="J328" i="10" s="1"/>
  <c r="M328" i="10"/>
  <c r="CX242" i="5" s="1"/>
  <c r="CY180" i="5"/>
  <c r="DB180" i="5" s="1"/>
  <c r="DC180" i="5"/>
  <c r="K413" i="7"/>
  <c r="M371" i="7"/>
  <c r="AA273" i="5" s="1"/>
  <c r="B372" i="7"/>
  <c r="K371" i="7" s="1"/>
  <c r="EB182" i="5"/>
  <c r="DX182" i="5"/>
  <c r="EA182" i="5" s="1"/>
  <c r="H174" i="12"/>
  <c r="K156" i="7"/>
  <c r="B459" i="8"/>
  <c r="J458" i="8" s="1"/>
  <c r="M458" i="8"/>
  <c r="AY334" i="5" s="1"/>
  <c r="AB333" i="5"/>
  <c r="AE333" i="5" s="1"/>
  <c r="AF333" i="5"/>
  <c r="B372" i="9"/>
  <c r="J371" i="9" s="1"/>
  <c r="M371" i="9"/>
  <c r="BY273" i="5" s="1"/>
  <c r="CY210" i="5"/>
  <c r="DB210" i="5" s="1"/>
  <c r="DC210" i="5"/>
  <c r="DC333" i="5"/>
  <c r="CY333" i="5"/>
  <c r="DB333" i="5" s="1"/>
  <c r="K241" i="9"/>
  <c r="B157" i="10"/>
  <c r="J156" i="10" s="1"/>
  <c r="M156" i="10"/>
  <c r="CX120" i="5" s="1"/>
  <c r="EB149" i="5"/>
  <c r="DX149" i="5"/>
  <c r="EA149" i="5" s="1"/>
  <c r="H141" i="12"/>
  <c r="AB61" i="5"/>
  <c r="AE61" i="5" s="1"/>
  <c r="AF61" i="5"/>
  <c r="B71" i="10"/>
  <c r="J70" i="10" s="1"/>
  <c r="M70" i="10"/>
  <c r="CX61" i="5" s="1"/>
  <c r="AF120" i="5"/>
  <c r="AB120" i="5"/>
  <c r="AE120" i="5" s="1"/>
  <c r="K457" i="8"/>
  <c r="DA26" i="5"/>
  <c r="CZ27" i="5" s="1"/>
  <c r="J27" i="7"/>
  <c r="AZ243" i="5"/>
  <c r="BC243" i="5" s="1"/>
  <c r="BD243" i="5"/>
  <c r="AF363" i="5"/>
  <c r="AB363" i="5"/>
  <c r="AE363" i="5" s="1"/>
  <c r="AB241" i="5"/>
  <c r="AE241" i="5" s="1"/>
  <c r="AF241" i="5"/>
  <c r="AB180" i="5"/>
  <c r="AE180" i="5" s="1"/>
  <c r="AF180" i="5"/>
  <c r="M242" i="10"/>
  <c r="CX181" i="5" s="1"/>
  <c r="B243" i="10"/>
  <c r="K242" i="10" s="1"/>
  <c r="M243" i="2"/>
  <c r="B244" i="2"/>
  <c r="K243" i="2" s="1"/>
  <c r="DC60" i="5"/>
  <c r="CY60" i="5"/>
  <c r="DB60" i="5" s="1"/>
  <c r="B245" i="6"/>
  <c r="K244" i="6" s="1"/>
  <c r="M244" i="6"/>
  <c r="DW183" i="5" s="1"/>
  <c r="J156" i="7"/>
  <c r="B502" i="7"/>
  <c r="J501" i="7" s="1"/>
  <c r="M501" i="7"/>
  <c r="AA364" i="5" s="1"/>
  <c r="B459" i="9"/>
  <c r="K458" i="9" s="1"/>
  <c r="M458" i="9"/>
  <c r="BY334" i="5" s="1"/>
  <c r="DX29" i="5"/>
  <c r="EA29" i="5" s="1"/>
  <c r="EB29" i="5"/>
  <c r="H21" i="12"/>
  <c r="K113" i="2"/>
  <c r="M286" i="7"/>
  <c r="AA212" i="5" s="1"/>
  <c r="B287" i="7"/>
  <c r="J286" i="7" s="1"/>
  <c r="B286" i="10"/>
  <c r="J285" i="10" s="1"/>
  <c r="M285" i="10"/>
  <c r="CX211" i="5" s="1"/>
  <c r="M27" i="6"/>
  <c r="DW30" i="5" s="1"/>
  <c r="B28" i="6"/>
  <c r="J27" i="6" s="1"/>
  <c r="H294" i="12"/>
  <c r="DX302" i="5"/>
  <c r="EA302" i="5" s="1"/>
  <c r="EB302" i="5"/>
  <c r="EB272" i="5"/>
  <c r="H264" i="12"/>
  <c r="DX272" i="5"/>
  <c r="EA272" i="5" s="1"/>
  <c r="CY119" i="5"/>
  <c r="DB119" i="5" s="1"/>
  <c r="DC119" i="5"/>
  <c r="J242" i="2"/>
  <c r="B200" i="6"/>
  <c r="K199" i="6" s="1"/>
  <c r="M199" i="6"/>
  <c r="DW150" i="5" s="1"/>
  <c r="B72" i="7"/>
  <c r="K71" i="7" s="1"/>
  <c r="M71" i="7"/>
  <c r="AA62" i="5" s="1"/>
  <c r="CD333" i="5"/>
  <c r="BZ333" i="5"/>
  <c r="CC333" i="5" s="1"/>
  <c r="AZ119" i="5"/>
  <c r="BC119" i="5" s="1"/>
  <c r="BD119" i="5"/>
  <c r="J370" i="9"/>
  <c r="M199" i="2"/>
  <c r="B200" i="2"/>
  <c r="J199" i="2" s="1"/>
  <c r="B502" i="6"/>
  <c r="J501" i="6" s="1"/>
  <c r="M501" i="6"/>
  <c r="DW364" i="5" s="1"/>
  <c r="K370" i="6"/>
  <c r="J198" i="6"/>
  <c r="DC89" i="5"/>
  <c r="CY89" i="5"/>
  <c r="DB89" i="5" s="1"/>
  <c r="B460" i="2"/>
  <c r="M459" i="2"/>
  <c r="J70" i="7"/>
  <c r="B71" i="2"/>
  <c r="K70" i="2" s="1"/>
  <c r="M70" i="2"/>
  <c r="B459" i="7"/>
  <c r="K458" i="7" s="1"/>
  <c r="M458" i="7"/>
  <c r="AA334" i="5" s="1"/>
  <c r="AB30" i="5"/>
  <c r="AE30" i="5" s="1"/>
  <c r="AF30" i="5"/>
  <c r="B331" i="8"/>
  <c r="J330" i="8" s="1"/>
  <c r="M330" i="8"/>
  <c r="AY244" i="5" s="1"/>
  <c r="J457" i="9"/>
  <c r="M156" i="2"/>
  <c r="B157" i="2"/>
  <c r="K500" i="7"/>
  <c r="K457" i="9"/>
  <c r="AB211" i="5"/>
  <c r="AE211" i="5" s="1"/>
  <c r="AF211" i="5"/>
  <c r="B286" i="6"/>
  <c r="J285" i="6" s="1"/>
  <c r="M285" i="6"/>
  <c r="DW211" i="5" s="1"/>
  <c r="B372" i="6"/>
  <c r="K371" i="6" s="1"/>
  <c r="M371" i="6"/>
  <c r="DW273" i="5" s="1"/>
  <c r="B415" i="6"/>
  <c r="J414" i="6" s="1"/>
  <c r="M414" i="6"/>
  <c r="DW303" i="5" s="1"/>
  <c r="J155" i="8"/>
  <c r="B200" i="8"/>
  <c r="J199" i="8" s="1"/>
  <c r="M199" i="8"/>
  <c r="AY150" i="5" s="1"/>
  <c r="M114" i="10"/>
  <c r="CX90" i="5" s="1"/>
  <c r="B115" i="10"/>
  <c r="J114" i="10" s="1"/>
  <c r="K69" i="2"/>
  <c r="J155" i="2"/>
  <c r="J112" i="8"/>
  <c r="B372" i="8"/>
  <c r="M371" i="8"/>
  <c r="AY273" i="5" s="1"/>
  <c r="BD272" i="5"/>
  <c r="AZ272" i="5"/>
  <c r="BC272" i="5" s="1"/>
  <c r="DC303" i="5"/>
  <c r="CY303" i="5"/>
  <c r="DB303" i="5" s="1"/>
  <c r="BZ180" i="5"/>
  <c r="CC180" i="5" s="1"/>
  <c r="CD180" i="5"/>
  <c r="J500" i="7"/>
  <c r="K155" i="8"/>
  <c r="K500" i="2"/>
  <c r="AZ149" i="5"/>
  <c r="BC149" i="5" s="1"/>
  <c r="BD149" i="5"/>
  <c r="K370" i="8"/>
  <c r="AZ88" i="5"/>
  <c r="BC88" i="5" s="1"/>
  <c r="BD88" i="5"/>
  <c r="J457" i="7"/>
  <c r="C334" i="5" l="1"/>
  <c r="F334" i="5" s="1"/>
  <c r="E22" i="14"/>
  <c r="L23" i="14"/>
  <c r="F22" i="14"/>
  <c r="G23" i="14"/>
  <c r="M22" i="14"/>
  <c r="H22" i="14"/>
  <c r="I22" i="14"/>
  <c r="K23" i="14"/>
  <c r="J22" i="14"/>
  <c r="C119" i="5"/>
  <c r="F119" i="5" s="1"/>
  <c r="C111" i="12"/>
  <c r="B61" i="5"/>
  <c r="C53" i="12" s="1"/>
  <c r="C22" i="14"/>
  <c r="G29" i="5"/>
  <c r="C21" i="12"/>
  <c r="C202" i="12"/>
  <c r="C303" i="5"/>
  <c r="F303" i="5" s="1"/>
  <c r="G303" i="5"/>
  <c r="C81" i="12"/>
  <c r="C149" i="5"/>
  <c r="F149" i="5" s="1"/>
  <c r="C210" i="5"/>
  <c r="F210" i="5" s="1"/>
  <c r="G149" i="5"/>
  <c r="G334" i="5"/>
  <c r="G272" i="5"/>
  <c r="C264" i="12"/>
  <c r="C60" i="5"/>
  <c r="F60" i="5" s="1"/>
  <c r="C52" i="12"/>
  <c r="G241" i="5"/>
  <c r="C233" i="12"/>
  <c r="G181" i="5"/>
  <c r="C363" i="5"/>
  <c r="F363" i="5" s="1"/>
  <c r="C355" i="12"/>
  <c r="C181" i="5"/>
  <c r="F181" i="5" s="1"/>
  <c r="C89" i="5"/>
  <c r="F89" i="5" s="1"/>
  <c r="B120" i="5"/>
  <c r="C112" i="12" s="1"/>
  <c r="B150" i="5"/>
  <c r="C150" i="5" s="1"/>
  <c r="F150" i="5" s="1"/>
  <c r="B335" i="5"/>
  <c r="G335" i="5" s="1"/>
  <c r="B182" i="5"/>
  <c r="C174" i="12" s="1"/>
  <c r="B364" i="5"/>
  <c r="C364" i="5" s="1"/>
  <c r="F364" i="5" s="1"/>
  <c r="B273" i="5"/>
  <c r="C273" i="5" s="1"/>
  <c r="F273" i="5" s="1"/>
  <c r="B30" i="5"/>
  <c r="C22" i="12" s="1"/>
  <c r="B242" i="5"/>
  <c r="C234" i="12" s="1"/>
  <c r="B211" i="5"/>
  <c r="C211" i="5" s="1"/>
  <c r="F211" i="5" s="1"/>
  <c r="B304" i="5"/>
  <c r="C296" i="12" s="1"/>
  <c r="B90" i="5"/>
  <c r="C90" i="5" s="1"/>
  <c r="F90" i="5" s="1"/>
  <c r="DC364" i="5"/>
  <c r="M502" i="10"/>
  <c r="CX365" i="5" s="1"/>
  <c r="DC365" i="5" s="1"/>
  <c r="J501" i="10"/>
  <c r="B503" i="10"/>
  <c r="J502" i="10" s="1"/>
  <c r="M28" i="9"/>
  <c r="BY31" i="5" s="1"/>
  <c r="BZ31" i="5" s="1"/>
  <c r="CC31" i="5" s="1"/>
  <c r="M29" i="9"/>
  <c r="BY32" i="5" s="1"/>
  <c r="CD32" i="5" s="1"/>
  <c r="K27" i="9"/>
  <c r="K28" i="9"/>
  <c r="J28" i="9"/>
  <c r="J27" i="9"/>
  <c r="CD30" i="5"/>
  <c r="M114" i="7"/>
  <c r="AA90" i="5" s="1"/>
  <c r="AB90" i="5" s="1"/>
  <c r="AE90" i="5" s="1"/>
  <c r="CA30" i="5"/>
  <c r="CB30" i="5" s="1"/>
  <c r="CA31" i="5" s="1"/>
  <c r="CB31" i="5" s="1"/>
  <c r="AB89" i="5"/>
  <c r="AE89" i="5" s="1"/>
  <c r="K113" i="7"/>
  <c r="B115" i="7"/>
  <c r="J114" i="7" s="1"/>
  <c r="M502" i="8"/>
  <c r="AY365" i="5" s="1"/>
  <c r="BD365" i="5" s="1"/>
  <c r="B503" i="8"/>
  <c r="K502" i="8" s="1"/>
  <c r="CD211" i="5"/>
  <c r="J501" i="8"/>
  <c r="J70" i="9"/>
  <c r="B72" i="9"/>
  <c r="K71" i="9" s="1"/>
  <c r="CD61" i="5"/>
  <c r="K414" i="9"/>
  <c r="AZ364" i="5"/>
  <c r="BC364" i="5" s="1"/>
  <c r="B287" i="9"/>
  <c r="K286" i="9" s="1"/>
  <c r="M71" i="9"/>
  <c r="BY62" i="5" s="1"/>
  <c r="BZ62" i="5" s="1"/>
  <c r="CC62" i="5" s="1"/>
  <c r="M286" i="9"/>
  <c r="BY212" i="5" s="1"/>
  <c r="BZ212" i="5" s="1"/>
  <c r="CC212" i="5" s="1"/>
  <c r="M158" i="9"/>
  <c r="BY122" i="5" s="1"/>
  <c r="BZ122" i="5" s="1"/>
  <c r="CC122" i="5" s="1"/>
  <c r="J285" i="9"/>
  <c r="CD121" i="5"/>
  <c r="B159" i="9"/>
  <c r="K158" i="9" s="1"/>
  <c r="K157" i="9"/>
  <c r="EB89" i="5"/>
  <c r="M415" i="9"/>
  <c r="BY304" i="5" s="1"/>
  <c r="CD304" i="5" s="1"/>
  <c r="B416" i="9"/>
  <c r="K415" i="9" s="1"/>
  <c r="BZ303" i="5"/>
  <c r="CC303" i="5" s="1"/>
  <c r="B115" i="6"/>
  <c r="J114" i="6" s="1"/>
  <c r="DX89" i="5"/>
  <c r="EA89" i="5" s="1"/>
  <c r="M114" i="6"/>
  <c r="DW90" i="5" s="1"/>
  <c r="DX90" i="5" s="1"/>
  <c r="EA90" i="5" s="1"/>
  <c r="B460" i="6"/>
  <c r="K459" i="6" s="1"/>
  <c r="K113" i="6"/>
  <c r="M459" i="6"/>
  <c r="DW335" i="5" s="1"/>
  <c r="EB335" i="5" s="1"/>
  <c r="K458" i="6"/>
  <c r="DX334" i="5"/>
  <c r="EA334" i="5" s="1"/>
  <c r="H326" i="12"/>
  <c r="M28" i="10"/>
  <c r="CX31" i="5" s="1"/>
  <c r="CY31" i="5" s="1"/>
  <c r="DB31" i="5" s="1"/>
  <c r="B29" i="10"/>
  <c r="J28" i="10" s="1"/>
  <c r="J27" i="10"/>
  <c r="M27" i="11"/>
  <c r="M329" i="9"/>
  <c r="BY243" i="5" s="1"/>
  <c r="BZ243" i="5" s="1"/>
  <c r="CC243" i="5" s="1"/>
  <c r="DC30" i="5"/>
  <c r="B28" i="11"/>
  <c r="J27" i="11" s="1"/>
  <c r="J26" i="11"/>
  <c r="CD242" i="5"/>
  <c r="K328" i="9"/>
  <c r="B330" i="9"/>
  <c r="K329" i="9" s="1"/>
  <c r="K28" i="7"/>
  <c r="K156" i="8"/>
  <c r="K199" i="2"/>
  <c r="K242" i="7"/>
  <c r="K242" i="8"/>
  <c r="J70" i="2"/>
  <c r="K501" i="6"/>
  <c r="J199" i="10"/>
  <c r="BZ150" i="5"/>
  <c r="CC150" i="5" s="1"/>
  <c r="CD150" i="5"/>
  <c r="K199" i="9"/>
  <c r="M200" i="9"/>
  <c r="BY151" i="5" s="1"/>
  <c r="J199" i="9"/>
  <c r="B201" i="9"/>
  <c r="AB151" i="5"/>
  <c r="AE151" i="5" s="1"/>
  <c r="AF151" i="5"/>
  <c r="DX61" i="5"/>
  <c r="EA61" i="5" s="1"/>
  <c r="EB61" i="5"/>
  <c r="H53" i="12"/>
  <c r="K70" i="6"/>
  <c r="B72" i="6"/>
  <c r="J71" i="6" s="1"/>
  <c r="M71" i="6"/>
  <c r="DW62" i="5" s="1"/>
  <c r="K200" i="7"/>
  <c r="M201" i="7"/>
  <c r="AA152" i="5" s="1"/>
  <c r="B202" i="7"/>
  <c r="J200" i="7"/>
  <c r="K414" i="6"/>
  <c r="J458" i="7"/>
  <c r="J458" i="9"/>
  <c r="K285" i="6"/>
  <c r="K156" i="10"/>
  <c r="K501" i="7"/>
  <c r="K199" i="8"/>
  <c r="J71" i="7"/>
  <c r="K285" i="10"/>
  <c r="J244" i="6"/>
  <c r="J501" i="2"/>
  <c r="K70" i="8"/>
  <c r="J328" i="6"/>
  <c r="K328" i="10"/>
  <c r="J371" i="6"/>
  <c r="K330" i="8"/>
  <c r="K286" i="7"/>
  <c r="J414" i="7"/>
  <c r="J27" i="2"/>
  <c r="J242" i="9"/>
  <c r="K371" i="9"/>
  <c r="BD181" i="5"/>
  <c r="AZ181" i="5"/>
  <c r="BC181" i="5" s="1"/>
  <c r="B503" i="9"/>
  <c r="J502" i="9" s="1"/>
  <c r="M502" i="9"/>
  <c r="BY365" i="5" s="1"/>
  <c r="J414" i="8"/>
  <c r="J243" i="2"/>
  <c r="K328" i="2"/>
  <c r="B72" i="8"/>
  <c r="M71" i="8"/>
  <c r="AY62" i="5" s="1"/>
  <c r="K415" i="2"/>
  <c r="B417" i="2"/>
  <c r="K416" i="2" s="1"/>
  <c r="M416" i="2"/>
  <c r="K24" i="14" s="1"/>
  <c r="J29" i="9"/>
  <c r="B31" i="9"/>
  <c r="J30" i="9" s="1"/>
  <c r="M30" i="9"/>
  <c r="BY33" i="5" s="1"/>
  <c r="CY273" i="5"/>
  <c r="DB273" i="5" s="1"/>
  <c r="DC273" i="5"/>
  <c r="M286" i="8"/>
  <c r="AY212" i="5" s="1"/>
  <c r="B287" i="8"/>
  <c r="K286" i="8" s="1"/>
  <c r="K371" i="10"/>
  <c r="B373" i="10"/>
  <c r="J372" i="10" s="1"/>
  <c r="M372" i="10"/>
  <c r="CX274" i="5" s="1"/>
  <c r="J371" i="2"/>
  <c r="M372" i="2"/>
  <c r="B373" i="2"/>
  <c r="K372" i="2" s="1"/>
  <c r="M243" i="8"/>
  <c r="AY182" i="5" s="1"/>
  <c r="B244" i="8"/>
  <c r="AZ61" i="5"/>
  <c r="BC61" i="5" s="1"/>
  <c r="BD61" i="5"/>
  <c r="M114" i="9"/>
  <c r="BY90" i="5" s="1"/>
  <c r="B115" i="9"/>
  <c r="J114" i="9" s="1"/>
  <c r="K113" i="9"/>
  <c r="BZ89" i="5"/>
  <c r="CC89" i="5" s="1"/>
  <c r="CD89" i="5"/>
  <c r="K113" i="8"/>
  <c r="J501" i="9"/>
  <c r="B201" i="10"/>
  <c r="M200" i="10"/>
  <c r="CX151" i="5" s="1"/>
  <c r="BD211" i="5"/>
  <c r="AZ211" i="5"/>
  <c r="BC211" i="5" s="1"/>
  <c r="BZ364" i="5"/>
  <c r="CC364" i="5" s="1"/>
  <c r="CD364" i="5"/>
  <c r="K114" i="10"/>
  <c r="CY150" i="5"/>
  <c r="DB150" i="5" s="1"/>
  <c r="DC150" i="5"/>
  <c r="K285" i="8"/>
  <c r="K501" i="9"/>
  <c r="E27" i="5"/>
  <c r="D28" i="5" s="1"/>
  <c r="B159" i="7"/>
  <c r="J158" i="7" s="1"/>
  <c r="M158" i="7"/>
  <c r="AA122" i="5" s="1"/>
  <c r="M71" i="2"/>
  <c r="B72" i="2"/>
  <c r="J71" i="2" s="1"/>
  <c r="J242" i="10"/>
  <c r="BD30" i="5"/>
  <c r="AZ30" i="5"/>
  <c r="BC30" i="5" s="1"/>
  <c r="AZ303" i="5"/>
  <c r="BC303" i="5" s="1"/>
  <c r="BD303" i="5"/>
  <c r="H113" i="12"/>
  <c r="EB121" i="5"/>
  <c r="DX121" i="5"/>
  <c r="EA121" i="5" s="1"/>
  <c r="AZ150" i="5"/>
  <c r="BC150" i="5" s="1"/>
  <c r="BD150" i="5"/>
  <c r="BD334" i="5"/>
  <c r="AZ334" i="5"/>
  <c r="BC334" i="5" s="1"/>
  <c r="K27" i="8"/>
  <c r="M415" i="8"/>
  <c r="AY304" i="5" s="1"/>
  <c r="B416" i="8"/>
  <c r="K415" i="8" s="1"/>
  <c r="B461" i="2"/>
  <c r="K460" i="2" s="1"/>
  <c r="M460" i="2"/>
  <c r="B373" i="8"/>
  <c r="M372" i="8"/>
  <c r="AY274" i="5" s="1"/>
  <c r="B460" i="8"/>
  <c r="K459" i="8" s="1"/>
  <c r="M459" i="8"/>
  <c r="AY335" i="5" s="1"/>
  <c r="DX211" i="5"/>
  <c r="EA211" i="5" s="1"/>
  <c r="H203" i="12"/>
  <c r="EB211" i="5"/>
  <c r="BZ334" i="5"/>
  <c r="CC334" i="5" s="1"/>
  <c r="CD334" i="5"/>
  <c r="AF303" i="5"/>
  <c r="AB303" i="5"/>
  <c r="AE303" i="5" s="1"/>
  <c r="B246" i="6"/>
  <c r="J245" i="6" s="1"/>
  <c r="M245" i="6"/>
  <c r="DW184" i="5" s="1"/>
  <c r="B460" i="10"/>
  <c r="J459" i="10" s="1"/>
  <c r="M459" i="10"/>
  <c r="CX335" i="5" s="1"/>
  <c r="CY304" i="5"/>
  <c r="DB304" i="5" s="1"/>
  <c r="DC304" i="5"/>
  <c r="M415" i="6"/>
  <c r="DW304" i="5" s="1"/>
  <c r="B416" i="6"/>
  <c r="M72" i="7"/>
  <c r="AA63" i="5" s="1"/>
  <c r="B73" i="7"/>
  <c r="AB364" i="5"/>
  <c r="AE364" i="5" s="1"/>
  <c r="AF364" i="5"/>
  <c r="B417" i="10"/>
  <c r="J416" i="10" s="1"/>
  <c r="M416" i="10"/>
  <c r="CX305" i="5" s="1"/>
  <c r="DC334" i="5"/>
  <c r="CY334" i="5"/>
  <c r="DB334" i="5" s="1"/>
  <c r="EB242" i="5"/>
  <c r="DX242" i="5"/>
  <c r="EA242" i="5" s="1"/>
  <c r="H234" i="12"/>
  <c r="K415" i="10"/>
  <c r="M157" i="8"/>
  <c r="AY121" i="5" s="1"/>
  <c r="B158" i="8"/>
  <c r="K157" i="8" s="1"/>
  <c r="K458" i="10"/>
  <c r="B159" i="6"/>
  <c r="K158" i="6" s="1"/>
  <c r="M158" i="6"/>
  <c r="DW122" i="5" s="1"/>
  <c r="DX183" i="5"/>
  <c r="EA183" i="5" s="1"/>
  <c r="EB183" i="5"/>
  <c r="H175" i="12"/>
  <c r="B115" i="8"/>
  <c r="K114" i="8" s="1"/>
  <c r="M114" i="8"/>
  <c r="AY90" i="5" s="1"/>
  <c r="M28" i="6"/>
  <c r="DW31" i="5" s="1"/>
  <c r="B29" i="6"/>
  <c r="J28" i="6" s="1"/>
  <c r="AB334" i="5"/>
  <c r="AE334" i="5" s="1"/>
  <c r="AF334" i="5"/>
  <c r="J199" i="6"/>
  <c r="H22" i="12"/>
  <c r="EB30" i="5"/>
  <c r="DX30" i="5"/>
  <c r="EA30" i="5" s="1"/>
  <c r="B503" i="7"/>
  <c r="J502" i="7" s="1"/>
  <c r="M502" i="7"/>
  <c r="AA365" i="5" s="1"/>
  <c r="J415" i="10"/>
  <c r="B330" i="2"/>
  <c r="K329" i="2" s="1"/>
  <c r="M329" i="2"/>
  <c r="M329" i="6"/>
  <c r="DW243" i="5" s="1"/>
  <c r="B330" i="6"/>
  <c r="K329" i="6" s="1"/>
  <c r="AF121" i="5"/>
  <c r="AB121" i="5"/>
  <c r="AE121" i="5" s="1"/>
  <c r="M502" i="2"/>
  <c r="B503" i="2"/>
  <c r="J502" i="2" s="1"/>
  <c r="H142" i="12"/>
  <c r="EB150" i="5"/>
  <c r="DX150" i="5"/>
  <c r="EA150" i="5" s="1"/>
  <c r="K27" i="6"/>
  <c r="B373" i="7"/>
  <c r="J372" i="7" s="1"/>
  <c r="M372" i="7"/>
  <c r="AA274" i="5" s="1"/>
  <c r="M329" i="7"/>
  <c r="AA243" i="5" s="1"/>
  <c r="B330" i="7"/>
  <c r="K329" i="7" s="1"/>
  <c r="M286" i="2"/>
  <c r="B287" i="2"/>
  <c r="M329" i="10"/>
  <c r="CX243" i="5" s="1"/>
  <c r="B330" i="10"/>
  <c r="J329" i="10" s="1"/>
  <c r="M459" i="7"/>
  <c r="AA335" i="5" s="1"/>
  <c r="B460" i="7"/>
  <c r="K459" i="7" s="1"/>
  <c r="EB364" i="5"/>
  <c r="H356" i="12"/>
  <c r="DX364" i="5"/>
  <c r="EA364" i="5" s="1"/>
  <c r="DC120" i="5"/>
  <c r="CY120" i="5"/>
  <c r="DB120" i="5" s="1"/>
  <c r="BZ273" i="5"/>
  <c r="CC273" i="5" s="1"/>
  <c r="CD273" i="5"/>
  <c r="AB273" i="5"/>
  <c r="AE273" i="5" s="1"/>
  <c r="AF273" i="5"/>
  <c r="J328" i="7"/>
  <c r="DZ27" i="5"/>
  <c r="DY28" i="5" s="1"/>
  <c r="DC181" i="5"/>
  <c r="CY181" i="5"/>
  <c r="DB181" i="5" s="1"/>
  <c r="DA27" i="5"/>
  <c r="CZ28" i="5" s="1"/>
  <c r="B287" i="6"/>
  <c r="K286" i="6" s="1"/>
  <c r="M286" i="6"/>
  <c r="DW212" i="5" s="1"/>
  <c r="M331" i="8"/>
  <c r="AY245" i="5" s="1"/>
  <c r="B332" i="8"/>
  <c r="J331" i="8" s="1"/>
  <c r="B244" i="7"/>
  <c r="K243" i="7" s="1"/>
  <c r="M243" i="7"/>
  <c r="AA182" i="5" s="1"/>
  <c r="B201" i="6"/>
  <c r="J200" i="6" s="1"/>
  <c r="M200" i="6"/>
  <c r="DW151" i="5" s="1"/>
  <c r="AF242" i="5"/>
  <c r="AB242" i="5"/>
  <c r="AE242" i="5" s="1"/>
  <c r="J285" i="2"/>
  <c r="AB212" i="5"/>
  <c r="AE212" i="5" s="1"/>
  <c r="AF212" i="5"/>
  <c r="M29" i="7"/>
  <c r="AA32" i="5" s="1"/>
  <c r="B30" i="7"/>
  <c r="K29" i="7" s="1"/>
  <c r="B201" i="8"/>
  <c r="K200" i="8" s="1"/>
  <c r="M200" i="8"/>
  <c r="AY151" i="5" s="1"/>
  <c r="DX303" i="5"/>
  <c r="EA303" i="5" s="1"/>
  <c r="H295" i="12"/>
  <c r="EB303" i="5"/>
  <c r="BD244" i="5"/>
  <c r="AZ244" i="5"/>
  <c r="BC244" i="5" s="1"/>
  <c r="AB62" i="5"/>
  <c r="AE62" i="5" s="1"/>
  <c r="AF62" i="5"/>
  <c r="J458" i="10"/>
  <c r="DC211" i="5"/>
  <c r="CY211" i="5"/>
  <c r="DB211" i="5" s="1"/>
  <c r="M115" i="10"/>
  <c r="CX91" i="5" s="1"/>
  <c r="B116" i="10"/>
  <c r="K115" i="10" s="1"/>
  <c r="K70" i="10"/>
  <c r="M157" i="10"/>
  <c r="CX121" i="5" s="1"/>
  <c r="B158" i="10"/>
  <c r="K157" i="10" s="1"/>
  <c r="B373" i="9"/>
  <c r="J372" i="9" s="1"/>
  <c r="M372" i="9"/>
  <c r="BY274" i="5" s="1"/>
  <c r="J371" i="7"/>
  <c r="K328" i="7"/>
  <c r="M28" i="2"/>
  <c r="B23" i="14" s="1"/>
  <c r="B29" i="2"/>
  <c r="AD28" i="5"/>
  <c r="AC29" i="5" s="1"/>
  <c r="B244" i="10"/>
  <c r="J243" i="10" s="1"/>
  <c r="M243" i="10"/>
  <c r="CX182" i="5" s="1"/>
  <c r="B201" i="2"/>
  <c r="M200" i="2"/>
  <c r="K458" i="8"/>
  <c r="J157" i="6"/>
  <c r="B460" i="9"/>
  <c r="J459" i="9" s="1"/>
  <c r="M459" i="9"/>
  <c r="BY335" i="5" s="1"/>
  <c r="B416" i="7"/>
  <c r="J415" i="7" s="1"/>
  <c r="M415" i="7"/>
  <c r="AA304" i="5" s="1"/>
  <c r="B158" i="2"/>
  <c r="K157" i="2" s="1"/>
  <c r="M157" i="2"/>
  <c r="DC90" i="5"/>
  <c r="CY90" i="5"/>
  <c r="DB90" i="5" s="1"/>
  <c r="H265" i="12"/>
  <c r="DX273" i="5"/>
  <c r="EA273" i="5" s="1"/>
  <c r="EB273" i="5"/>
  <c r="K156" i="2"/>
  <c r="K459" i="2"/>
  <c r="B503" i="6"/>
  <c r="K502" i="6" s="1"/>
  <c r="M502" i="6"/>
  <c r="DW365" i="5" s="1"/>
  <c r="M286" i="10"/>
  <c r="CX212" i="5" s="1"/>
  <c r="B287" i="10"/>
  <c r="B245" i="2"/>
  <c r="K244" i="2" s="1"/>
  <c r="M244" i="2"/>
  <c r="CY61" i="5"/>
  <c r="DB61" i="5" s="1"/>
  <c r="DC61" i="5"/>
  <c r="AB181" i="5"/>
  <c r="AE181" i="5" s="1"/>
  <c r="AF181" i="5"/>
  <c r="AZ120" i="5"/>
  <c r="BC120" i="5" s="1"/>
  <c r="BD120" i="5"/>
  <c r="J371" i="8"/>
  <c r="BD273" i="5"/>
  <c r="AZ273" i="5"/>
  <c r="BC273" i="5" s="1"/>
  <c r="J156" i="2"/>
  <c r="BZ181" i="5"/>
  <c r="CC181" i="5" s="1"/>
  <c r="CD181" i="5"/>
  <c r="K157" i="7"/>
  <c r="M115" i="2"/>
  <c r="D24" i="14" s="1"/>
  <c r="B116" i="2"/>
  <c r="K115" i="2" s="1"/>
  <c r="BB27" i="5"/>
  <c r="BA28" i="5" s="1"/>
  <c r="M28" i="8"/>
  <c r="AY31" i="5" s="1"/>
  <c r="B29" i="8"/>
  <c r="J28" i="8" s="1"/>
  <c r="AF31" i="5"/>
  <c r="AB31" i="5"/>
  <c r="AE31" i="5" s="1"/>
  <c r="AZ89" i="5"/>
  <c r="BC89" i="5" s="1"/>
  <c r="BD89" i="5"/>
  <c r="CY242" i="5"/>
  <c r="DB242" i="5" s="1"/>
  <c r="DC242" i="5"/>
  <c r="K371" i="8"/>
  <c r="B373" i="6"/>
  <c r="K372" i="6" s="1"/>
  <c r="M372" i="6"/>
  <c r="DW274" i="5" s="1"/>
  <c r="J459" i="2"/>
  <c r="M287" i="7"/>
  <c r="AA213" i="5" s="1"/>
  <c r="B288" i="7"/>
  <c r="K287" i="7" s="1"/>
  <c r="M71" i="10"/>
  <c r="CX62" i="5" s="1"/>
  <c r="B72" i="10"/>
  <c r="K71" i="10" s="1"/>
  <c r="B244" i="9"/>
  <c r="M243" i="9"/>
  <c r="BY182" i="5" s="1"/>
  <c r="J157" i="7"/>
  <c r="K114" i="2"/>
  <c r="C61" i="5" l="1"/>
  <c r="F61" i="5" s="1"/>
  <c r="G61" i="5"/>
  <c r="E23" i="14"/>
  <c r="F23" i="14"/>
  <c r="H23" i="14"/>
  <c r="M23" i="14"/>
  <c r="I23" i="14"/>
  <c r="J23" i="14"/>
  <c r="B336" i="5"/>
  <c r="C336" i="5" s="1"/>
  <c r="F336" i="5" s="1"/>
  <c r="L24" i="14"/>
  <c r="G30" i="5"/>
  <c r="C30" i="5"/>
  <c r="F30" i="5" s="1"/>
  <c r="B183" i="5"/>
  <c r="C175" i="12" s="1"/>
  <c r="G24" i="14"/>
  <c r="B62" i="5"/>
  <c r="G62" i="5" s="1"/>
  <c r="C23" i="14"/>
  <c r="C304" i="5"/>
  <c r="F304" i="5" s="1"/>
  <c r="G211" i="5"/>
  <c r="C242" i="5"/>
  <c r="F242" i="5" s="1"/>
  <c r="G90" i="5"/>
  <c r="G304" i="5"/>
  <c r="C120" i="5"/>
  <c r="F120" i="5" s="1"/>
  <c r="G120" i="5"/>
  <c r="C182" i="5"/>
  <c r="F182" i="5" s="1"/>
  <c r="G182" i="5"/>
  <c r="C356" i="12"/>
  <c r="C265" i="12"/>
  <c r="C142" i="12"/>
  <c r="G242" i="5"/>
  <c r="G364" i="5"/>
  <c r="C82" i="12"/>
  <c r="C203" i="12"/>
  <c r="G150" i="5"/>
  <c r="C335" i="5"/>
  <c r="F335" i="5" s="1"/>
  <c r="C327" i="12"/>
  <c r="B365" i="5"/>
  <c r="G365" i="5" s="1"/>
  <c r="B212" i="5"/>
  <c r="G212" i="5" s="1"/>
  <c r="B243" i="5"/>
  <c r="C243" i="5" s="1"/>
  <c r="F243" i="5" s="1"/>
  <c r="B274" i="5"/>
  <c r="G274" i="5" s="1"/>
  <c r="B305" i="5"/>
  <c r="C297" i="12" s="1"/>
  <c r="B31" i="5"/>
  <c r="C23" i="12" s="1"/>
  <c r="G273" i="5"/>
  <c r="B121" i="5"/>
  <c r="C121" i="5" s="1"/>
  <c r="F121" i="5" s="1"/>
  <c r="B91" i="5"/>
  <c r="G91" i="5" s="1"/>
  <c r="B151" i="5"/>
  <c r="G151" i="5" s="1"/>
  <c r="K502" i="10"/>
  <c r="AF90" i="5"/>
  <c r="B504" i="10"/>
  <c r="K503" i="10" s="1"/>
  <c r="CY365" i="5"/>
  <c r="DB365" i="5" s="1"/>
  <c r="M503" i="10"/>
  <c r="CX366" i="5" s="1"/>
  <c r="CY366" i="5" s="1"/>
  <c r="DB366" i="5" s="1"/>
  <c r="CD31" i="5"/>
  <c r="CA32" i="5"/>
  <c r="CB32" i="5" s="1"/>
  <c r="BZ32" i="5"/>
  <c r="CC32" i="5" s="1"/>
  <c r="J502" i="8"/>
  <c r="K114" i="7"/>
  <c r="M115" i="7"/>
  <c r="AA91" i="5" s="1"/>
  <c r="AB91" i="5" s="1"/>
  <c r="AE91" i="5" s="1"/>
  <c r="B116" i="7"/>
  <c r="J115" i="7" s="1"/>
  <c r="AZ365" i="5"/>
  <c r="BC365" i="5" s="1"/>
  <c r="M503" i="8"/>
  <c r="AY366" i="5" s="1"/>
  <c r="AZ366" i="5" s="1"/>
  <c r="BC366" i="5" s="1"/>
  <c r="B504" i="8"/>
  <c r="J503" i="8" s="1"/>
  <c r="M72" i="9"/>
  <c r="BY63" i="5" s="1"/>
  <c r="CD63" i="5" s="1"/>
  <c r="B73" i="9"/>
  <c r="B74" i="9" s="1"/>
  <c r="J73" i="9" s="1"/>
  <c r="J71" i="9"/>
  <c r="J286" i="9"/>
  <c r="BZ304" i="5"/>
  <c r="CC304" i="5" s="1"/>
  <c r="CD62" i="5"/>
  <c r="J158" i="9"/>
  <c r="CD212" i="5"/>
  <c r="CD122" i="5"/>
  <c r="M287" i="9"/>
  <c r="BY213" i="5" s="1"/>
  <c r="BZ213" i="5" s="1"/>
  <c r="CC213" i="5" s="1"/>
  <c r="B288" i="9"/>
  <c r="J287" i="9" s="1"/>
  <c r="M115" i="6"/>
  <c r="DW91" i="5" s="1"/>
  <c r="DX91" i="5" s="1"/>
  <c r="EA91" i="5" s="1"/>
  <c r="J415" i="9"/>
  <c r="B160" i="9"/>
  <c r="J159" i="9" s="1"/>
  <c r="M159" i="9"/>
  <c r="BY123" i="5" s="1"/>
  <c r="BZ123" i="5" s="1"/>
  <c r="CC123" i="5" s="1"/>
  <c r="B417" i="9"/>
  <c r="J416" i="9" s="1"/>
  <c r="M416" i="9"/>
  <c r="BY305" i="5" s="1"/>
  <c r="CD305" i="5" s="1"/>
  <c r="B116" i="6"/>
  <c r="J115" i="6" s="1"/>
  <c r="EB90" i="5"/>
  <c r="K114" i="6"/>
  <c r="H82" i="12"/>
  <c r="J459" i="6"/>
  <c r="DX335" i="5"/>
  <c r="EA335" i="5" s="1"/>
  <c r="H327" i="12"/>
  <c r="B461" i="6"/>
  <c r="K460" i="6" s="1"/>
  <c r="M460" i="6"/>
  <c r="DW336" i="5" s="1"/>
  <c r="DX336" i="5" s="1"/>
  <c r="EA336" i="5" s="1"/>
  <c r="CD243" i="5"/>
  <c r="M29" i="10"/>
  <c r="CX32" i="5" s="1"/>
  <c r="CY32" i="5" s="1"/>
  <c r="DB32" i="5" s="1"/>
  <c r="B29" i="11"/>
  <c r="B30" i="11" s="1"/>
  <c r="M28" i="11"/>
  <c r="B30" i="10"/>
  <c r="J29" i="10" s="1"/>
  <c r="K28" i="10"/>
  <c r="DC31" i="5"/>
  <c r="M330" i="9"/>
  <c r="BY244" i="5" s="1"/>
  <c r="BZ244" i="5" s="1"/>
  <c r="CC244" i="5" s="1"/>
  <c r="K27" i="11"/>
  <c r="B331" i="9"/>
  <c r="K330" i="9" s="1"/>
  <c r="J329" i="9"/>
  <c r="J372" i="2"/>
  <c r="K416" i="10"/>
  <c r="K502" i="9"/>
  <c r="J244" i="2"/>
  <c r="K71" i="6"/>
  <c r="K245" i="6"/>
  <c r="J114" i="8"/>
  <c r="K200" i="9"/>
  <c r="M201" i="9"/>
  <c r="BY152" i="5" s="1"/>
  <c r="B202" i="9"/>
  <c r="J200" i="9"/>
  <c r="J329" i="2"/>
  <c r="BZ151" i="5"/>
  <c r="CC151" i="5" s="1"/>
  <c r="CD151" i="5"/>
  <c r="J243" i="7"/>
  <c r="K201" i="7"/>
  <c r="J201" i="7"/>
  <c r="M202" i="7"/>
  <c r="AA153" i="5" s="1"/>
  <c r="B203" i="7"/>
  <c r="K202" i="7" s="1"/>
  <c r="EB62" i="5"/>
  <c r="H54" i="12"/>
  <c r="DX62" i="5"/>
  <c r="EA62" i="5" s="1"/>
  <c r="M72" i="6"/>
  <c r="DW63" i="5" s="1"/>
  <c r="B73" i="6"/>
  <c r="J72" i="6" s="1"/>
  <c r="AF152" i="5"/>
  <c r="AB152" i="5"/>
  <c r="AE152" i="5" s="1"/>
  <c r="J372" i="6"/>
  <c r="J459" i="8"/>
  <c r="K30" i="9"/>
  <c r="J200" i="8"/>
  <c r="J416" i="2"/>
  <c r="K415" i="7"/>
  <c r="K502" i="7"/>
  <c r="K372" i="9"/>
  <c r="K331" i="8"/>
  <c r="J157" i="10"/>
  <c r="K329" i="10"/>
  <c r="J286" i="6"/>
  <c r="K243" i="10"/>
  <c r="K28" i="6"/>
  <c r="K372" i="7"/>
  <c r="J460" i="2"/>
  <c r="K28" i="8"/>
  <c r="J71" i="10"/>
  <c r="J115" i="10"/>
  <c r="J29" i="7"/>
  <c r="K372" i="10"/>
  <c r="CY274" i="5"/>
  <c r="DB274" i="5" s="1"/>
  <c r="DC274" i="5"/>
  <c r="J459" i="7"/>
  <c r="BD212" i="5"/>
  <c r="AZ212" i="5"/>
  <c r="BC212" i="5" s="1"/>
  <c r="J157" i="8"/>
  <c r="BZ33" i="5"/>
  <c r="CC33" i="5" s="1"/>
  <c r="CD33" i="5"/>
  <c r="B504" i="9"/>
  <c r="J503" i="9" s="1"/>
  <c r="M503" i="9"/>
  <c r="BY366" i="5" s="1"/>
  <c r="B374" i="2"/>
  <c r="J373" i="2" s="1"/>
  <c r="M373" i="2"/>
  <c r="M373" i="10"/>
  <c r="CX275" i="5" s="1"/>
  <c r="B374" i="10"/>
  <c r="J373" i="10" s="1"/>
  <c r="M244" i="8"/>
  <c r="AY183" i="5" s="1"/>
  <c r="B245" i="8"/>
  <c r="J200" i="10"/>
  <c r="M201" i="10"/>
  <c r="CX152" i="5" s="1"/>
  <c r="B202" i="10"/>
  <c r="K201" i="10" s="1"/>
  <c r="K459" i="9"/>
  <c r="BD62" i="5"/>
  <c r="AZ62" i="5"/>
  <c r="BC62" i="5" s="1"/>
  <c r="K71" i="8"/>
  <c r="J71" i="8"/>
  <c r="M72" i="8"/>
  <c r="AY63" i="5" s="1"/>
  <c r="B73" i="8"/>
  <c r="J157" i="2"/>
  <c r="J243" i="8"/>
  <c r="CY151" i="5"/>
  <c r="DB151" i="5" s="1"/>
  <c r="DC151" i="5"/>
  <c r="M417" i="2"/>
  <c r="B418" i="2"/>
  <c r="K417" i="2" s="1"/>
  <c r="B116" i="9"/>
  <c r="M115" i="9"/>
  <c r="BY91" i="5" s="1"/>
  <c r="CD90" i="5"/>
  <c r="BZ90" i="5"/>
  <c r="CC90" i="5" s="1"/>
  <c r="J286" i="8"/>
  <c r="M287" i="8"/>
  <c r="AY213" i="5" s="1"/>
  <c r="B288" i="8"/>
  <c r="J287" i="8" s="1"/>
  <c r="J415" i="8"/>
  <c r="BD182" i="5"/>
  <c r="AZ182" i="5"/>
  <c r="BC182" i="5" s="1"/>
  <c r="M31" i="9"/>
  <c r="BY34" i="5" s="1"/>
  <c r="B32" i="9"/>
  <c r="J31" i="9" s="1"/>
  <c r="K114" i="9"/>
  <c r="CD365" i="5"/>
  <c r="BZ365" i="5"/>
  <c r="CC365" i="5" s="1"/>
  <c r="K200" i="10"/>
  <c r="K243" i="8"/>
  <c r="AD29" i="5"/>
  <c r="AC30" i="5" s="1"/>
  <c r="DZ28" i="5"/>
  <c r="DY29" i="5" s="1"/>
  <c r="BB28" i="5"/>
  <c r="BA29" i="5" s="1"/>
  <c r="B202" i="2"/>
  <c r="K201" i="2" s="1"/>
  <c r="M201" i="2"/>
  <c r="F24" i="14" s="1"/>
  <c r="AZ90" i="5"/>
  <c r="BC90" i="5" s="1"/>
  <c r="BD90" i="5"/>
  <c r="B331" i="2"/>
  <c r="J330" i="2" s="1"/>
  <c r="M330" i="2"/>
  <c r="B116" i="8"/>
  <c r="K115" i="8" s="1"/>
  <c r="M115" i="8"/>
  <c r="AY91" i="5" s="1"/>
  <c r="B417" i="6"/>
  <c r="J416" i="6" s="1"/>
  <c r="M416" i="6"/>
  <c r="DW305" i="5" s="1"/>
  <c r="CY62" i="5"/>
  <c r="DB62" i="5" s="1"/>
  <c r="DC62" i="5"/>
  <c r="B245" i="10"/>
  <c r="J244" i="10" s="1"/>
  <c r="M244" i="10"/>
  <c r="CX183" i="5" s="1"/>
  <c r="AB32" i="5"/>
  <c r="AE32" i="5" s="1"/>
  <c r="AF32" i="5"/>
  <c r="M330" i="10"/>
  <c r="CX244" i="5" s="1"/>
  <c r="B331" i="10"/>
  <c r="K330" i="10" s="1"/>
  <c r="DX304" i="5"/>
  <c r="EA304" i="5" s="1"/>
  <c r="EB304" i="5"/>
  <c r="H296" i="12"/>
  <c r="CY212" i="5"/>
  <c r="DB212" i="5" s="1"/>
  <c r="DC212" i="5"/>
  <c r="CY182" i="5"/>
  <c r="DB182" i="5" s="1"/>
  <c r="DC182" i="5"/>
  <c r="B374" i="7"/>
  <c r="K373" i="7" s="1"/>
  <c r="M373" i="7"/>
  <c r="AA275" i="5" s="1"/>
  <c r="CY243" i="5"/>
  <c r="DB243" i="5" s="1"/>
  <c r="DC243" i="5"/>
  <c r="J415" i="6"/>
  <c r="DA28" i="5"/>
  <c r="CZ29" i="5" s="1"/>
  <c r="K502" i="2"/>
  <c r="AB365" i="5"/>
  <c r="AE365" i="5" s="1"/>
  <c r="AF365" i="5"/>
  <c r="K415" i="6"/>
  <c r="B417" i="8"/>
  <c r="K416" i="8" s="1"/>
  <c r="M416" i="8"/>
  <c r="AY305" i="5" s="1"/>
  <c r="M72" i="2"/>
  <c r="B73" i="2"/>
  <c r="J72" i="2" s="1"/>
  <c r="AF274" i="5"/>
  <c r="AB274" i="5"/>
  <c r="AE274" i="5" s="1"/>
  <c r="B374" i="8"/>
  <c r="J373" i="8" s="1"/>
  <c r="M373" i="8"/>
  <c r="AY275" i="5" s="1"/>
  <c r="B73" i="10"/>
  <c r="K72" i="10" s="1"/>
  <c r="M72" i="10"/>
  <c r="CX63" i="5" s="1"/>
  <c r="J502" i="6"/>
  <c r="B462" i="2"/>
  <c r="K461" i="2" s="1"/>
  <c r="M461" i="2"/>
  <c r="H357" i="12"/>
  <c r="DX365" i="5"/>
  <c r="EA365" i="5" s="1"/>
  <c r="EB365" i="5"/>
  <c r="B159" i="2"/>
  <c r="J158" i="2" s="1"/>
  <c r="M158" i="2"/>
  <c r="B159" i="10"/>
  <c r="J158" i="10" s="1"/>
  <c r="M158" i="10"/>
  <c r="CX122" i="5" s="1"/>
  <c r="B504" i="7"/>
  <c r="M503" i="7"/>
  <c r="AA366" i="5" s="1"/>
  <c r="EB122" i="5"/>
  <c r="DX122" i="5"/>
  <c r="EA122" i="5" s="1"/>
  <c r="H114" i="12"/>
  <c r="AZ304" i="5"/>
  <c r="BC304" i="5" s="1"/>
  <c r="BD304" i="5"/>
  <c r="K71" i="2"/>
  <c r="B245" i="7"/>
  <c r="J244" i="7" s="1"/>
  <c r="M244" i="7"/>
  <c r="AA183" i="5" s="1"/>
  <c r="B31" i="7"/>
  <c r="K30" i="7" s="1"/>
  <c r="M30" i="7"/>
  <c r="AA33" i="5" s="1"/>
  <c r="M159" i="6"/>
  <c r="DW123" i="5" s="1"/>
  <c r="B160" i="6"/>
  <c r="J159" i="6" s="1"/>
  <c r="J287" i="7"/>
  <c r="AZ245" i="5"/>
  <c r="BC245" i="5" s="1"/>
  <c r="BD245" i="5"/>
  <c r="CY305" i="5"/>
  <c r="DB305" i="5" s="1"/>
  <c r="DC305" i="5"/>
  <c r="M29" i="2"/>
  <c r="B24" i="14" s="1"/>
  <c r="B30" i="2"/>
  <c r="J29" i="2" s="1"/>
  <c r="DX151" i="5"/>
  <c r="EA151" i="5" s="1"/>
  <c r="EB151" i="5"/>
  <c r="H143" i="12"/>
  <c r="BZ335" i="5"/>
  <c r="CC335" i="5" s="1"/>
  <c r="CD335" i="5"/>
  <c r="K28" i="2"/>
  <c r="K200" i="6"/>
  <c r="DX212" i="5"/>
  <c r="EA212" i="5" s="1"/>
  <c r="H204" i="12"/>
  <c r="EB212" i="5"/>
  <c r="B159" i="8"/>
  <c r="J158" i="8" s="1"/>
  <c r="M158" i="8"/>
  <c r="AY122" i="5" s="1"/>
  <c r="AZ335" i="5"/>
  <c r="BC335" i="5" s="1"/>
  <c r="BD335" i="5"/>
  <c r="BZ274" i="5"/>
  <c r="CC274" i="5" s="1"/>
  <c r="CD274" i="5"/>
  <c r="AF304" i="5"/>
  <c r="AB304" i="5"/>
  <c r="AE304" i="5" s="1"/>
  <c r="AZ31" i="5"/>
  <c r="BC31" i="5" s="1"/>
  <c r="BD31" i="5"/>
  <c r="B288" i="2"/>
  <c r="J287" i="2" s="1"/>
  <c r="M287" i="2"/>
  <c r="H24" i="14" s="1"/>
  <c r="B417" i="7"/>
  <c r="K416" i="7" s="1"/>
  <c r="M416" i="7"/>
  <c r="AA305" i="5" s="1"/>
  <c r="K286" i="2"/>
  <c r="M417" i="10"/>
  <c r="CX306" i="5" s="1"/>
  <c r="B418" i="10"/>
  <c r="K417" i="10" s="1"/>
  <c r="B117" i="10"/>
  <c r="J116" i="10" s="1"/>
  <c r="M116" i="10"/>
  <c r="CX92" i="5" s="1"/>
  <c r="J286" i="2"/>
  <c r="K459" i="10"/>
  <c r="B245" i="9"/>
  <c r="J244" i="9" s="1"/>
  <c r="M244" i="9"/>
  <c r="BY183" i="5" s="1"/>
  <c r="B504" i="2"/>
  <c r="K503" i="2" s="1"/>
  <c r="M503" i="2"/>
  <c r="M24" i="14" s="1"/>
  <c r="B374" i="6"/>
  <c r="J373" i="6" s="1"/>
  <c r="M373" i="6"/>
  <c r="DW275" i="5" s="1"/>
  <c r="AB213" i="5"/>
  <c r="AE213" i="5" s="1"/>
  <c r="AF213" i="5"/>
  <c r="B461" i="9"/>
  <c r="J460" i="9" s="1"/>
  <c r="M460" i="9"/>
  <c r="BY336" i="5" s="1"/>
  <c r="J28" i="2"/>
  <c r="B202" i="6"/>
  <c r="J201" i="6" s="1"/>
  <c r="M201" i="6"/>
  <c r="DW152" i="5" s="1"/>
  <c r="M287" i="6"/>
  <c r="DW213" i="5" s="1"/>
  <c r="B288" i="6"/>
  <c r="J287" i="6" s="1"/>
  <c r="M460" i="7"/>
  <c r="AA336" i="5" s="1"/>
  <c r="B461" i="7"/>
  <c r="J460" i="7" s="1"/>
  <c r="J329" i="7"/>
  <c r="AF122" i="5"/>
  <c r="AB122" i="5"/>
  <c r="AE122" i="5" s="1"/>
  <c r="B504" i="6"/>
  <c r="J503" i="6" s="1"/>
  <c r="M503" i="6"/>
  <c r="DW366" i="5" s="1"/>
  <c r="EB274" i="5"/>
  <c r="H266" i="12"/>
  <c r="DX274" i="5"/>
  <c r="EA274" i="5" s="1"/>
  <c r="B333" i="8"/>
  <c r="J332" i="8" s="1"/>
  <c r="M332" i="8"/>
  <c r="AY246" i="5" s="1"/>
  <c r="J158" i="6"/>
  <c r="B117" i="2"/>
  <c r="K116" i="2" s="1"/>
  <c r="M116" i="2"/>
  <c r="CY91" i="5"/>
  <c r="DB91" i="5" s="1"/>
  <c r="DC91" i="5"/>
  <c r="AZ151" i="5"/>
  <c r="BC151" i="5" s="1"/>
  <c r="BD151" i="5"/>
  <c r="AZ121" i="5"/>
  <c r="BC121" i="5" s="1"/>
  <c r="BD121" i="5"/>
  <c r="M73" i="7"/>
  <c r="AA64" i="5" s="1"/>
  <c r="B74" i="7"/>
  <c r="DC335" i="5"/>
  <c r="CY335" i="5"/>
  <c r="DB335" i="5" s="1"/>
  <c r="B461" i="8"/>
  <c r="J460" i="8" s="1"/>
  <c r="M460" i="8"/>
  <c r="AY336" i="5" s="1"/>
  <c r="B461" i="10"/>
  <c r="K460" i="10" s="1"/>
  <c r="M460" i="10"/>
  <c r="CX336" i="5" s="1"/>
  <c r="M159" i="7"/>
  <c r="AA123" i="5" s="1"/>
  <c r="B160" i="7"/>
  <c r="K159" i="7" s="1"/>
  <c r="B288" i="10"/>
  <c r="K287" i="10" s="1"/>
  <c r="M287" i="10"/>
  <c r="CX213" i="5" s="1"/>
  <c r="AZ274" i="5"/>
  <c r="BC274" i="5" s="1"/>
  <c r="BD274" i="5"/>
  <c r="J200" i="2"/>
  <c r="B289" i="7"/>
  <c r="K288" i="7" s="1"/>
  <c r="M288" i="7"/>
  <c r="AA214" i="5" s="1"/>
  <c r="M330" i="7"/>
  <c r="AA244" i="5" s="1"/>
  <c r="B331" i="7"/>
  <c r="J330" i="7" s="1"/>
  <c r="J243" i="9"/>
  <c r="B202" i="8"/>
  <c r="K201" i="8" s="1"/>
  <c r="M201" i="8"/>
  <c r="AY152" i="5" s="1"/>
  <c r="AB243" i="5"/>
  <c r="AE243" i="5" s="1"/>
  <c r="AF243" i="5"/>
  <c r="J72" i="7"/>
  <c r="DX184" i="5"/>
  <c r="EA184" i="5" s="1"/>
  <c r="EB184" i="5"/>
  <c r="H176" i="12"/>
  <c r="K158" i="7"/>
  <c r="DC121" i="5"/>
  <c r="CY121" i="5"/>
  <c r="DB121" i="5" s="1"/>
  <c r="M29" i="8"/>
  <c r="AY32" i="5" s="1"/>
  <c r="B30" i="8"/>
  <c r="AB335" i="5"/>
  <c r="AE335" i="5" s="1"/>
  <c r="AF335" i="5"/>
  <c r="B331" i="6"/>
  <c r="K330" i="6" s="1"/>
  <c r="M330" i="6"/>
  <c r="DW244" i="5" s="1"/>
  <c r="AF63" i="5"/>
  <c r="AB63" i="5"/>
  <c r="AE63" i="5" s="1"/>
  <c r="J115" i="2"/>
  <c r="K243" i="9"/>
  <c r="B246" i="2"/>
  <c r="K245" i="2" s="1"/>
  <c r="M245" i="2"/>
  <c r="J329" i="6"/>
  <c r="B30" i="6"/>
  <c r="J29" i="6" s="1"/>
  <c r="M29" i="6"/>
  <c r="DW32" i="5" s="1"/>
  <c r="K72" i="7"/>
  <c r="J372" i="8"/>
  <c r="E28" i="5"/>
  <c r="D29" i="5" s="1"/>
  <c r="J286" i="10"/>
  <c r="M373" i="9"/>
  <c r="BY275" i="5" s="1"/>
  <c r="B374" i="9"/>
  <c r="K373" i="9" s="1"/>
  <c r="BZ182" i="5"/>
  <c r="CC182" i="5" s="1"/>
  <c r="CD182" i="5"/>
  <c r="K286" i="10"/>
  <c r="K200" i="2"/>
  <c r="AB182" i="5"/>
  <c r="AE182" i="5" s="1"/>
  <c r="AF182" i="5"/>
  <c r="H235" i="12"/>
  <c r="DX243" i="5"/>
  <c r="EA243" i="5" s="1"/>
  <c r="EB243" i="5"/>
  <c r="DX31" i="5"/>
  <c r="EA31" i="5" s="1"/>
  <c r="EB31" i="5"/>
  <c r="H23" i="12"/>
  <c r="B247" i="6"/>
  <c r="J246" i="6" s="1"/>
  <c r="M246" i="6"/>
  <c r="DW185" i="5" s="1"/>
  <c r="K372" i="8"/>
  <c r="C183" i="5" l="1"/>
  <c r="F183" i="5" s="1"/>
  <c r="G183" i="5"/>
  <c r="C328" i="12"/>
  <c r="G336" i="5"/>
  <c r="I24" i="14"/>
  <c r="C62" i="5"/>
  <c r="F62" i="5" s="1"/>
  <c r="C54" i="12"/>
  <c r="B337" i="5"/>
  <c r="C329" i="12" s="1"/>
  <c r="L25" i="14"/>
  <c r="B306" i="5"/>
  <c r="C306" i="5" s="1"/>
  <c r="F306" i="5" s="1"/>
  <c r="K25" i="14"/>
  <c r="B275" i="5"/>
  <c r="C275" i="5" s="1"/>
  <c r="F275" i="5" s="1"/>
  <c r="J24" i="14"/>
  <c r="C91" i="5"/>
  <c r="F91" i="5" s="1"/>
  <c r="C83" i="12"/>
  <c r="B184" i="5"/>
  <c r="G184" i="5" s="1"/>
  <c r="G25" i="14"/>
  <c r="B122" i="5"/>
  <c r="G122" i="5" s="1"/>
  <c r="E24" i="14"/>
  <c r="B92" i="5"/>
  <c r="C92" i="5" s="1"/>
  <c r="F92" i="5" s="1"/>
  <c r="D25" i="14"/>
  <c r="B63" i="5"/>
  <c r="C55" i="12" s="1"/>
  <c r="C24" i="14"/>
  <c r="C235" i="12"/>
  <c r="C31" i="5"/>
  <c r="F31" i="5" s="1"/>
  <c r="G305" i="5"/>
  <c r="C113" i="12"/>
  <c r="C151" i="5"/>
  <c r="F151" i="5" s="1"/>
  <c r="G121" i="5"/>
  <c r="C143" i="12"/>
  <c r="C365" i="5"/>
  <c r="F365" i="5" s="1"/>
  <c r="C357" i="12"/>
  <c r="G243" i="5"/>
  <c r="C266" i="12"/>
  <c r="C274" i="5"/>
  <c r="F274" i="5" s="1"/>
  <c r="G31" i="5"/>
  <c r="C305" i="5"/>
  <c r="F305" i="5" s="1"/>
  <c r="C212" i="5"/>
  <c r="F212" i="5" s="1"/>
  <c r="C204" i="12"/>
  <c r="B213" i="5"/>
  <c r="C213" i="5" s="1"/>
  <c r="F213" i="5" s="1"/>
  <c r="B152" i="5"/>
  <c r="C144" i="12" s="1"/>
  <c r="B32" i="5"/>
  <c r="C32" i="5" s="1"/>
  <c r="F32" i="5" s="1"/>
  <c r="B366" i="5"/>
  <c r="G366" i="5" s="1"/>
  <c r="B244" i="5"/>
  <c r="C236" i="12" s="1"/>
  <c r="M504" i="10"/>
  <c r="CX367" i="5" s="1"/>
  <c r="CY367" i="5" s="1"/>
  <c r="DB367" i="5" s="1"/>
  <c r="DC366" i="5"/>
  <c r="J503" i="10"/>
  <c r="B505" i="10"/>
  <c r="K504" i="10" s="1"/>
  <c r="CA33" i="5"/>
  <c r="CB33" i="5" s="1"/>
  <c r="CA34" i="5" s="1"/>
  <c r="B117" i="7"/>
  <c r="J116" i="7" s="1"/>
  <c r="M116" i="7"/>
  <c r="AA92" i="5" s="1"/>
  <c r="AB92" i="5" s="1"/>
  <c r="AE92" i="5" s="1"/>
  <c r="AF91" i="5"/>
  <c r="K115" i="7"/>
  <c r="BD366" i="5"/>
  <c r="K503" i="8"/>
  <c r="M504" i="8"/>
  <c r="AY367" i="5" s="1"/>
  <c r="BD367" i="5" s="1"/>
  <c r="B505" i="8"/>
  <c r="K504" i="8" s="1"/>
  <c r="K72" i="9"/>
  <c r="J72" i="9"/>
  <c r="M73" i="9"/>
  <c r="BY64" i="5" s="1"/>
  <c r="BZ64" i="5" s="1"/>
  <c r="CC64" i="5" s="1"/>
  <c r="BZ63" i="5"/>
  <c r="CC63" i="5" s="1"/>
  <c r="CD213" i="5"/>
  <c r="K287" i="9"/>
  <c r="BZ305" i="5"/>
  <c r="CC305" i="5" s="1"/>
  <c r="B418" i="9"/>
  <c r="K417" i="9" s="1"/>
  <c r="M116" i="6"/>
  <c r="DW92" i="5" s="1"/>
  <c r="H84" i="12" s="1"/>
  <c r="K115" i="6"/>
  <c r="B117" i="6"/>
  <c r="K116" i="6" s="1"/>
  <c r="B161" i="9"/>
  <c r="J160" i="9" s="1"/>
  <c r="CD123" i="5"/>
  <c r="EB91" i="5"/>
  <c r="M160" i="9"/>
  <c r="BY124" i="5" s="1"/>
  <c r="CD124" i="5" s="1"/>
  <c r="H83" i="12"/>
  <c r="B289" i="9"/>
  <c r="K288" i="9" s="1"/>
  <c r="M288" i="9"/>
  <c r="BY214" i="5" s="1"/>
  <c r="BZ214" i="5" s="1"/>
  <c r="CC214" i="5" s="1"/>
  <c r="K416" i="9"/>
  <c r="K159" i="9"/>
  <c r="M417" i="9"/>
  <c r="BY306" i="5" s="1"/>
  <c r="BZ306" i="5" s="1"/>
  <c r="CC306" i="5" s="1"/>
  <c r="H328" i="12"/>
  <c r="M461" i="6"/>
  <c r="DW337" i="5" s="1"/>
  <c r="H329" i="12" s="1"/>
  <c r="B462" i="6"/>
  <c r="J461" i="6" s="1"/>
  <c r="EB336" i="5"/>
  <c r="M331" i="9"/>
  <c r="BY245" i="5" s="1"/>
  <c r="CD245" i="5" s="1"/>
  <c r="B332" i="9"/>
  <c r="J331" i="9" s="1"/>
  <c r="J460" i="6"/>
  <c r="J330" i="9"/>
  <c r="M29" i="11"/>
  <c r="K28" i="11"/>
  <c r="J28" i="11"/>
  <c r="DC32" i="5"/>
  <c r="CD244" i="5"/>
  <c r="B31" i="10"/>
  <c r="K30" i="10" s="1"/>
  <c r="M30" i="10"/>
  <c r="CX33" i="5" s="1"/>
  <c r="DC33" i="5" s="1"/>
  <c r="K29" i="10"/>
  <c r="K332" i="8"/>
  <c r="K373" i="10"/>
  <c r="J373" i="7"/>
  <c r="K503" i="9"/>
  <c r="K330" i="7"/>
  <c r="K158" i="8"/>
  <c r="K330" i="2"/>
  <c r="K73" i="9"/>
  <c r="J72" i="10"/>
  <c r="M202" i="9"/>
  <c r="BY153" i="5" s="1"/>
  <c r="B203" i="9"/>
  <c r="K201" i="9"/>
  <c r="J201" i="9"/>
  <c r="CD152" i="5"/>
  <c r="BZ152" i="5"/>
  <c r="CC152" i="5" s="1"/>
  <c r="H55" i="12"/>
  <c r="DX63" i="5"/>
  <c r="EA63" i="5" s="1"/>
  <c r="EB63" i="5"/>
  <c r="K72" i="6"/>
  <c r="M73" i="6"/>
  <c r="DW64" i="5" s="1"/>
  <c r="B74" i="6"/>
  <c r="K73" i="6" s="1"/>
  <c r="K373" i="6"/>
  <c r="K373" i="8"/>
  <c r="J201" i="2"/>
  <c r="B204" i="7"/>
  <c r="J203" i="7" s="1"/>
  <c r="M203" i="7"/>
  <c r="AA154" i="5" s="1"/>
  <c r="J202" i="7"/>
  <c r="AF153" i="5"/>
  <c r="AB153" i="5"/>
  <c r="AE153" i="5" s="1"/>
  <c r="K201" i="6"/>
  <c r="K116" i="10"/>
  <c r="K287" i="2"/>
  <c r="J115" i="8"/>
  <c r="J503" i="2"/>
  <c r="K158" i="10"/>
  <c r="J330" i="6"/>
  <c r="J116" i="2"/>
  <c r="K416" i="6"/>
  <c r="J287" i="10"/>
  <c r="K460" i="8"/>
  <c r="K158" i="2"/>
  <c r="J416" i="8"/>
  <c r="J201" i="10"/>
  <c r="J417" i="2"/>
  <c r="B419" i="2"/>
  <c r="K418" i="2" s="1"/>
  <c r="M418" i="2"/>
  <c r="K29" i="2"/>
  <c r="M504" i="9"/>
  <c r="BY367" i="5" s="1"/>
  <c r="B505" i="9"/>
  <c r="J460" i="10"/>
  <c r="AZ183" i="5"/>
  <c r="BC183" i="5" s="1"/>
  <c r="BD183" i="5"/>
  <c r="BD63" i="5"/>
  <c r="AZ63" i="5"/>
  <c r="BC63" i="5" s="1"/>
  <c r="BD213" i="5"/>
  <c r="AZ213" i="5"/>
  <c r="BC213" i="5" s="1"/>
  <c r="M288" i="8"/>
  <c r="AY214" i="5" s="1"/>
  <c r="B289" i="8"/>
  <c r="J288" i="8" s="1"/>
  <c r="K373" i="2"/>
  <c r="BZ91" i="5"/>
  <c r="CC91" i="5" s="1"/>
  <c r="CD91" i="5"/>
  <c r="K244" i="8"/>
  <c r="B246" i="8"/>
  <c r="K245" i="8" s="1"/>
  <c r="M245" i="8"/>
  <c r="AY184" i="5" s="1"/>
  <c r="J244" i="8"/>
  <c r="J288" i="7"/>
  <c r="K503" i="6"/>
  <c r="K287" i="8"/>
  <c r="DC152" i="5"/>
  <c r="CY152" i="5"/>
  <c r="DB152" i="5" s="1"/>
  <c r="J115" i="9"/>
  <c r="M116" i="9"/>
  <c r="BY92" i="5" s="1"/>
  <c r="K115" i="9"/>
  <c r="B117" i="9"/>
  <c r="K31" i="9"/>
  <c r="M32" i="9"/>
  <c r="BY35" i="5" s="1"/>
  <c r="B33" i="9"/>
  <c r="M374" i="10"/>
  <c r="CX276" i="5" s="1"/>
  <c r="B375" i="10"/>
  <c r="K374" i="10" s="1"/>
  <c r="J72" i="8"/>
  <c r="B74" i="8"/>
  <c r="M73" i="8"/>
  <c r="AY64" i="5" s="1"/>
  <c r="K72" i="8"/>
  <c r="B375" i="2"/>
  <c r="M374" i="2"/>
  <c r="BZ366" i="5"/>
  <c r="CC366" i="5" s="1"/>
  <c r="CD366" i="5"/>
  <c r="M202" i="10"/>
  <c r="CX153" i="5" s="1"/>
  <c r="B203" i="10"/>
  <c r="CD34" i="5"/>
  <c r="BZ34" i="5"/>
  <c r="CC34" i="5" s="1"/>
  <c r="DC275" i="5"/>
  <c r="CY275" i="5"/>
  <c r="DB275" i="5" s="1"/>
  <c r="DA29" i="5"/>
  <c r="CZ30" i="5" s="1"/>
  <c r="DZ29" i="5"/>
  <c r="DY30" i="5" s="1"/>
  <c r="DC336" i="5"/>
  <c r="CY336" i="5"/>
  <c r="DB336" i="5" s="1"/>
  <c r="M160" i="6"/>
  <c r="DW124" i="5" s="1"/>
  <c r="B161" i="6"/>
  <c r="J160" i="6" s="1"/>
  <c r="B419" i="10"/>
  <c r="K418" i="10" s="1"/>
  <c r="M418" i="10"/>
  <c r="CX307" i="5" s="1"/>
  <c r="J245" i="2"/>
  <c r="CY213" i="5"/>
  <c r="DB213" i="5" s="1"/>
  <c r="DC213" i="5"/>
  <c r="J417" i="10"/>
  <c r="AB275" i="5"/>
  <c r="AE275" i="5" s="1"/>
  <c r="AF275" i="5"/>
  <c r="DC306" i="5"/>
  <c r="CY306" i="5"/>
  <c r="DB306" i="5" s="1"/>
  <c r="B32" i="7"/>
  <c r="J31" i="7" s="1"/>
  <c r="M31" i="7"/>
  <c r="AA34" i="5" s="1"/>
  <c r="B418" i="6"/>
  <c r="K417" i="6" s="1"/>
  <c r="M417" i="6"/>
  <c r="DW306" i="5" s="1"/>
  <c r="B332" i="10"/>
  <c r="J331" i="10" s="1"/>
  <c r="M331" i="10"/>
  <c r="CX245" i="5" s="1"/>
  <c r="M461" i="10"/>
  <c r="CX337" i="5" s="1"/>
  <c r="B462" i="10"/>
  <c r="K461" i="10" s="1"/>
  <c r="B247" i="2"/>
  <c r="K246" i="2" s="1"/>
  <c r="M246" i="2"/>
  <c r="CY244" i="5"/>
  <c r="DB244" i="5" s="1"/>
  <c r="DC244" i="5"/>
  <c r="AZ336" i="5"/>
  <c r="BC336" i="5" s="1"/>
  <c r="BD336" i="5"/>
  <c r="M288" i="10"/>
  <c r="CX214" i="5" s="1"/>
  <c r="B289" i="10"/>
  <c r="J288" i="10" s="1"/>
  <c r="B203" i="6"/>
  <c r="K202" i="6" s="1"/>
  <c r="M202" i="6"/>
  <c r="DW153" i="5" s="1"/>
  <c r="DC92" i="5"/>
  <c r="CY92" i="5"/>
  <c r="DB92" i="5" s="1"/>
  <c r="J30" i="7"/>
  <c r="AZ305" i="5"/>
  <c r="BC305" i="5" s="1"/>
  <c r="BD305" i="5"/>
  <c r="B375" i="7"/>
  <c r="J374" i="7" s="1"/>
  <c r="M374" i="7"/>
  <c r="AA276" i="5" s="1"/>
  <c r="DX244" i="5"/>
  <c r="EA244" i="5" s="1"/>
  <c r="EB244" i="5"/>
  <c r="H236" i="12"/>
  <c r="EB366" i="5"/>
  <c r="DX366" i="5"/>
  <c r="EA366" i="5" s="1"/>
  <c r="H358" i="12"/>
  <c r="E29" i="5"/>
  <c r="D30" i="5" s="1"/>
  <c r="B375" i="6"/>
  <c r="K374" i="6" s="1"/>
  <c r="M374" i="6"/>
  <c r="DW276" i="5" s="1"/>
  <c r="B462" i="8"/>
  <c r="J461" i="8" s="1"/>
  <c r="M461" i="8"/>
  <c r="AY337" i="5" s="1"/>
  <c r="K246" i="6"/>
  <c r="M331" i="7"/>
  <c r="AA245" i="5" s="1"/>
  <c r="B332" i="7"/>
  <c r="K331" i="7" s="1"/>
  <c r="J159" i="7"/>
  <c r="M117" i="2"/>
  <c r="B118" i="2"/>
  <c r="M117" i="10"/>
  <c r="CX93" i="5" s="1"/>
  <c r="B118" i="10"/>
  <c r="K117" i="10" s="1"/>
  <c r="B75" i="9"/>
  <c r="J74" i="9" s="1"/>
  <c r="M74" i="9"/>
  <c r="BY65" i="5" s="1"/>
  <c r="J461" i="2"/>
  <c r="AB183" i="5"/>
  <c r="AE183" i="5" s="1"/>
  <c r="AF183" i="5"/>
  <c r="AB214" i="5"/>
  <c r="AE214" i="5" s="1"/>
  <c r="AF214" i="5"/>
  <c r="AF336" i="5"/>
  <c r="AB336" i="5"/>
  <c r="AE336" i="5" s="1"/>
  <c r="B246" i="7"/>
  <c r="J245" i="7" s="1"/>
  <c r="M245" i="7"/>
  <c r="AA184" i="5" s="1"/>
  <c r="K460" i="7"/>
  <c r="B289" i="2"/>
  <c r="K288" i="2" s="1"/>
  <c r="M288" i="2"/>
  <c r="B31" i="8"/>
  <c r="K30" i="8" s="1"/>
  <c r="M30" i="8"/>
  <c r="AY33" i="5" s="1"/>
  <c r="J29" i="8"/>
  <c r="EB213" i="5"/>
  <c r="H205" i="12"/>
  <c r="DX213" i="5"/>
  <c r="EA213" i="5" s="1"/>
  <c r="M73" i="2"/>
  <c r="B74" i="2"/>
  <c r="J73" i="2" s="1"/>
  <c r="K72" i="2"/>
  <c r="EB185" i="5"/>
  <c r="DX185" i="5"/>
  <c r="EA185" i="5" s="1"/>
  <c r="H177" i="12"/>
  <c r="AF244" i="5"/>
  <c r="AB244" i="5"/>
  <c r="AE244" i="5" s="1"/>
  <c r="BZ336" i="5"/>
  <c r="CC336" i="5" s="1"/>
  <c r="CD336" i="5"/>
  <c r="AB305" i="5"/>
  <c r="AE305" i="5" s="1"/>
  <c r="AF305" i="5"/>
  <c r="B31" i="2"/>
  <c r="M30" i="2"/>
  <c r="B25" i="14" s="1"/>
  <c r="B418" i="8"/>
  <c r="J417" i="8" s="1"/>
  <c r="M417" i="8"/>
  <c r="AY306" i="5" s="1"/>
  <c r="K244" i="10"/>
  <c r="BD91" i="5"/>
  <c r="AZ91" i="5"/>
  <c r="BC91" i="5" s="1"/>
  <c r="M202" i="2"/>
  <c r="B203" i="2"/>
  <c r="K202" i="2" s="1"/>
  <c r="K244" i="7"/>
  <c r="B160" i="10"/>
  <c r="K159" i="10" s="1"/>
  <c r="M159" i="10"/>
  <c r="CX123" i="5" s="1"/>
  <c r="B290" i="7"/>
  <c r="J289" i="7" s="1"/>
  <c r="M289" i="7"/>
  <c r="AA215" i="5" s="1"/>
  <c r="B289" i="6"/>
  <c r="J288" i="6" s="1"/>
  <c r="M288" i="6"/>
  <c r="DW214" i="5" s="1"/>
  <c r="K287" i="6"/>
  <c r="H267" i="12"/>
  <c r="DX275" i="5"/>
  <c r="EA275" i="5" s="1"/>
  <c r="EB275" i="5"/>
  <c r="K159" i="6"/>
  <c r="J330" i="10"/>
  <c r="H297" i="12"/>
  <c r="DX305" i="5"/>
  <c r="EA305" i="5" s="1"/>
  <c r="EB305" i="5"/>
  <c r="K29" i="6"/>
  <c r="M160" i="7"/>
  <c r="AA124" i="5" s="1"/>
  <c r="B161" i="7"/>
  <c r="K160" i="7" s="1"/>
  <c r="B75" i="7"/>
  <c r="J74" i="7" s="1"/>
  <c r="M74" i="7"/>
  <c r="AA65" i="5" s="1"/>
  <c r="B462" i="9"/>
  <c r="K461" i="9" s="1"/>
  <c r="M461" i="9"/>
  <c r="BY337" i="5" s="1"/>
  <c r="M417" i="7"/>
  <c r="AA306" i="5" s="1"/>
  <c r="B418" i="7"/>
  <c r="J417" i="7" s="1"/>
  <c r="B463" i="2"/>
  <c r="K462" i="2" s="1"/>
  <c r="M462" i="2"/>
  <c r="CY183" i="5"/>
  <c r="DB183" i="5" s="1"/>
  <c r="DC183" i="5"/>
  <c r="M116" i="8"/>
  <c r="AY92" i="5" s="1"/>
  <c r="B117" i="8"/>
  <c r="J116" i="8" s="1"/>
  <c r="CY122" i="5"/>
  <c r="DB122" i="5" s="1"/>
  <c r="DC122" i="5"/>
  <c r="AB33" i="5"/>
  <c r="AE33" i="5" s="1"/>
  <c r="AF33" i="5"/>
  <c r="H144" i="12"/>
  <c r="DX152" i="5"/>
  <c r="EA152" i="5" s="1"/>
  <c r="EB152" i="5"/>
  <c r="M247" i="6"/>
  <c r="DW186" i="5" s="1"/>
  <c r="B248" i="6"/>
  <c r="J247" i="6" s="1"/>
  <c r="H24" i="12"/>
  <c r="DX32" i="5"/>
  <c r="EA32" i="5" s="1"/>
  <c r="EB32" i="5"/>
  <c r="AB123" i="5"/>
  <c r="AE123" i="5" s="1"/>
  <c r="AF123" i="5"/>
  <c r="J73" i="7"/>
  <c r="J416" i="7"/>
  <c r="BB29" i="5"/>
  <c r="BA30" i="5" s="1"/>
  <c r="BZ275" i="5"/>
  <c r="CC275" i="5" s="1"/>
  <c r="CD275" i="5"/>
  <c r="B203" i="8"/>
  <c r="K202" i="8" s="1"/>
  <c r="M202" i="8"/>
  <c r="AY153" i="5" s="1"/>
  <c r="BD275" i="5"/>
  <c r="AZ275" i="5"/>
  <c r="BC275" i="5" s="1"/>
  <c r="M374" i="8"/>
  <c r="AY276" i="5" s="1"/>
  <c r="B375" i="8"/>
  <c r="K374" i="8" s="1"/>
  <c r="H115" i="12"/>
  <c r="EB123" i="5"/>
  <c r="DX123" i="5"/>
  <c r="EA123" i="5" s="1"/>
  <c r="AZ32" i="5"/>
  <c r="BC32" i="5" s="1"/>
  <c r="BD32" i="5"/>
  <c r="M159" i="2"/>
  <c r="B160" i="2"/>
  <c r="K159" i="2" s="1"/>
  <c r="K29" i="8"/>
  <c r="B505" i="6"/>
  <c r="J504" i="6" s="1"/>
  <c r="M504" i="6"/>
  <c r="DW367" i="5" s="1"/>
  <c r="K73" i="7"/>
  <c r="K460" i="9"/>
  <c r="M504" i="2"/>
  <c r="B505" i="2"/>
  <c r="J504" i="2" s="1"/>
  <c r="AZ122" i="5"/>
  <c r="BC122" i="5" s="1"/>
  <c r="BD122" i="5"/>
  <c r="AF366" i="5"/>
  <c r="AB366" i="5"/>
  <c r="AE366" i="5" s="1"/>
  <c r="B246" i="10"/>
  <c r="K245" i="10" s="1"/>
  <c r="M245" i="10"/>
  <c r="CX184" i="5" s="1"/>
  <c r="M30" i="11"/>
  <c r="B31" i="11"/>
  <c r="K30" i="11" s="1"/>
  <c r="B332" i="6"/>
  <c r="J331" i="6" s="1"/>
  <c r="M331" i="6"/>
  <c r="DW245" i="5" s="1"/>
  <c r="B505" i="7"/>
  <c r="K504" i="7" s="1"/>
  <c r="M504" i="7"/>
  <c r="AA367" i="5" s="1"/>
  <c r="CY63" i="5"/>
  <c r="DB63" i="5" s="1"/>
  <c r="DC63" i="5"/>
  <c r="B462" i="7"/>
  <c r="J461" i="7" s="1"/>
  <c r="M461" i="7"/>
  <c r="AA337" i="5" s="1"/>
  <c r="AZ246" i="5"/>
  <c r="BC246" i="5" s="1"/>
  <c r="BD246" i="5"/>
  <c r="AB64" i="5"/>
  <c r="AE64" i="5" s="1"/>
  <c r="AF64" i="5"/>
  <c r="K29" i="11"/>
  <c r="B160" i="8"/>
  <c r="K159" i="8" s="1"/>
  <c r="M159" i="8"/>
  <c r="AY123" i="5" s="1"/>
  <c r="J503" i="7"/>
  <c r="B332" i="2"/>
  <c r="J331" i="2" s="1"/>
  <c r="M331" i="2"/>
  <c r="AD30" i="5"/>
  <c r="AC31" i="5" s="1"/>
  <c r="B246" i="9"/>
  <c r="K245" i="9" s="1"/>
  <c r="M245" i="9"/>
  <c r="BY184" i="5" s="1"/>
  <c r="J201" i="8"/>
  <c r="B334" i="8"/>
  <c r="K333" i="8" s="1"/>
  <c r="M333" i="8"/>
  <c r="AY247" i="5" s="1"/>
  <c r="M30" i="6"/>
  <c r="DW33" i="5" s="1"/>
  <c r="B31" i="6"/>
  <c r="B375" i="9"/>
  <c r="J374" i="9" s="1"/>
  <c r="M374" i="9"/>
  <c r="BY276" i="5" s="1"/>
  <c r="K244" i="9"/>
  <c r="J373" i="9"/>
  <c r="J29" i="11"/>
  <c r="AZ152" i="5"/>
  <c r="BC152" i="5" s="1"/>
  <c r="BD152" i="5"/>
  <c r="BZ183" i="5"/>
  <c r="CC183" i="5" s="1"/>
  <c r="CD183" i="5"/>
  <c r="K503" i="7"/>
  <c r="M73" i="10"/>
  <c r="CX64" i="5" s="1"/>
  <c r="B74" i="10"/>
  <c r="K73" i="10" s="1"/>
  <c r="C298" i="12" l="1"/>
  <c r="G306" i="5"/>
  <c r="C267" i="12"/>
  <c r="G337" i="5"/>
  <c r="C337" i="5"/>
  <c r="F337" i="5" s="1"/>
  <c r="B367" i="5"/>
  <c r="C367" i="5" s="1"/>
  <c r="F367" i="5" s="1"/>
  <c r="M25" i="14"/>
  <c r="C176" i="12"/>
  <c r="B338" i="5"/>
  <c r="G338" i="5" s="1"/>
  <c r="L26" i="14"/>
  <c r="B307" i="5"/>
  <c r="C307" i="5" s="1"/>
  <c r="F307" i="5" s="1"/>
  <c r="K26" i="14"/>
  <c r="G275" i="5"/>
  <c r="C84" i="12"/>
  <c r="C63" i="5"/>
  <c r="F63" i="5" s="1"/>
  <c r="G63" i="5"/>
  <c r="B276" i="5"/>
  <c r="G276" i="5" s="1"/>
  <c r="J25" i="14"/>
  <c r="C184" i="5"/>
  <c r="F184" i="5" s="1"/>
  <c r="C122" i="5"/>
  <c r="F122" i="5" s="1"/>
  <c r="G92" i="5"/>
  <c r="C114" i="12"/>
  <c r="B245" i="5"/>
  <c r="C237" i="12" s="1"/>
  <c r="I25" i="14"/>
  <c r="B214" i="5"/>
  <c r="G214" i="5" s="1"/>
  <c r="H25" i="14"/>
  <c r="B185" i="5"/>
  <c r="G185" i="5" s="1"/>
  <c r="G26" i="14"/>
  <c r="B153" i="5"/>
  <c r="C153" i="5" s="1"/>
  <c r="F153" i="5" s="1"/>
  <c r="F25" i="14"/>
  <c r="B123" i="5"/>
  <c r="C115" i="12" s="1"/>
  <c r="E25" i="14"/>
  <c r="C152" i="5"/>
  <c r="F152" i="5" s="1"/>
  <c r="B93" i="5"/>
  <c r="G93" i="5" s="1"/>
  <c r="D26" i="14"/>
  <c r="G152" i="5"/>
  <c r="B64" i="5"/>
  <c r="C64" i="5" s="1"/>
  <c r="F64" i="5" s="1"/>
  <c r="C25" i="14"/>
  <c r="C205" i="12"/>
  <c r="G213" i="5"/>
  <c r="B33" i="5"/>
  <c r="G33" i="5" s="1"/>
  <c r="C244" i="5"/>
  <c r="F244" i="5" s="1"/>
  <c r="G244" i="5"/>
  <c r="C24" i="12"/>
  <c r="G32" i="5"/>
  <c r="C366" i="5"/>
  <c r="F366" i="5" s="1"/>
  <c r="C358" i="12"/>
  <c r="J504" i="10"/>
  <c r="DC367" i="5"/>
  <c r="B506" i="10"/>
  <c r="J505" i="10" s="1"/>
  <c r="M505" i="10"/>
  <c r="CX368" i="5" s="1"/>
  <c r="CY368" i="5" s="1"/>
  <c r="DB368" i="5" s="1"/>
  <c r="M117" i="7"/>
  <c r="AA93" i="5" s="1"/>
  <c r="AB93" i="5" s="1"/>
  <c r="AE93" i="5" s="1"/>
  <c r="B118" i="7"/>
  <c r="K117" i="7" s="1"/>
  <c r="K116" i="7"/>
  <c r="AZ367" i="5"/>
  <c r="BC367" i="5" s="1"/>
  <c r="AF92" i="5"/>
  <c r="M505" i="8"/>
  <c r="AY368" i="5" s="1"/>
  <c r="AZ368" i="5" s="1"/>
  <c r="BC368" i="5" s="1"/>
  <c r="B506" i="8"/>
  <c r="J505" i="8" s="1"/>
  <c r="J504" i="8"/>
  <c r="K160" i="9"/>
  <c r="CD64" i="5"/>
  <c r="M418" i="9"/>
  <c r="BY307" i="5" s="1"/>
  <c r="BZ307" i="5" s="1"/>
  <c r="CC307" i="5" s="1"/>
  <c r="B419" i="9"/>
  <c r="J418" i="9" s="1"/>
  <c r="J417" i="9"/>
  <c r="DX92" i="5"/>
  <c r="EA92" i="5" s="1"/>
  <c r="EB92" i="5"/>
  <c r="M117" i="6"/>
  <c r="DW93" i="5" s="1"/>
  <c r="DX93" i="5" s="1"/>
  <c r="EA93" i="5" s="1"/>
  <c r="M161" i="9"/>
  <c r="BY125" i="5" s="1"/>
  <c r="BZ125" i="5" s="1"/>
  <c r="CC125" i="5" s="1"/>
  <c r="J116" i="6"/>
  <c r="BZ124" i="5"/>
  <c r="CC124" i="5" s="1"/>
  <c r="B162" i="9"/>
  <c r="J161" i="9" s="1"/>
  <c r="B118" i="6"/>
  <c r="J117" i="6" s="1"/>
  <c r="CD306" i="5"/>
  <c r="EB337" i="5"/>
  <c r="DX337" i="5"/>
  <c r="EA337" i="5" s="1"/>
  <c r="J288" i="9"/>
  <c r="CD214" i="5"/>
  <c r="B290" i="9"/>
  <c r="K289" i="9" s="1"/>
  <c r="K461" i="6"/>
  <c r="M289" i="9"/>
  <c r="BY215" i="5" s="1"/>
  <c r="BZ215" i="5" s="1"/>
  <c r="CC215" i="5" s="1"/>
  <c r="M462" i="6"/>
  <c r="DW338" i="5" s="1"/>
  <c r="DX338" i="5" s="1"/>
  <c r="EA338" i="5" s="1"/>
  <c r="B333" i="9"/>
  <c r="K332" i="9" s="1"/>
  <c r="M332" i="9"/>
  <c r="BY246" i="5" s="1"/>
  <c r="BZ246" i="5" s="1"/>
  <c r="CC246" i="5" s="1"/>
  <c r="K331" i="9"/>
  <c r="CY33" i="5"/>
  <c r="DB33" i="5" s="1"/>
  <c r="B463" i="6"/>
  <c r="K462" i="6" s="1"/>
  <c r="BZ245" i="5"/>
  <c r="CC245" i="5" s="1"/>
  <c r="B32" i="10"/>
  <c r="J31" i="10" s="1"/>
  <c r="J30" i="10"/>
  <c r="M31" i="10"/>
  <c r="CX34" i="5" s="1"/>
  <c r="CY34" i="5" s="1"/>
  <c r="DB34" i="5" s="1"/>
  <c r="K331" i="6"/>
  <c r="K203" i="7"/>
  <c r="J461" i="9"/>
  <c r="K288" i="6"/>
  <c r="K461" i="8"/>
  <c r="J202" i="9"/>
  <c r="M203" i="9"/>
  <c r="BY154" i="5" s="1"/>
  <c r="B204" i="9"/>
  <c r="K202" i="9"/>
  <c r="BZ153" i="5"/>
  <c r="CC153" i="5" s="1"/>
  <c r="CD153" i="5"/>
  <c r="J160" i="7"/>
  <c r="AB154" i="5"/>
  <c r="AE154" i="5" s="1"/>
  <c r="AF154" i="5"/>
  <c r="M204" i="7"/>
  <c r="AA155" i="5" s="1"/>
  <c r="B205" i="7"/>
  <c r="K417" i="7"/>
  <c r="J73" i="6"/>
  <c r="B75" i="6"/>
  <c r="M74" i="6"/>
  <c r="DW65" i="5" s="1"/>
  <c r="K73" i="2"/>
  <c r="DX64" i="5"/>
  <c r="EA64" i="5" s="1"/>
  <c r="EB64" i="5"/>
  <c r="H56" i="12"/>
  <c r="J246" i="2"/>
  <c r="K74" i="7"/>
  <c r="J417" i="6"/>
  <c r="K160" i="6"/>
  <c r="K74" i="9"/>
  <c r="J202" i="6"/>
  <c r="J374" i="10"/>
  <c r="K417" i="8"/>
  <c r="K331" i="2"/>
  <c r="K374" i="9"/>
  <c r="J288" i="2"/>
  <c r="J418" i="2"/>
  <c r="J462" i="2"/>
  <c r="J159" i="10"/>
  <c r="J418" i="10"/>
  <c r="K288" i="8"/>
  <c r="K245" i="7"/>
  <c r="K331" i="10"/>
  <c r="J245" i="9"/>
  <c r="K202" i="10"/>
  <c r="J117" i="10"/>
  <c r="J202" i="10"/>
  <c r="J116" i="9"/>
  <c r="M117" i="9"/>
  <c r="BY93" i="5" s="1"/>
  <c r="K116" i="9"/>
  <c r="B118" i="9"/>
  <c r="B247" i="8"/>
  <c r="J246" i="8" s="1"/>
  <c r="J245" i="8"/>
  <c r="M246" i="8"/>
  <c r="AY185" i="5" s="1"/>
  <c r="B376" i="10"/>
  <c r="K375" i="10" s="1"/>
  <c r="M375" i="10"/>
  <c r="CX277" i="5" s="1"/>
  <c r="M289" i="8"/>
  <c r="AY215" i="5" s="1"/>
  <c r="B290" i="8"/>
  <c r="K289" i="8" s="1"/>
  <c r="AZ214" i="5"/>
  <c r="BC214" i="5" s="1"/>
  <c r="BD214" i="5"/>
  <c r="J30" i="11"/>
  <c r="K288" i="10"/>
  <c r="CY153" i="5"/>
  <c r="DB153" i="5" s="1"/>
  <c r="DC153" i="5"/>
  <c r="K504" i="9"/>
  <c r="BZ92" i="5"/>
  <c r="CC92" i="5" s="1"/>
  <c r="CD92" i="5"/>
  <c r="B420" i="2"/>
  <c r="J419" i="2" s="1"/>
  <c r="M419" i="2"/>
  <c r="J331" i="7"/>
  <c r="BZ367" i="5"/>
  <c r="CC367" i="5" s="1"/>
  <c r="CD367" i="5"/>
  <c r="CD35" i="5"/>
  <c r="BZ35" i="5"/>
  <c r="CC35" i="5" s="1"/>
  <c r="J202" i="8"/>
  <c r="J30" i="8"/>
  <c r="M375" i="2"/>
  <c r="B376" i="2"/>
  <c r="K375" i="2" s="1"/>
  <c r="AZ64" i="5"/>
  <c r="BC64" i="5" s="1"/>
  <c r="BD64" i="5"/>
  <c r="AZ184" i="5"/>
  <c r="BC184" i="5" s="1"/>
  <c r="BD184" i="5"/>
  <c r="J504" i="9"/>
  <c r="CY276" i="5"/>
  <c r="DB276" i="5" s="1"/>
  <c r="DC276" i="5"/>
  <c r="B34" i="9"/>
  <c r="J33" i="9" s="1"/>
  <c r="K32" i="9"/>
  <c r="M33" i="9"/>
  <c r="BY36" i="5" s="1"/>
  <c r="J32" i="9"/>
  <c r="J374" i="2"/>
  <c r="K73" i="8"/>
  <c r="M74" i="8"/>
  <c r="AY65" i="5" s="1"/>
  <c r="B75" i="8"/>
  <c r="B506" i="9"/>
  <c r="J505" i="9" s="1"/>
  <c r="M505" i="9"/>
  <c r="BY368" i="5" s="1"/>
  <c r="B204" i="10"/>
  <c r="M203" i="10"/>
  <c r="CX154" i="5" s="1"/>
  <c r="K374" i="2"/>
  <c r="J73" i="8"/>
  <c r="BB30" i="5"/>
  <c r="BA31" i="5" s="1"/>
  <c r="AD31" i="5"/>
  <c r="AC32" i="5" s="1"/>
  <c r="DZ30" i="5"/>
  <c r="DY31" i="5" s="1"/>
  <c r="CB34" i="5"/>
  <c r="CA35" i="5" s="1"/>
  <c r="E30" i="5"/>
  <c r="D31" i="5" s="1"/>
  <c r="B376" i="8"/>
  <c r="K375" i="8" s="1"/>
  <c r="M375" i="8"/>
  <c r="AY277" i="5" s="1"/>
  <c r="M375" i="7"/>
  <c r="AA277" i="5" s="1"/>
  <c r="B376" i="7"/>
  <c r="K375" i="7" s="1"/>
  <c r="B290" i="2"/>
  <c r="J289" i="2" s="1"/>
  <c r="M289" i="2"/>
  <c r="BZ184" i="5"/>
  <c r="CC184" i="5" s="1"/>
  <c r="CD184" i="5"/>
  <c r="J504" i="7"/>
  <c r="CY184" i="5"/>
  <c r="DB184" i="5" s="1"/>
  <c r="DC184" i="5"/>
  <c r="B161" i="2"/>
  <c r="J160" i="2" s="1"/>
  <c r="M160" i="2"/>
  <c r="J374" i="8"/>
  <c r="AZ92" i="5"/>
  <c r="BC92" i="5" s="1"/>
  <c r="BD92" i="5"/>
  <c r="B76" i="9"/>
  <c r="J75" i="9" s="1"/>
  <c r="M75" i="9"/>
  <c r="BY66" i="5" s="1"/>
  <c r="J159" i="2"/>
  <c r="K116" i="8"/>
  <c r="B463" i="9"/>
  <c r="J462" i="9" s="1"/>
  <c r="M462" i="9"/>
  <c r="BY338" i="5" s="1"/>
  <c r="B290" i="6"/>
  <c r="K289" i="6" s="1"/>
  <c r="M289" i="6"/>
  <c r="DW215" i="5" s="1"/>
  <c r="B119" i="10"/>
  <c r="K118" i="10" s="1"/>
  <c r="M118" i="10"/>
  <c r="CX94" i="5" s="1"/>
  <c r="M247" i="2"/>
  <c r="B248" i="2"/>
  <c r="K247" i="2" s="1"/>
  <c r="B162" i="6"/>
  <c r="K161" i="6" s="1"/>
  <c r="M161" i="6"/>
  <c r="DW125" i="5" s="1"/>
  <c r="AB367" i="5"/>
  <c r="AE367" i="5" s="1"/>
  <c r="AF367" i="5"/>
  <c r="B247" i="9"/>
  <c r="J246" i="9" s="1"/>
  <c r="M246" i="9"/>
  <c r="BY185" i="5" s="1"/>
  <c r="M203" i="2"/>
  <c r="B204" i="2"/>
  <c r="K203" i="2" s="1"/>
  <c r="AZ33" i="5"/>
  <c r="BC33" i="5" s="1"/>
  <c r="BD33" i="5"/>
  <c r="M462" i="8"/>
  <c r="AY338" i="5" s="1"/>
  <c r="B463" i="8"/>
  <c r="J462" i="8" s="1"/>
  <c r="AZ153" i="5"/>
  <c r="BC153" i="5" s="1"/>
  <c r="BD153" i="5"/>
  <c r="J461" i="10"/>
  <c r="B376" i="6"/>
  <c r="J375" i="6" s="1"/>
  <c r="M375" i="6"/>
  <c r="DW277" i="5" s="1"/>
  <c r="AF306" i="5"/>
  <c r="AB306" i="5"/>
  <c r="AE306" i="5" s="1"/>
  <c r="B247" i="10"/>
  <c r="K246" i="10" s="1"/>
  <c r="M246" i="10"/>
  <c r="CX185" i="5" s="1"/>
  <c r="H116" i="12"/>
  <c r="EB124" i="5"/>
  <c r="DX124" i="5"/>
  <c r="EA124" i="5" s="1"/>
  <c r="B247" i="7"/>
  <c r="J246" i="7" s="1"/>
  <c r="M246" i="7"/>
  <c r="AA185" i="5" s="1"/>
  <c r="M31" i="6"/>
  <c r="DW34" i="5" s="1"/>
  <c r="B32" i="6"/>
  <c r="J31" i="6" s="1"/>
  <c r="B204" i="8"/>
  <c r="K203" i="8" s="1"/>
  <c r="M203" i="8"/>
  <c r="AY154" i="5" s="1"/>
  <c r="M75" i="7"/>
  <c r="AA66" i="5" s="1"/>
  <c r="B76" i="7"/>
  <c r="J75" i="7" s="1"/>
  <c r="DX33" i="5"/>
  <c r="EA33" i="5" s="1"/>
  <c r="H25" i="12"/>
  <c r="EB33" i="5"/>
  <c r="M332" i="2"/>
  <c r="B333" i="2"/>
  <c r="J332" i="2" s="1"/>
  <c r="M505" i="2"/>
  <c r="B506" i="2"/>
  <c r="K505" i="2" s="1"/>
  <c r="H178" i="12"/>
  <c r="EB186" i="5"/>
  <c r="DX186" i="5"/>
  <c r="EA186" i="5" s="1"/>
  <c r="B162" i="7"/>
  <c r="K161" i="7" s="1"/>
  <c r="M161" i="7"/>
  <c r="AA125" i="5" s="1"/>
  <c r="J374" i="6"/>
  <c r="EB153" i="5"/>
  <c r="H145" i="12"/>
  <c r="DX153" i="5"/>
  <c r="EA153" i="5" s="1"/>
  <c r="B506" i="7"/>
  <c r="J505" i="7" s="1"/>
  <c r="M505" i="7"/>
  <c r="AA368" i="5" s="1"/>
  <c r="CY93" i="5"/>
  <c r="DB93" i="5" s="1"/>
  <c r="DC93" i="5"/>
  <c r="K289" i="7"/>
  <c r="CY337" i="5"/>
  <c r="DB337" i="5" s="1"/>
  <c r="DC337" i="5"/>
  <c r="M74" i="10"/>
  <c r="CX65" i="5" s="1"/>
  <c r="B75" i="10"/>
  <c r="J74" i="10" s="1"/>
  <c r="AB65" i="5"/>
  <c r="AE65" i="5" s="1"/>
  <c r="AF65" i="5"/>
  <c r="B464" i="2"/>
  <c r="J463" i="2" s="1"/>
  <c r="M463" i="2"/>
  <c r="J30" i="6"/>
  <c r="H237" i="12"/>
  <c r="DX245" i="5"/>
  <c r="EA245" i="5" s="1"/>
  <c r="EB245" i="5"/>
  <c r="K247" i="6"/>
  <c r="AB124" i="5"/>
  <c r="AE124" i="5" s="1"/>
  <c r="AF124" i="5"/>
  <c r="CY123" i="5"/>
  <c r="DB123" i="5" s="1"/>
  <c r="DC123" i="5"/>
  <c r="M118" i="2"/>
  <c r="B119" i="2"/>
  <c r="J118" i="2" s="1"/>
  <c r="BZ337" i="5"/>
  <c r="CC337" i="5" s="1"/>
  <c r="CD337" i="5"/>
  <c r="AB215" i="5"/>
  <c r="AE215" i="5" s="1"/>
  <c r="AF215" i="5"/>
  <c r="BD337" i="5"/>
  <c r="AZ337" i="5"/>
  <c r="BC337" i="5" s="1"/>
  <c r="M160" i="10"/>
  <c r="CX124" i="5" s="1"/>
  <c r="B161" i="10"/>
  <c r="B204" i="6"/>
  <c r="K203" i="6" s="1"/>
  <c r="M203" i="6"/>
  <c r="DW154" i="5" s="1"/>
  <c r="CY245" i="5"/>
  <c r="DB245" i="5" s="1"/>
  <c r="DC245" i="5"/>
  <c r="DX306" i="5"/>
  <c r="EA306" i="5" s="1"/>
  <c r="H298" i="12"/>
  <c r="EB306" i="5"/>
  <c r="M31" i="2"/>
  <c r="B26" i="14" s="1"/>
  <c r="B32" i="2"/>
  <c r="K31" i="2" s="1"/>
  <c r="AF184" i="5"/>
  <c r="AB184" i="5"/>
  <c r="AE184" i="5" s="1"/>
  <c r="B463" i="10"/>
  <c r="K462" i="10" s="1"/>
  <c r="M462" i="10"/>
  <c r="CX338" i="5" s="1"/>
  <c r="CY64" i="5"/>
  <c r="DB64" i="5" s="1"/>
  <c r="DC64" i="5"/>
  <c r="J202" i="2"/>
  <c r="B32" i="8"/>
  <c r="K31" i="8" s="1"/>
  <c r="M31" i="8"/>
  <c r="AY34" i="5" s="1"/>
  <c r="K30" i="6"/>
  <c r="B249" i="6"/>
  <c r="K248" i="6" s="1"/>
  <c r="M248" i="6"/>
  <c r="DW187" i="5" s="1"/>
  <c r="AZ123" i="5"/>
  <c r="BC123" i="5" s="1"/>
  <c r="BD123" i="5"/>
  <c r="J159" i="8"/>
  <c r="M332" i="6"/>
  <c r="DW246" i="5" s="1"/>
  <c r="B333" i="6"/>
  <c r="K332" i="6" s="1"/>
  <c r="K504" i="2"/>
  <c r="J117" i="2"/>
  <c r="B290" i="10"/>
  <c r="J289" i="10" s="1"/>
  <c r="M289" i="10"/>
  <c r="CX215" i="5" s="1"/>
  <c r="B291" i="7"/>
  <c r="K290" i="7" s="1"/>
  <c r="M290" i="7"/>
  <c r="AA216" i="5" s="1"/>
  <c r="BD306" i="5"/>
  <c r="AZ306" i="5"/>
  <c r="BC306" i="5" s="1"/>
  <c r="B419" i="8"/>
  <c r="J418" i="8" s="1"/>
  <c r="M418" i="8"/>
  <c r="AY307" i="5" s="1"/>
  <c r="K117" i="2"/>
  <c r="B333" i="10"/>
  <c r="K332" i="10" s="1"/>
  <c r="M332" i="10"/>
  <c r="CX246" i="5" s="1"/>
  <c r="CY307" i="5"/>
  <c r="DB307" i="5" s="1"/>
  <c r="DC307" i="5"/>
  <c r="DX214" i="5"/>
  <c r="EA214" i="5" s="1"/>
  <c r="EB214" i="5"/>
  <c r="H206" i="12"/>
  <c r="H268" i="12"/>
  <c r="EB276" i="5"/>
  <c r="DX276" i="5"/>
  <c r="EA276" i="5" s="1"/>
  <c r="J73" i="10"/>
  <c r="B161" i="8"/>
  <c r="M160" i="8"/>
  <c r="AY124" i="5" s="1"/>
  <c r="B32" i="11"/>
  <c r="J31" i="11" s="1"/>
  <c r="M31" i="11"/>
  <c r="DC214" i="5"/>
  <c r="CY214" i="5"/>
  <c r="DB214" i="5" s="1"/>
  <c r="B419" i="6"/>
  <c r="J418" i="6" s="1"/>
  <c r="M418" i="6"/>
  <c r="DW307" i="5" s="1"/>
  <c r="CD276" i="5"/>
  <c r="BZ276" i="5"/>
  <c r="CC276" i="5" s="1"/>
  <c r="AB34" i="5"/>
  <c r="AE34" i="5" s="1"/>
  <c r="AF34" i="5"/>
  <c r="B420" i="10"/>
  <c r="J419" i="10" s="1"/>
  <c r="M419" i="10"/>
  <c r="CX308" i="5" s="1"/>
  <c r="BZ65" i="5"/>
  <c r="CC65" i="5" s="1"/>
  <c r="CD65" i="5"/>
  <c r="AZ276" i="5"/>
  <c r="BC276" i="5" s="1"/>
  <c r="BD276" i="5"/>
  <c r="J245" i="10"/>
  <c r="BD247" i="5"/>
  <c r="AZ247" i="5"/>
  <c r="BC247" i="5" s="1"/>
  <c r="B463" i="7"/>
  <c r="K462" i="7" s="1"/>
  <c r="M462" i="7"/>
  <c r="AA338" i="5" s="1"/>
  <c r="J30" i="2"/>
  <c r="B333" i="7"/>
  <c r="J332" i="7" s="1"/>
  <c r="M332" i="7"/>
  <c r="AA246" i="5" s="1"/>
  <c r="AB276" i="5"/>
  <c r="AE276" i="5" s="1"/>
  <c r="AF276" i="5"/>
  <c r="M32" i="7"/>
  <c r="AA35" i="5" s="1"/>
  <c r="B33" i="7"/>
  <c r="J32" i="7" s="1"/>
  <c r="DA30" i="5"/>
  <c r="CZ31" i="5" s="1"/>
  <c r="B506" i="6"/>
  <c r="J505" i="6" s="1"/>
  <c r="M505" i="6"/>
  <c r="DW368" i="5" s="1"/>
  <c r="M117" i="8"/>
  <c r="AY93" i="5" s="1"/>
  <c r="B118" i="8"/>
  <c r="K117" i="8" s="1"/>
  <c r="AB337" i="5"/>
  <c r="AE337" i="5" s="1"/>
  <c r="AF337" i="5"/>
  <c r="B335" i="8"/>
  <c r="J334" i="8" s="1"/>
  <c r="M334" i="8"/>
  <c r="AY248" i="5" s="1"/>
  <c r="H359" i="12"/>
  <c r="EB367" i="5"/>
  <c r="DX367" i="5"/>
  <c r="EA367" i="5" s="1"/>
  <c r="M375" i="9"/>
  <c r="BY277" i="5" s="1"/>
  <c r="B376" i="9"/>
  <c r="J333" i="8"/>
  <c r="K461" i="7"/>
  <c r="K504" i="6"/>
  <c r="M418" i="7"/>
  <c r="AA307" i="5" s="1"/>
  <c r="B419" i="7"/>
  <c r="J418" i="7" s="1"/>
  <c r="K30" i="2"/>
  <c r="M74" i="2"/>
  <c r="B75" i="2"/>
  <c r="K74" i="2" s="1"/>
  <c r="AB245" i="5"/>
  <c r="AE245" i="5" s="1"/>
  <c r="AF245" i="5"/>
  <c r="K374" i="7"/>
  <c r="K31" i="7"/>
  <c r="C359" i="12" l="1"/>
  <c r="G367" i="5"/>
  <c r="C299" i="12"/>
  <c r="G307" i="5"/>
  <c r="C330" i="12"/>
  <c r="C338" i="5"/>
  <c r="F338" i="5" s="1"/>
  <c r="C276" i="5"/>
  <c r="F276" i="5" s="1"/>
  <c r="C185" i="5"/>
  <c r="F185" i="5" s="1"/>
  <c r="B368" i="5"/>
  <c r="G368" i="5" s="1"/>
  <c r="M26" i="14"/>
  <c r="G123" i="5"/>
  <c r="C123" i="5"/>
  <c r="F123" i="5" s="1"/>
  <c r="B339" i="5"/>
  <c r="C331" i="12" s="1"/>
  <c r="L27" i="14"/>
  <c r="C268" i="12"/>
  <c r="B308" i="5"/>
  <c r="C300" i="12" s="1"/>
  <c r="K27" i="14"/>
  <c r="C206" i="12"/>
  <c r="C245" i="5"/>
  <c r="F245" i="5" s="1"/>
  <c r="G245" i="5"/>
  <c r="C177" i="12"/>
  <c r="B277" i="5"/>
  <c r="C277" i="5" s="1"/>
  <c r="F277" i="5" s="1"/>
  <c r="J26" i="14"/>
  <c r="C214" i="5"/>
  <c r="F214" i="5" s="1"/>
  <c r="C145" i="12"/>
  <c r="G153" i="5"/>
  <c r="B246" i="5"/>
  <c r="C238" i="12" s="1"/>
  <c r="I26" i="14"/>
  <c r="C93" i="5"/>
  <c r="F93" i="5" s="1"/>
  <c r="B215" i="5"/>
  <c r="G215" i="5" s="1"/>
  <c r="H26" i="14"/>
  <c r="C85" i="12"/>
  <c r="C56" i="12"/>
  <c r="B186" i="5"/>
  <c r="C186" i="5" s="1"/>
  <c r="F186" i="5" s="1"/>
  <c r="G27" i="14"/>
  <c r="G64" i="5"/>
  <c r="B154" i="5"/>
  <c r="G154" i="5" s="1"/>
  <c r="F26" i="14"/>
  <c r="C33" i="5"/>
  <c r="F33" i="5" s="1"/>
  <c r="C25" i="12"/>
  <c r="B124" i="5"/>
  <c r="C116" i="12" s="1"/>
  <c r="E26" i="14"/>
  <c r="B94" i="5"/>
  <c r="C86" i="12" s="1"/>
  <c r="D27" i="14"/>
  <c r="B65" i="5"/>
  <c r="C57" i="12" s="1"/>
  <c r="C26" i="14"/>
  <c r="B34" i="5"/>
  <c r="G34" i="5" s="1"/>
  <c r="B507" i="10"/>
  <c r="J506" i="10" s="1"/>
  <c r="K505" i="10"/>
  <c r="DC368" i="5"/>
  <c r="M506" i="10"/>
  <c r="CX369" i="5" s="1"/>
  <c r="CY369" i="5" s="1"/>
  <c r="DB369" i="5" s="1"/>
  <c r="J117" i="7"/>
  <c r="M118" i="7"/>
  <c r="AA94" i="5" s="1"/>
  <c r="AF94" i="5" s="1"/>
  <c r="B119" i="7"/>
  <c r="K118" i="7" s="1"/>
  <c r="AF93" i="5"/>
  <c r="K505" i="8"/>
  <c r="M506" i="8"/>
  <c r="AY369" i="5" s="1"/>
  <c r="AZ369" i="5" s="1"/>
  <c r="BC369" i="5" s="1"/>
  <c r="BD368" i="5"/>
  <c r="B507" i="8"/>
  <c r="J506" i="8" s="1"/>
  <c r="B163" i="9"/>
  <c r="K162" i="9" s="1"/>
  <c r="CD307" i="5"/>
  <c r="M162" i="9"/>
  <c r="BY126" i="5" s="1"/>
  <c r="BZ126" i="5" s="1"/>
  <c r="CC126" i="5" s="1"/>
  <c r="K418" i="9"/>
  <c r="M419" i="9"/>
  <c r="BY308" i="5" s="1"/>
  <c r="BZ308" i="5" s="1"/>
  <c r="CC308" i="5" s="1"/>
  <c r="B420" i="9"/>
  <c r="K419" i="9" s="1"/>
  <c r="EB93" i="5"/>
  <c r="H85" i="12"/>
  <c r="CD125" i="5"/>
  <c r="M290" i="9"/>
  <c r="BY216" i="5" s="1"/>
  <c r="BZ216" i="5" s="1"/>
  <c r="CC216" i="5" s="1"/>
  <c r="CD215" i="5"/>
  <c r="K161" i="9"/>
  <c r="B291" i="9"/>
  <c r="K290" i="9" s="1"/>
  <c r="K117" i="6"/>
  <c r="M118" i="6"/>
  <c r="DW94" i="5" s="1"/>
  <c r="DX94" i="5" s="1"/>
  <c r="EA94" i="5" s="1"/>
  <c r="B119" i="6"/>
  <c r="K118" i="6" s="1"/>
  <c r="J289" i="9"/>
  <c r="B464" i="6"/>
  <c r="K463" i="6" s="1"/>
  <c r="B334" i="9"/>
  <c r="J333" i="9" s="1"/>
  <c r="EB338" i="5"/>
  <c r="H330" i="12"/>
  <c r="J332" i="9"/>
  <c r="M463" i="6"/>
  <c r="DW339" i="5" s="1"/>
  <c r="DX339" i="5" s="1"/>
  <c r="EA339" i="5" s="1"/>
  <c r="CD246" i="5"/>
  <c r="J462" i="6"/>
  <c r="M333" i="9"/>
  <c r="BY247" i="5" s="1"/>
  <c r="BZ247" i="5" s="1"/>
  <c r="CC247" i="5" s="1"/>
  <c r="B33" i="10"/>
  <c r="J32" i="10" s="1"/>
  <c r="M32" i="10"/>
  <c r="CX35" i="5" s="1"/>
  <c r="CY35" i="5" s="1"/>
  <c r="DB35" i="5" s="1"/>
  <c r="DC34" i="5"/>
  <c r="K31" i="10"/>
  <c r="J74" i="2"/>
  <c r="J375" i="10"/>
  <c r="K75" i="9"/>
  <c r="J203" i="9"/>
  <c r="M204" i="9"/>
  <c r="BY155" i="5" s="1"/>
  <c r="B205" i="9"/>
  <c r="K203" i="9"/>
  <c r="BZ154" i="5"/>
  <c r="CC154" i="5" s="1"/>
  <c r="CD154" i="5"/>
  <c r="J203" i="6"/>
  <c r="J118" i="10"/>
  <c r="DX65" i="5"/>
  <c r="EA65" i="5" s="1"/>
  <c r="H57" i="12"/>
  <c r="EB65" i="5"/>
  <c r="J161" i="7"/>
  <c r="K74" i="6"/>
  <c r="J74" i="6"/>
  <c r="B76" i="6"/>
  <c r="K75" i="6" s="1"/>
  <c r="M75" i="6"/>
  <c r="DW66" i="5" s="1"/>
  <c r="K463" i="2"/>
  <c r="J332" i="6"/>
  <c r="K246" i="9"/>
  <c r="K204" i="7"/>
  <c r="B206" i="7"/>
  <c r="M205" i="7"/>
  <c r="AA156" i="5" s="1"/>
  <c r="AF155" i="5"/>
  <c r="AB155" i="5"/>
  <c r="AE155" i="5" s="1"/>
  <c r="J204" i="7"/>
  <c r="J31" i="8"/>
  <c r="J203" i="8"/>
  <c r="J289" i="6"/>
  <c r="K334" i="8"/>
  <c r="K289" i="10"/>
  <c r="K505" i="7"/>
  <c r="K31" i="6"/>
  <c r="J290" i="7"/>
  <c r="K332" i="2"/>
  <c r="J375" i="8"/>
  <c r="K418" i="6"/>
  <c r="K418" i="8"/>
  <c r="K32" i="7"/>
  <c r="K462" i="9"/>
  <c r="J161" i="6"/>
  <c r="J117" i="8"/>
  <c r="K33" i="9"/>
  <c r="K419" i="2"/>
  <c r="J332" i="10"/>
  <c r="M247" i="8"/>
  <c r="AY186" i="5" s="1"/>
  <c r="B248" i="8"/>
  <c r="K247" i="8" s="1"/>
  <c r="BZ36" i="5"/>
  <c r="CC36" i="5" s="1"/>
  <c r="CD36" i="5"/>
  <c r="J505" i="2"/>
  <c r="B35" i="9"/>
  <c r="J34" i="9" s="1"/>
  <c r="M34" i="9"/>
  <c r="BY37" i="5" s="1"/>
  <c r="B421" i="2"/>
  <c r="J420" i="2" s="1"/>
  <c r="M420" i="2"/>
  <c r="K289" i="2"/>
  <c r="M118" i="9"/>
  <c r="BY94" i="5" s="1"/>
  <c r="B119" i="9"/>
  <c r="J118" i="9" s="1"/>
  <c r="J74" i="8"/>
  <c r="B76" i="8"/>
  <c r="K75" i="8" s="1"/>
  <c r="M75" i="8"/>
  <c r="AY66" i="5" s="1"/>
  <c r="K74" i="10"/>
  <c r="J203" i="10"/>
  <c r="M204" i="10"/>
  <c r="CX155" i="5" s="1"/>
  <c r="B205" i="10"/>
  <c r="M506" i="9"/>
  <c r="BY369" i="5" s="1"/>
  <c r="B507" i="9"/>
  <c r="K506" i="9" s="1"/>
  <c r="J117" i="9"/>
  <c r="BD65" i="5"/>
  <c r="AZ65" i="5"/>
  <c r="BC65" i="5" s="1"/>
  <c r="B377" i="10"/>
  <c r="J376" i="10" s="1"/>
  <c r="M376" i="10"/>
  <c r="CX278" i="5" s="1"/>
  <c r="J462" i="7"/>
  <c r="BZ368" i="5"/>
  <c r="CC368" i="5" s="1"/>
  <c r="CD368" i="5"/>
  <c r="K74" i="8"/>
  <c r="CD93" i="5"/>
  <c r="BZ93" i="5"/>
  <c r="CC93" i="5" s="1"/>
  <c r="BD215" i="5"/>
  <c r="AZ215" i="5"/>
  <c r="BC215" i="5" s="1"/>
  <c r="K117" i="9"/>
  <c r="K246" i="8"/>
  <c r="K505" i="9"/>
  <c r="DC277" i="5"/>
  <c r="CY277" i="5"/>
  <c r="DB277" i="5" s="1"/>
  <c r="CY154" i="5"/>
  <c r="DB154" i="5" s="1"/>
  <c r="DC154" i="5"/>
  <c r="AZ185" i="5"/>
  <c r="BC185" i="5" s="1"/>
  <c r="BD185" i="5"/>
  <c r="J375" i="2"/>
  <c r="B377" i="2"/>
  <c r="K376" i="2" s="1"/>
  <c r="M376" i="2"/>
  <c r="J289" i="8"/>
  <c r="M290" i="8"/>
  <c r="AY216" i="5" s="1"/>
  <c r="B291" i="8"/>
  <c r="K290" i="8" s="1"/>
  <c r="K203" i="10"/>
  <c r="BD93" i="5"/>
  <c r="AZ93" i="5"/>
  <c r="BC93" i="5" s="1"/>
  <c r="B250" i="6"/>
  <c r="K249" i="6" s="1"/>
  <c r="M249" i="6"/>
  <c r="DW188" i="5" s="1"/>
  <c r="M333" i="2"/>
  <c r="B334" i="2"/>
  <c r="K333" i="2" s="1"/>
  <c r="BZ185" i="5"/>
  <c r="CC185" i="5" s="1"/>
  <c r="CD185" i="5"/>
  <c r="B76" i="2"/>
  <c r="J75" i="2" s="1"/>
  <c r="M75" i="2"/>
  <c r="CD277" i="5"/>
  <c r="BZ277" i="5"/>
  <c r="CC277" i="5" s="1"/>
  <c r="K505" i="6"/>
  <c r="M333" i="10"/>
  <c r="CX247" i="5" s="1"/>
  <c r="B334" i="10"/>
  <c r="J333" i="10" s="1"/>
  <c r="B507" i="7"/>
  <c r="K506" i="7" s="1"/>
  <c r="M506" i="7"/>
  <c r="AA369" i="5" s="1"/>
  <c r="AB185" i="5"/>
  <c r="AE185" i="5" s="1"/>
  <c r="AF185" i="5"/>
  <c r="B248" i="9"/>
  <c r="M247" i="9"/>
  <c r="BY186" i="5" s="1"/>
  <c r="B120" i="10"/>
  <c r="K119" i="10" s="1"/>
  <c r="M119" i="10"/>
  <c r="CX95" i="5" s="1"/>
  <c r="M76" i="9"/>
  <c r="BY67" i="5" s="1"/>
  <c r="B77" i="9"/>
  <c r="J76" i="9" s="1"/>
  <c r="AB277" i="5"/>
  <c r="AE277" i="5" s="1"/>
  <c r="AF277" i="5"/>
  <c r="AB368" i="5"/>
  <c r="AE368" i="5" s="1"/>
  <c r="AF368" i="5"/>
  <c r="B205" i="6"/>
  <c r="K204" i="6" s="1"/>
  <c r="M204" i="6"/>
  <c r="DW155" i="5" s="1"/>
  <c r="B291" i="6"/>
  <c r="K290" i="6" s="1"/>
  <c r="M290" i="6"/>
  <c r="DW216" i="5" s="1"/>
  <c r="M161" i="10"/>
  <c r="CX125" i="5" s="1"/>
  <c r="B162" i="10"/>
  <c r="K160" i="2"/>
  <c r="E31" i="5"/>
  <c r="D32" i="5" s="1"/>
  <c r="AZ124" i="5"/>
  <c r="BC124" i="5" s="1"/>
  <c r="BD124" i="5"/>
  <c r="B377" i="7"/>
  <c r="K376" i="7" s="1"/>
  <c r="M376" i="7"/>
  <c r="AA278" i="5" s="1"/>
  <c r="H299" i="12"/>
  <c r="DX307" i="5"/>
  <c r="EA307" i="5" s="1"/>
  <c r="EB307" i="5"/>
  <c r="B464" i="8"/>
  <c r="K463" i="8" s="1"/>
  <c r="M463" i="8"/>
  <c r="AY339" i="5" s="1"/>
  <c r="B292" i="7"/>
  <c r="K291" i="7" s="1"/>
  <c r="M291" i="7"/>
  <c r="AA217" i="5" s="1"/>
  <c r="DC215" i="5"/>
  <c r="CY215" i="5"/>
  <c r="DB215" i="5" s="1"/>
  <c r="B336" i="8"/>
  <c r="K335" i="8" s="1"/>
  <c r="M335" i="8"/>
  <c r="AY249" i="5" s="1"/>
  <c r="K419" i="10"/>
  <c r="B420" i="8"/>
  <c r="M419" i="8"/>
  <c r="AY308" i="5" s="1"/>
  <c r="B291" i="10"/>
  <c r="M290" i="10"/>
  <c r="CX216" i="5" s="1"/>
  <c r="M32" i="2"/>
  <c r="B27" i="14" s="1"/>
  <c r="B33" i="2"/>
  <c r="J32" i="2" s="1"/>
  <c r="CY124" i="5"/>
  <c r="DB124" i="5" s="1"/>
  <c r="DC124" i="5"/>
  <c r="AB125" i="5"/>
  <c r="AE125" i="5" s="1"/>
  <c r="AF125" i="5"/>
  <c r="CY185" i="5"/>
  <c r="DB185" i="5" s="1"/>
  <c r="DC185" i="5"/>
  <c r="B33" i="6"/>
  <c r="K32" i="6" s="1"/>
  <c r="M32" i="6"/>
  <c r="DW35" i="5" s="1"/>
  <c r="B377" i="9"/>
  <c r="K376" i="9" s="1"/>
  <c r="M376" i="9"/>
  <c r="BY278" i="5" s="1"/>
  <c r="CY94" i="5"/>
  <c r="DB94" i="5" s="1"/>
  <c r="DC94" i="5"/>
  <c r="EB215" i="5"/>
  <c r="DX215" i="5"/>
  <c r="EA215" i="5" s="1"/>
  <c r="H207" i="12"/>
  <c r="AZ307" i="5"/>
  <c r="BC307" i="5" s="1"/>
  <c r="BD307" i="5"/>
  <c r="B33" i="8"/>
  <c r="K32" i="8" s="1"/>
  <c r="M32" i="8"/>
  <c r="AY35" i="5" s="1"/>
  <c r="M161" i="2"/>
  <c r="B162" i="2"/>
  <c r="K161" i="2" s="1"/>
  <c r="B420" i="7"/>
  <c r="M419" i="7"/>
  <c r="AA308" i="5" s="1"/>
  <c r="K160" i="10"/>
  <c r="J246" i="10"/>
  <c r="B205" i="2"/>
  <c r="J204" i="2" s="1"/>
  <c r="M204" i="2"/>
  <c r="BZ338" i="5"/>
  <c r="CC338" i="5" s="1"/>
  <c r="CD338" i="5"/>
  <c r="CB35" i="5"/>
  <c r="CA36" i="5" s="1"/>
  <c r="AF246" i="5"/>
  <c r="AB246" i="5"/>
  <c r="AE246" i="5" s="1"/>
  <c r="M119" i="2"/>
  <c r="B120" i="2"/>
  <c r="J119" i="2" s="1"/>
  <c r="H238" i="12"/>
  <c r="DX246" i="5"/>
  <c r="EA246" i="5" s="1"/>
  <c r="EB246" i="5"/>
  <c r="J375" i="9"/>
  <c r="B248" i="7"/>
  <c r="K247" i="7" s="1"/>
  <c r="M247" i="7"/>
  <c r="AA186" i="5" s="1"/>
  <c r="K462" i="8"/>
  <c r="B465" i="2"/>
  <c r="M464" i="2"/>
  <c r="AZ338" i="5"/>
  <c r="BC338" i="5" s="1"/>
  <c r="BD338" i="5"/>
  <c r="BD248" i="5"/>
  <c r="AZ248" i="5"/>
  <c r="BC248" i="5" s="1"/>
  <c r="DA31" i="5"/>
  <c r="CZ32" i="5" s="1"/>
  <c r="B377" i="8"/>
  <c r="K376" i="8" s="1"/>
  <c r="M376" i="8"/>
  <c r="AY278" i="5" s="1"/>
  <c r="K418" i="7"/>
  <c r="AB338" i="5"/>
  <c r="AE338" i="5" s="1"/>
  <c r="AF338" i="5"/>
  <c r="AF307" i="5"/>
  <c r="AB307" i="5"/>
  <c r="AE307" i="5" s="1"/>
  <c r="M33" i="7"/>
  <c r="AA36" i="5" s="1"/>
  <c r="B34" i="7"/>
  <c r="J33" i="7" s="1"/>
  <c r="M463" i="7"/>
  <c r="AA339" i="5" s="1"/>
  <c r="B464" i="7"/>
  <c r="K463" i="7" s="1"/>
  <c r="DC308" i="5"/>
  <c r="CY308" i="5"/>
  <c r="DB308" i="5" s="1"/>
  <c r="J31" i="2"/>
  <c r="J160" i="10"/>
  <c r="M75" i="10"/>
  <c r="CX66" i="5" s="1"/>
  <c r="B76" i="10"/>
  <c r="J75" i="10" s="1"/>
  <c r="B163" i="7"/>
  <c r="K162" i="7" s="1"/>
  <c r="M162" i="7"/>
  <c r="AA126" i="5" s="1"/>
  <c r="M76" i="7"/>
  <c r="AA67" i="5" s="1"/>
  <c r="B77" i="7"/>
  <c r="K76" i="7" s="1"/>
  <c r="J203" i="2"/>
  <c r="K246" i="7"/>
  <c r="AZ277" i="5"/>
  <c r="BC277" i="5" s="1"/>
  <c r="BD277" i="5"/>
  <c r="AF35" i="5"/>
  <c r="AB35" i="5"/>
  <c r="AE35" i="5" s="1"/>
  <c r="B421" i="10"/>
  <c r="K420" i="10" s="1"/>
  <c r="M420" i="10"/>
  <c r="CX309" i="5" s="1"/>
  <c r="AB66" i="5"/>
  <c r="AE66" i="5" s="1"/>
  <c r="AF66" i="5"/>
  <c r="M247" i="10"/>
  <c r="CX186" i="5" s="1"/>
  <c r="B248" i="10"/>
  <c r="K247" i="10" s="1"/>
  <c r="H117" i="12"/>
  <c r="DX125" i="5"/>
  <c r="EA125" i="5" s="1"/>
  <c r="EB125" i="5"/>
  <c r="B464" i="9"/>
  <c r="K463" i="9" s="1"/>
  <c r="M463" i="9"/>
  <c r="BY339" i="5" s="1"/>
  <c r="DZ31" i="5"/>
  <c r="DY32" i="5" s="1"/>
  <c r="M333" i="7"/>
  <c r="AA247" i="5" s="1"/>
  <c r="B334" i="7"/>
  <c r="K333" i="7" s="1"/>
  <c r="H26" i="12"/>
  <c r="DX34" i="5"/>
  <c r="EA34" i="5" s="1"/>
  <c r="EB34" i="5"/>
  <c r="B420" i="6"/>
  <c r="K419" i="6" s="1"/>
  <c r="M419" i="6"/>
  <c r="DW308" i="5" s="1"/>
  <c r="BD34" i="5"/>
  <c r="AZ34" i="5"/>
  <c r="BC34" i="5" s="1"/>
  <c r="DC65" i="5"/>
  <c r="CY65" i="5"/>
  <c r="DB65" i="5" s="1"/>
  <c r="K75" i="7"/>
  <c r="B162" i="8"/>
  <c r="K161" i="8" s="1"/>
  <c r="M161" i="8"/>
  <c r="AY125" i="5" s="1"/>
  <c r="M333" i="6"/>
  <c r="DW247" i="5" s="1"/>
  <c r="B334" i="6"/>
  <c r="J333" i="6" s="1"/>
  <c r="M463" i="10"/>
  <c r="CX339" i="5" s="1"/>
  <c r="B464" i="10"/>
  <c r="J463" i="10" s="1"/>
  <c r="CY246" i="5"/>
  <c r="DB246" i="5" s="1"/>
  <c r="DC246" i="5"/>
  <c r="K118" i="2"/>
  <c r="CD66" i="5"/>
  <c r="BZ66" i="5"/>
  <c r="CC66" i="5" s="1"/>
  <c r="DX368" i="5"/>
  <c r="EA368" i="5" s="1"/>
  <c r="EB368" i="5"/>
  <c r="H360" i="12"/>
  <c r="H146" i="12"/>
  <c r="DX154" i="5"/>
  <c r="EA154" i="5" s="1"/>
  <c r="EB154" i="5"/>
  <c r="B507" i="6"/>
  <c r="K506" i="6" s="1"/>
  <c r="M506" i="6"/>
  <c r="DW369" i="5" s="1"/>
  <c r="AB216" i="5"/>
  <c r="AE216" i="5" s="1"/>
  <c r="AF216" i="5"/>
  <c r="J375" i="7"/>
  <c r="B163" i="6"/>
  <c r="J162" i="6" s="1"/>
  <c r="M162" i="6"/>
  <c r="DW126" i="5" s="1"/>
  <c r="AD32" i="5"/>
  <c r="AC33" i="5" s="1"/>
  <c r="AZ154" i="5"/>
  <c r="BC154" i="5" s="1"/>
  <c r="BD154" i="5"/>
  <c r="B377" i="6"/>
  <c r="J376" i="6" s="1"/>
  <c r="M376" i="6"/>
  <c r="DW278" i="5" s="1"/>
  <c r="K375" i="9"/>
  <c r="H269" i="12"/>
  <c r="DX277" i="5"/>
  <c r="EA277" i="5" s="1"/>
  <c r="EB277" i="5"/>
  <c r="M248" i="2"/>
  <c r="B249" i="2"/>
  <c r="J248" i="2" s="1"/>
  <c r="BB31" i="5"/>
  <c r="BA32" i="5" s="1"/>
  <c r="J160" i="8"/>
  <c r="K332" i="7"/>
  <c r="B33" i="11"/>
  <c r="M32" i="11"/>
  <c r="K31" i="11"/>
  <c r="J248" i="6"/>
  <c r="CY338" i="5"/>
  <c r="DB338" i="5" s="1"/>
  <c r="DC338" i="5"/>
  <c r="B119" i="8"/>
  <c r="J118" i="8" s="1"/>
  <c r="M118" i="8"/>
  <c r="AY94" i="5" s="1"/>
  <c r="K160" i="8"/>
  <c r="EB187" i="5"/>
  <c r="DX187" i="5"/>
  <c r="EA187" i="5" s="1"/>
  <c r="H179" i="12"/>
  <c r="J462" i="10"/>
  <c r="B507" i="2"/>
  <c r="K506" i="2" s="1"/>
  <c r="M506" i="2"/>
  <c r="B205" i="8"/>
  <c r="K204" i="8" s="1"/>
  <c r="M204" i="8"/>
  <c r="AY155" i="5" s="1"/>
  <c r="K375" i="6"/>
  <c r="J247" i="2"/>
  <c r="B291" i="2"/>
  <c r="K290" i="2" s="1"/>
  <c r="M290" i="2"/>
  <c r="C360" i="12" l="1"/>
  <c r="C368" i="5"/>
  <c r="F368" i="5" s="1"/>
  <c r="C339" i="5"/>
  <c r="F339" i="5" s="1"/>
  <c r="G339" i="5"/>
  <c r="C308" i="5"/>
  <c r="F308" i="5" s="1"/>
  <c r="G308" i="5"/>
  <c r="B369" i="5"/>
  <c r="G369" i="5" s="1"/>
  <c r="M27" i="14"/>
  <c r="B340" i="5"/>
  <c r="C332" i="12" s="1"/>
  <c r="L28" i="14"/>
  <c r="B309" i="5"/>
  <c r="C309" i="5" s="1"/>
  <c r="F309" i="5" s="1"/>
  <c r="K28" i="14"/>
  <c r="G277" i="5"/>
  <c r="C269" i="12"/>
  <c r="C246" i="5"/>
  <c r="F246" i="5" s="1"/>
  <c r="G246" i="5"/>
  <c r="C207" i="12"/>
  <c r="C215" i="5"/>
  <c r="F215" i="5" s="1"/>
  <c r="B278" i="5"/>
  <c r="C278" i="5" s="1"/>
  <c r="F278" i="5" s="1"/>
  <c r="J27" i="14"/>
  <c r="G124" i="5"/>
  <c r="G186" i="5"/>
  <c r="C178" i="12"/>
  <c r="C146" i="12"/>
  <c r="B247" i="5"/>
  <c r="C247" i="5" s="1"/>
  <c r="F247" i="5" s="1"/>
  <c r="I27" i="14"/>
  <c r="C154" i="5"/>
  <c r="F154" i="5" s="1"/>
  <c r="B216" i="5"/>
  <c r="C208" i="12" s="1"/>
  <c r="H27" i="14"/>
  <c r="C124" i="5"/>
  <c r="F124" i="5" s="1"/>
  <c r="B187" i="5"/>
  <c r="C179" i="12" s="1"/>
  <c r="G28" i="14"/>
  <c r="G94" i="5"/>
  <c r="C94" i="5"/>
  <c r="F94" i="5" s="1"/>
  <c r="B155" i="5"/>
  <c r="C155" i="5" s="1"/>
  <c r="F155" i="5" s="1"/>
  <c r="F27" i="14"/>
  <c r="C65" i="5"/>
  <c r="F65" i="5" s="1"/>
  <c r="G65" i="5"/>
  <c r="C26" i="12"/>
  <c r="C34" i="5"/>
  <c r="F34" i="5" s="1"/>
  <c r="B125" i="5"/>
  <c r="C117" i="12" s="1"/>
  <c r="E27" i="14"/>
  <c r="B95" i="5"/>
  <c r="C87" i="12" s="1"/>
  <c r="D28" i="14"/>
  <c r="B66" i="5"/>
  <c r="C66" i="5" s="1"/>
  <c r="F66" i="5" s="1"/>
  <c r="C27" i="14"/>
  <c r="B35" i="5"/>
  <c r="C35" i="5" s="1"/>
  <c r="F35" i="5" s="1"/>
  <c r="K506" i="10"/>
  <c r="M507" i="10"/>
  <c r="CX370" i="5" s="1"/>
  <c r="CY370" i="5" s="1"/>
  <c r="DB370" i="5" s="1"/>
  <c r="B508" i="10"/>
  <c r="K507" i="10" s="1"/>
  <c r="DC369" i="5"/>
  <c r="AB94" i="5"/>
  <c r="AE94" i="5" s="1"/>
  <c r="M119" i="7"/>
  <c r="AA95" i="5" s="1"/>
  <c r="AF95" i="5" s="1"/>
  <c r="B120" i="7"/>
  <c r="K119" i="7" s="1"/>
  <c r="J118" i="7"/>
  <c r="K506" i="8"/>
  <c r="B508" i="8"/>
  <c r="J507" i="8" s="1"/>
  <c r="M507" i="8"/>
  <c r="AY370" i="5" s="1"/>
  <c r="AZ370" i="5" s="1"/>
  <c r="BC370" i="5" s="1"/>
  <c r="M163" i="9"/>
  <c r="BY127" i="5" s="1"/>
  <c r="CD127" i="5" s="1"/>
  <c r="J162" i="9"/>
  <c r="BD369" i="5"/>
  <c r="B164" i="9"/>
  <c r="J163" i="9" s="1"/>
  <c r="CD126" i="5"/>
  <c r="M420" i="9"/>
  <c r="BY309" i="5" s="1"/>
  <c r="BZ309" i="5" s="1"/>
  <c r="CC309" i="5" s="1"/>
  <c r="B421" i="9"/>
  <c r="J420" i="9" s="1"/>
  <c r="CD308" i="5"/>
  <c r="J419" i="9"/>
  <c r="M291" i="9"/>
  <c r="BY217" i="5" s="1"/>
  <c r="CD217" i="5" s="1"/>
  <c r="B292" i="9"/>
  <c r="J291" i="9" s="1"/>
  <c r="CD216" i="5"/>
  <c r="J118" i="6"/>
  <c r="J290" i="9"/>
  <c r="B120" i="6"/>
  <c r="J119" i="6" s="1"/>
  <c r="M119" i="6"/>
  <c r="DW95" i="5" s="1"/>
  <c r="EB95" i="5" s="1"/>
  <c r="H86" i="12"/>
  <c r="EB94" i="5"/>
  <c r="B465" i="6"/>
  <c r="K464" i="6" s="1"/>
  <c r="M464" i="6"/>
  <c r="DW340" i="5" s="1"/>
  <c r="H332" i="12" s="1"/>
  <c r="B335" i="9"/>
  <c r="J334" i="9" s="1"/>
  <c r="K333" i="9"/>
  <c r="EB339" i="5"/>
  <c r="J463" i="6"/>
  <c r="H331" i="12"/>
  <c r="M334" i="9"/>
  <c r="BY248" i="5" s="1"/>
  <c r="BZ248" i="5" s="1"/>
  <c r="CC248" i="5" s="1"/>
  <c r="CD247" i="5"/>
  <c r="DC35" i="5"/>
  <c r="K32" i="10"/>
  <c r="M33" i="10"/>
  <c r="CX36" i="5" s="1"/>
  <c r="CY36" i="5" s="1"/>
  <c r="DB36" i="5" s="1"/>
  <c r="B34" i="10"/>
  <c r="J33" i="10" s="1"/>
  <c r="K420" i="2"/>
  <c r="J247" i="10"/>
  <c r="J290" i="2"/>
  <c r="K162" i="6"/>
  <c r="K204" i="9"/>
  <c r="J204" i="9"/>
  <c r="B206" i="9"/>
  <c r="M205" i="9"/>
  <c r="BY156" i="5" s="1"/>
  <c r="BZ155" i="5"/>
  <c r="CC155" i="5" s="1"/>
  <c r="CD155" i="5"/>
  <c r="AF156" i="5"/>
  <c r="AB156" i="5"/>
  <c r="AE156" i="5" s="1"/>
  <c r="J205" i="7"/>
  <c r="B207" i="7"/>
  <c r="M206" i="7"/>
  <c r="AA157" i="5" s="1"/>
  <c r="K205" i="7"/>
  <c r="EB66" i="5"/>
  <c r="DX66" i="5"/>
  <c r="EA66" i="5" s="1"/>
  <c r="H58" i="12"/>
  <c r="J75" i="6"/>
  <c r="B77" i="6"/>
  <c r="M76" i="6"/>
  <c r="DW67" i="5" s="1"/>
  <c r="K118" i="8"/>
  <c r="K204" i="2"/>
  <c r="K333" i="6"/>
  <c r="J376" i="7"/>
  <c r="J335" i="8"/>
  <c r="K75" i="2"/>
  <c r="K376" i="10"/>
  <c r="J291" i="7"/>
  <c r="J376" i="8"/>
  <c r="K34" i="9"/>
  <c r="J161" i="2"/>
  <c r="J333" i="2"/>
  <c r="M507" i="9"/>
  <c r="BY370" i="5" s="1"/>
  <c r="B508" i="9"/>
  <c r="J507" i="9" s="1"/>
  <c r="J76" i="7"/>
  <c r="J506" i="9"/>
  <c r="M421" i="2"/>
  <c r="B422" i="2"/>
  <c r="J421" i="2" s="1"/>
  <c r="BZ369" i="5"/>
  <c r="CC369" i="5" s="1"/>
  <c r="CD369" i="5"/>
  <c r="CY155" i="5"/>
  <c r="DB155" i="5" s="1"/>
  <c r="DC155" i="5"/>
  <c r="BD66" i="5"/>
  <c r="AZ66" i="5"/>
  <c r="BC66" i="5" s="1"/>
  <c r="BZ94" i="5"/>
  <c r="CC94" i="5" s="1"/>
  <c r="CD94" i="5"/>
  <c r="J204" i="10"/>
  <c r="B206" i="10"/>
  <c r="K205" i="10" s="1"/>
  <c r="M205" i="10"/>
  <c r="CX156" i="5" s="1"/>
  <c r="J32" i="6"/>
  <c r="J376" i="2"/>
  <c r="M377" i="2"/>
  <c r="B378" i="2"/>
  <c r="J377" i="2" s="1"/>
  <c r="M76" i="8"/>
  <c r="AY67" i="5" s="1"/>
  <c r="B77" i="8"/>
  <c r="K76" i="8" s="1"/>
  <c r="J75" i="8"/>
  <c r="B249" i="8"/>
  <c r="K248" i="8" s="1"/>
  <c r="M248" i="8"/>
  <c r="AY187" i="5" s="1"/>
  <c r="J290" i="8"/>
  <c r="B292" i="8"/>
  <c r="K291" i="8" s="1"/>
  <c r="M291" i="8"/>
  <c r="AY217" i="5" s="1"/>
  <c r="BD216" i="5"/>
  <c r="AZ216" i="5"/>
  <c r="BC216" i="5" s="1"/>
  <c r="K463" i="10"/>
  <c r="K75" i="10"/>
  <c r="DC278" i="5"/>
  <c r="CY278" i="5"/>
  <c r="DB278" i="5" s="1"/>
  <c r="BD186" i="5"/>
  <c r="AZ186" i="5"/>
  <c r="BC186" i="5" s="1"/>
  <c r="B378" i="10"/>
  <c r="M377" i="10"/>
  <c r="J247" i="8"/>
  <c r="BZ37" i="5"/>
  <c r="CC37" i="5" s="1"/>
  <c r="CD37" i="5"/>
  <c r="M35" i="9"/>
  <c r="BY38" i="5" s="1"/>
  <c r="B36" i="9"/>
  <c r="K118" i="9"/>
  <c r="B120" i="9"/>
  <c r="M119" i="9"/>
  <c r="BY95" i="5" s="1"/>
  <c r="K204" i="10"/>
  <c r="AD33" i="5"/>
  <c r="AC34" i="5" s="1"/>
  <c r="E32" i="5"/>
  <c r="D33" i="5" s="1"/>
  <c r="CB36" i="5"/>
  <c r="CA37" i="5" s="1"/>
  <c r="DZ32" i="5"/>
  <c r="DY33" i="5" s="1"/>
  <c r="BD308" i="5"/>
  <c r="AZ308" i="5"/>
  <c r="BC308" i="5" s="1"/>
  <c r="AB186" i="5"/>
  <c r="AE186" i="5" s="1"/>
  <c r="AF186" i="5"/>
  <c r="B120" i="8"/>
  <c r="K119" i="8" s="1"/>
  <c r="M119" i="8"/>
  <c r="AY95" i="5" s="1"/>
  <c r="DX308" i="5"/>
  <c r="EA308" i="5" s="1"/>
  <c r="EB308" i="5"/>
  <c r="H300" i="12"/>
  <c r="CY66" i="5"/>
  <c r="DB66" i="5" s="1"/>
  <c r="DC66" i="5"/>
  <c r="B249" i="7"/>
  <c r="M248" i="7"/>
  <c r="AA187" i="5" s="1"/>
  <c r="J290" i="6"/>
  <c r="EB126" i="5"/>
  <c r="H118" i="12"/>
  <c r="DX126" i="5"/>
  <c r="EA126" i="5" s="1"/>
  <c r="M248" i="10"/>
  <c r="CX187" i="5" s="1"/>
  <c r="B249" i="10"/>
  <c r="K248" i="10" s="1"/>
  <c r="J247" i="7"/>
  <c r="AB217" i="5"/>
  <c r="AE217" i="5" s="1"/>
  <c r="AF217" i="5"/>
  <c r="B77" i="2"/>
  <c r="J76" i="2" s="1"/>
  <c r="M76" i="2"/>
  <c r="M248" i="9"/>
  <c r="BY187" i="5" s="1"/>
  <c r="B249" i="9"/>
  <c r="J248" i="9" s="1"/>
  <c r="M421" i="10"/>
  <c r="CX310" i="5" s="1"/>
  <c r="B422" i="10"/>
  <c r="J421" i="10" s="1"/>
  <c r="J420" i="10"/>
  <c r="B378" i="8"/>
  <c r="K377" i="8" s="1"/>
  <c r="M377" i="8"/>
  <c r="AY279" i="5" s="1"/>
  <c r="B337" i="8"/>
  <c r="J336" i="8" s="1"/>
  <c r="M336" i="8"/>
  <c r="AY250" i="5" s="1"/>
  <c r="M162" i="10"/>
  <c r="CX126" i="5" s="1"/>
  <c r="B163" i="10"/>
  <c r="J162" i="10" s="1"/>
  <c r="K76" i="9"/>
  <c r="B421" i="8"/>
  <c r="J420" i="8" s="1"/>
  <c r="M420" i="8"/>
  <c r="AY309" i="5" s="1"/>
  <c r="EB216" i="5"/>
  <c r="DX216" i="5"/>
  <c r="EA216" i="5" s="1"/>
  <c r="H208" i="12"/>
  <c r="B421" i="6"/>
  <c r="K420" i="6" s="1"/>
  <c r="M420" i="6"/>
  <c r="DW309" i="5" s="1"/>
  <c r="M205" i="2"/>
  <c r="B206" i="2"/>
  <c r="J205" i="2" s="1"/>
  <c r="BD339" i="5"/>
  <c r="AZ339" i="5"/>
  <c r="BC339" i="5" s="1"/>
  <c r="B508" i="7"/>
  <c r="K507" i="7" s="1"/>
  <c r="M507" i="7"/>
  <c r="AA370" i="5" s="1"/>
  <c r="B465" i="8"/>
  <c r="K464" i="8" s="1"/>
  <c r="M464" i="8"/>
  <c r="AY340" i="5" s="1"/>
  <c r="H147" i="12"/>
  <c r="EB155" i="5"/>
  <c r="DX155" i="5"/>
  <c r="EA155" i="5" s="1"/>
  <c r="J506" i="7"/>
  <c r="B250" i="2"/>
  <c r="K249" i="2" s="1"/>
  <c r="M249" i="2"/>
  <c r="M334" i="7"/>
  <c r="AA248" i="5" s="1"/>
  <c r="B335" i="7"/>
  <c r="J334" i="7" s="1"/>
  <c r="DA32" i="5"/>
  <c r="CZ33" i="5" s="1"/>
  <c r="J463" i="8"/>
  <c r="J161" i="10"/>
  <c r="B206" i="6"/>
  <c r="K205" i="6" s="1"/>
  <c r="M205" i="6"/>
  <c r="DW156" i="5" s="1"/>
  <c r="M334" i="10"/>
  <c r="CX248" i="5" s="1"/>
  <c r="B335" i="10"/>
  <c r="B466" i="2"/>
  <c r="J465" i="2" s="1"/>
  <c r="M465" i="2"/>
  <c r="M507" i="2"/>
  <c r="B508" i="2"/>
  <c r="J507" i="2" s="1"/>
  <c r="M291" i="6"/>
  <c r="DW217" i="5" s="1"/>
  <c r="B292" i="6"/>
  <c r="K291" i="6" s="1"/>
  <c r="B34" i="8"/>
  <c r="J33" i="8" s="1"/>
  <c r="M33" i="8"/>
  <c r="AY36" i="5" s="1"/>
  <c r="B293" i="7"/>
  <c r="K292" i="7" s="1"/>
  <c r="M292" i="7"/>
  <c r="AA218" i="5" s="1"/>
  <c r="BD249" i="5"/>
  <c r="AZ249" i="5"/>
  <c r="BC249" i="5" s="1"/>
  <c r="B465" i="10"/>
  <c r="M464" i="10"/>
  <c r="CX340" i="5" s="1"/>
  <c r="J333" i="7"/>
  <c r="M120" i="2"/>
  <c r="B121" i="2"/>
  <c r="K120" i="2" s="1"/>
  <c r="BZ278" i="5"/>
  <c r="CC278" i="5" s="1"/>
  <c r="CD278" i="5"/>
  <c r="CY125" i="5"/>
  <c r="DB125" i="5" s="1"/>
  <c r="DC125" i="5"/>
  <c r="J204" i="6"/>
  <c r="BZ67" i="5"/>
  <c r="CC67" i="5" s="1"/>
  <c r="CD67" i="5"/>
  <c r="K333" i="10"/>
  <c r="BD94" i="5"/>
  <c r="AZ94" i="5"/>
  <c r="BC94" i="5" s="1"/>
  <c r="B378" i="6"/>
  <c r="K377" i="6" s="1"/>
  <c r="M377" i="6"/>
  <c r="DW279" i="5" s="1"/>
  <c r="AZ35" i="5"/>
  <c r="BC35" i="5" s="1"/>
  <c r="BD35" i="5"/>
  <c r="J419" i="6"/>
  <c r="M33" i="2"/>
  <c r="B28" i="14" s="1"/>
  <c r="B34" i="2"/>
  <c r="K33" i="2" s="1"/>
  <c r="J77" i="9"/>
  <c r="K77" i="9"/>
  <c r="M77" i="9"/>
  <c r="K248" i="2"/>
  <c r="CY339" i="5"/>
  <c r="DB339" i="5" s="1"/>
  <c r="DC339" i="5"/>
  <c r="AB247" i="5"/>
  <c r="AE247" i="5" s="1"/>
  <c r="AF247" i="5"/>
  <c r="J77" i="7"/>
  <c r="M77" i="7"/>
  <c r="K77" i="7"/>
  <c r="K119" i="2"/>
  <c r="K161" i="10"/>
  <c r="CY95" i="5"/>
  <c r="DB95" i="5" s="1"/>
  <c r="DC95" i="5"/>
  <c r="CY247" i="5"/>
  <c r="DB247" i="5" s="1"/>
  <c r="DC247" i="5"/>
  <c r="B421" i="7"/>
  <c r="M420" i="7"/>
  <c r="AA309" i="5" s="1"/>
  <c r="B77" i="10"/>
  <c r="J76" i="10" s="1"/>
  <c r="M76" i="10"/>
  <c r="CX67" i="5" s="1"/>
  <c r="J32" i="8"/>
  <c r="M334" i="2"/>
  <c r="B335" i="2"/>
  <c r="K334" i="2" s="1"/>
  <c r="M464" i="7"/>
  <c r="AA340" i="5" s="1"/>
  <c r="B465" i="7"/>
  <c r="J464" i="7" s="1"/>
  <c r="B378" i="9"/>
  <c r="K377" i="9" s="1"/>
  <c r="M377" i="9"/>
  <c r="BY279" i="5" s="1"/>
  <c r="J119" i="10"/>
  <c r="H180" i="12"/>
  <c r="DX188" i="5"/>
  <c r="EA188" i="5" s="1"/>
  <c r="EB188" i="5"/>
  <c r="M33" i="11"/>
  <c r="B34" i="11"/>
  <c r="J33" i="11" s="1"/>
  <c r="BB32" i="5"/>
  <c r="BA33" i="5" s="1"/>
  <c r="J204" i="8"/>
  <c r="AB339" i="5"/>
  <c r="AE339" i="5" s="1"/>
  <c r="AF339" i="5"/>
  <c r="J376" i="9"/>
  <c r="CY216" i="5"/>
  <c r="DB216" i="5" s="1"/>
  <c r="DC216" i="5"/>
  <c r="DX278" i="5"/>
  <c r="EA278" i="5" s="1"/>
  <c r="EB278" i="5"/>
  <c r="H270" i="12"/>
  <c r="B163" i="8"/>
  <c r="J162" i="8" s="1"/>
  <c r="M162" i="8"/>
  <c r="AY126" i="5" s="1"/>
  <c r="B163" i="2"/>
  <c r="K162" i="2" s="1"/>
  <c r="M162" i="2"/>
  <c r="AB369" i="5"/>
  <c r="AE369" i="5" s="1"/>
  <c r="AF369" i="5"/>
  <c r="BD278" i="5"/>
  <c r="AZ278" i="5"/>
  <c r="BC278" i="5" s="1"/>
  <c r="H361" i="12"/>
  <c r="DX369" i="5"/>
  <c r="EA369" i="5" s="1"/>
  <c r="EB369" i="5"/>
  <c r="AB67" i="5"/>
  <c r="AE67" i="5" s="1"/>
  <c r="AF67" i="5"/>
  <c r="AZ155" i="5"/>
  <c r="BC155" i="5" s="1"/>
  <c r="BD155" i="5"/>
  <c r="M334" i="6"/>
  <c r="DW248" i="5" s="1"/>
  <c r="B335" i="6"/>
  <c r="J334" i="6" s="1"/>
  <c r="J463" i="9"/>
  <c r="J463" i="7"/>
  <c r="DX35" i="5"/>
  <c r="EA35" i="5" s="1"/>
  <c r="H27" i="12"/>
  <c r="EB35" i="5"/>
  <c r="M291" i="10"/>
  <c r="CX217" i="5" s="1"/>
  <c r="B292" i="10"/>
  <c r="K291" i="10" s="1"/>
  <c r="AF278" i="5"/>
  <c r="AB278" i="5"/>
  <c r="AE278" i="5" s="1"/>
  <c r="B121" i="10"/>
  <c r="K120" i="10" s="1"/>
  <c r="M120" i="10"/>
  <c r="CX96" i="5" s="1"/>
  <c r="B251" i="6"/>
  <c r="J250" i="6" s="1"/>
  <c r="M250" i="6"/>
  <c r="DW189" i="5" s="1"/>
  <c r="CY186" i="5"/>
  <c r="DB186" i="5" s="1"/>
  <c r="DC186" i="5"/>
  <c r="K32" i="2"/>
  <c r="K32" i="11"/>
  <c r="M507" i="6"/>
  <c r="DW370" i="5" s="1"/>
  <c r="B508" i="6"/>
  <c r="H239" i="12"/>
  <c r="DX247" i="5"/>
  <c r="EA247" i="5" s="1"/>
  <c r="EB247" i="5"/>
  <c r="BZ339" i="5"/>
  <c r="CC339" i="5" s="1"/>
  <c r="CD339" i="5"/>
  <c r="AB126" i="5"/>
  <c r="AE126" i="5" s="1"/>
  <c r="AF126" i="5"/>
  <c r="M34" i="7"/>
  <c r="AA37" i="5" s="1"/>
  <c r="B35" i="7"/>
  <c r="K34" i="7" s="1"/>
  <c r="K464" i="2"/>
  <c r="J419" i="7"/>
  <c r="J290" i="10"/>
  <c r="J247" i="9"/>
  <c r="J249" i="6"/>
  <c r="J506" i="6"/>
  <c r="J161" i="8"/>
  <c r="B164" i="7"/>
  <c r="K163" i="7" s="1"/>
  <c r="M163" i="7"/>
  <c r="AA127" i="5" s="1"/>
  <c r="AB36" i="5"/>
  <c r="AE36" i="5" s="1"/>
  <c r="AF36" i="5"/>
  <c r="AF308" i="5"/>
  <c r="AB308" i="5"/>
  <c r="AE308" i="5" s="1"/>
  <c r="K290" i="10"/>
  <c r="B378" i="7"/>
  <c r="J377" i="7" s="1"/>
  <c r="M377" i="7"/>
  <c r="AA279" i="5" s="1"/>
  <c r="CD186" i="5"/>
  <c r="BZ186" i="5"/>
  <c r="CC186" i="5" s="1"/>
  <c r="J419" i="8"/>
  <c r="M291" i="2"/>
  <c r="B292" i="2"/>
  <c r="B164" i="6"/>
  <c r="J163" i="6" s="1"/>
  <c r="M163" i="6"/>
  <c r="DW127" i="5" s="1"/>
  <c r="B206" i="8"/>
  <c r="J205" i="8" s="1"/>
  <c r="M205" i="8"/>
  <c r="AY156" i="5" s="1"/>
  <c r="J506" i="2"/>
  <c r="J32" i="11"/>
  <c r="K376" i="6"/>
  <c r="AZ125" i="5"/>
  <c r="BC125" i="5" s="1"/>
  <c r="BD125" i="5"/>
  <c r="B465" i="9"/>
  <c r="J464" i="9" s="1"/>
  <c r="M464" i="9"/>
  <c r="BY340" i="5" s="1"/>
  <c r="DC309" i="5"/>
  <c r="CY309" i="5"/>
  <c r="DB309" i="5" s="1"/>
  <c r="J162" i="7"/>
  <c r="K33" i="7"/>
  <c r="J464" i="2"/>
  <c r="K419" i="7"/>
  <c r="M33" i="6"/>
  <c r="DW36" i="5" s="1"/>
  <c r="B34" i="6"/>
  <c r="K33" i="6" s="1"/>
  <c r="K419" i="8"/>
  <c r="K247" i="9"/>
  <c r="C369" i="5" l="1"/>
  <c r="F369" i="5" s="1"/>
  <c r="G340" i="5"/>
  <c r="C361" i="12"/>
  <c r="C340" i="5"/>
  <c r="F340" i="5" s="1"/>
  <c r="G309" i="5"/>
  <c r="C301" i="12"/>
  <c r="B370" i="5"/>
  <c r="C370" i="5" s="1"/>
  <c r="F370" i="5" s="1"/>
  <c r="M28" i="14"/>
  <c r="B341" i="5"/>
  <c r="G341" i="5" s="1"/>
  <c r="L29" i="14"/>
  <c r="B310" i="5"/>
  <c r="C310" i="5" s="1"/>
  <c r="F310" i="5" s="1"/>
  <c r="K29" i="14"/>
  <c r="G278" i="5"/>
  <c r="G247" i="5"/>
  <c r="C239" i="12"/>
  <c r="C27" i="12"/>
  <c r="C270" i="12"/>
  <c r="C216" i="5"/>
  <c r="F216" i="5" s="1"/>
  <c r="G216" i="5"/>
  <c r="B279" i="5"/>
  <c r="C279" i="5" s="1"/>
  <c r="F279" i="5" s="1"/>
  <c r="J28" i="14"/>
  <c r="G35" i="5"/>
  <c r="C147" i="12"/>
  <c r="G155" i="5"/>
  <c r="C187" i="5"/>
  <c r="F187" i="5" s="1"/>
  <c r="G187" i="5"/>
  <c r="B248" i="5"/>
  <c r="G248" i="5" s="1"/>
  <c r="I28" i="14"/>
  <c r="B217" i="5"/>
  <c r="G217" i="5" s="1"/>
  <c r="H28" i="14"/>
  <c r="B188" i="5"/>
  <c r="C188" i="5" s="1"/>
  <c r="F188" i="5" s="1"/>
  <c r="G29" i="14"/>
  <c r="G125" i="5"/>
  <c r="G95" i="5"/>
  <c r="C125" i="5"/>
  <c r="F125" i="5" s="1"/>
  <c r="C95" i="5"/>
  <c r="F95" i="5" s="1"/>
  <c r="C58" i="12"/>
  <c r="G66" i="5"/>
  <c r="B156" i="5"/>
  <c r="C156" i="5" s="1"/>
  <c r="F156" i="5" s="1"/>
  <c r="F28" i="14"/>
  <c r="B126" i="5"/>
  <c r="C118" i="12" s="1"/>
  <c r="E28" i="14"/>
  <c r="B96" i="5"/>
  <c r="C96" i="5" s="1"/>
  <c r="F96" i="5" s="1"/>
  <c r="D29" i="14"/>
  <c r="B67" i="5"/>
  <c r="G67" i="5" s="1"/>
  <c r="C28" i="14"/>
  <c r="B36" i="5"/>
  <c r="C28" i="12" s="1"/>
  <c r="DC370" i="5"/>
  <c r="B509" i="10"/>
  <c r="J508" i="10" s="1"/>
  <c r="J507" i="10"/>
  <c r="M508" i="10"/>
  <c r="CX371" i="5" s="1"/>
  <c r="DC371" i="5" s="1"/>
  <c r="AB95" i="5"/>
  <c r="AE95" i="5" s="1"/>
  <c r="B121" i="7"/>
  <c r="K120" i="7" s="1"/>
  <c r="M120" i="7"/>
  <c r="AA96" i="5" s="1"/>
  <c r="AF96" i="5" s="1"/>
  <c r="J119" i="7"/>
  <c r="M508" i="8"/>
  <c r="AY371" i="5" s="1"/>
  <c r="AZ371" i="5" s="1"/>
  <c r="BC371" i="5" s="1"/>
  <c r="K163" i="9"/>
  <c r="BZ127" i="5"/>
  <c r="CC127" i="5" s="1"/>
  <c r="B165" i="9"/>
  <c r="J164" i="9" s="1"/>
  <c r="BD370" i="5"/>
  <c r="M164" i="9"/>
  <c r="BY128" i="5" s="1"/>
  <c r="BZ128" i="5" s="1"/>
  <c r="CC128" i="5" s="1"/>
  <c r="B509" i="8"/>
  <c r="J508" i="8" s="1"/>
  <c r="K507" i="8"/>
  <c r="B422" i="9"/>
  <c r="K421" i="9" s="1"/>
  <c r="B293" i="9"/>
  <c r="J292" i="9" s="1"/>
  <c r="BZ217" i="5"/>
  <c r="CC217" i="5" s="1"/>
  <c r="M292" i="9"/>
  <c r="BY218" i="5" s="1"/>
  <c r="BZ218" i="5" s="1"/>
  <c r="CC218" i="5" s="1"/>
  <c r="B121" i="6"/>
  <c r="J120" i="6" s="1"/>
  <c r="CD309" i="5"/>
  <c r="M421" i="9"/>
  <c r="BY310" i="5" s="1"/>
  <c r="BZ310" i="5" s="1"/>
  <c r="CC310" i="5" s="1"/>
  <c r="K291" i="9"/>
  <c r="M120" i="6"/>
  <c r="DW96" i="5" s="1"/>
  <c r="DX96" i="5" s="1"/>
  <c r="EA96" i="5" s="1"/>
  <c r="K334" i="9"/>
  <c r="K420" i="9"/>
  <c r="K119" i="6"/>
  <c r="H87" i="12"/>
  <c r="DX95" i="5"/>
  <c r="EA95" i="5" s="1"/>
  <c r="DX340" i="5"/>
  <c r="EA340" i="5" s="1"/>
  <c r="EB340" i="5"/>
  <c r="B466" i="6"/>
  <c r="K465" i="6" s="1"/>
  <c r="K33" i="10"/>
  <c r="J464" i="6"/>
  <c r="B336" i="9"/>
  <c r="J335" i="9" s="1"/>
  <c r="M335" i="9"/>
  <c r="BY249" i="5" s="1"/>
  <c r="BZ249" i="5" s="1"/>
  <c r="CC249" i="5" s="1"/>
  <c r="M465" i="6"/>
  <c r="DW341" i="5" s="1"/>
  <c r="DX341" i="5" s="1"/>
  <c r="EA341" i="5" s="1"/>
  <c r="CD248" i="5"/>
  <c r="DC36" i="5"/>
  <c r="M34" i="10"/>
  <c r="CX37" i="5" s="1"/>
  <c r="CY37" i="5" s="1"/>
  <c r="DB37" i="5" s="1"/>
  <c r="B35" i="10"/>
  <c r="K34" i="10" s="1"/>
  <c r="K464" i="7"/>
  <c r="J248" i="8"/>
  <c r="J420" i="6"/>
  <c r="J163" i="7"/>
  <c r="J291" i="8"/>
  <c r="CD156" i="5"/>
  <c r="BZ156" i="5"/>
  <c r="CC156" i="5" s="1"/>
  <c r="J205" i="9"/>
  <c r="B207" i="9"/>
  <c r="M206" i="9"/>
  <c r="BY157" i="5" s="1"/>
  <c r="K205" i="9"/>
  <c r="K334" i="7"/>
  <c r="K250" i="6"/>
  <c r="J120" i="10"/>
  <c r="DX67" i="5"/>
  <c r="EA67" i="5" s="1"/>
  <c r="EB67" i="5"/>
  <c r="H59" i="12"/>
  <c r="J507" i="7"/>
  <c r="AF157" i="5"/>
  <c r="AB157" i="5"/>
  <c r="AE157" i="5" s="1"/>
  <c r="J205" i="6"/>
  <c r="K206" i="7"/>
  <c r="J206" i="7"/>
  <c r="B208" i="7"/>
  <c r="M207" i="7"/>
  <c r="AA158" i="5" s="1"/>
  <c r="K76" i="6"/>
  <c r="M77" i="6"/>
  <c r="DW68" i="5" s="1"/>
  <c r="EB68" i="5" s="1"/>
  <c r="K77" i="6"/>
  <c r="J77" i="6"/>
  <c r="J76" i="6"/>
  <c r="K76" i="2"/>
  <c r="K377" i="7"/>
  <c r="K162" i="10"/>
  <c r="K465" i="2"/>
  <c r="J377" i="6"/>
  <c r="J120" i="2"/>
  <c r="K507" i="9"/>
  <c r="K507" i="2"/>
  <c r="J249" i="2"/>
  <c r="K421" i="10"/>
  <c r="K464" i="9"/>
  <c r="K162" i="8"/>
  <c r="J119" i="8"/>
  <c r="J162" i="2"/>
  <c r="J292" i="7"/>
  <c r="BZ38" i="5"/>
  <c r="CC38" i="5" s="1"/>
  <c r="CD38" i="5"/>
  <c r="K33" i="11"/>
  <c r="J291" i="10"/>
  <c r="B250" i="8"/>
  <c r="M249" i="8"/>
  <c r="AY188" i="5" s="1"/>
  <c r="CD95" i="5"/>
  <c r="BZ95" i="5"/>
  <c r="CC95" i="5" s="1"/>
  <c r="K77" i="8"/>
  <c r="J77" i="8"/>
  <c r="M77" i="8"/>
  <c r="AY68" i="5" s="1"/>
  <c r="BD68" i="5" s="1"/>
  <c r="J76" i="8"/>
  <c r="AZ67" i="5"/>
  <c r="BC67" i="5" s="1"/>
  <c r="BD67" i="5"/>
  <c r="J119" i="9"/>
  <c r="B121" i="9"/>
  <c r="M120" i="9"/>
  <c r="BY96" i="5" s="1"/>
  <c r="B293" i="8"/>
  <c r="K292" i="8" s="1"/>
  <c r="M292" i="8"/>
  <c r="J33" i="2"/>
  <c r="AZ187" i="5"/>
  <c r="BC187" i="5" s="1"/>
  <c r="BD187" i="5"/>
  <c r="CX279" i="5"/>
  <c r="K163" i="6"/>
  <c r="K336" i="8"/>
  <c r="K119" i="9"/>
  <c r="CY156" i="5"/>
  <c r="DB156" i="5" s="1"/>
  <c r="DC156" i="5"/>
  <c r="K205" i="2"/>
  <c r="K377" i="10"/>
  <c r="M378" i="10"/>
  <c r="CX280" i="5" s="1"/>
  <c r="B379" i="10"/>
  <c r="K378" i="10" s="1"/>
  <c r="J377" i="10"/>
  <c r="K377" i="2"/>
  <c r="B379" i="2"/>
  <c r="M378" i="2"/>
  <c r="J29" i="14" s="1"/>
  <c r="M508" i="9"/>
  <c r="BY371" i="5" s="1"/>
  <c r="B509" i="9"/>
  <c r="J508" i="9" s="1"/>
  <c r="K421" i="2"/>
  <c r="B423" i="2"/>
  <c r="J422" i="2" s="1"/>
  <c r="M422" i="2"/>
  <c r="J377" i="9"/>
  <c r="K35" i="9"/>
  <c r="M36" i="9"/>
  <c r="BY39" i="5" s="1"/>
  <c r="J35" i="9"/>
  <c r="B37" i="9"/>
  <c r="K36" i="9" s="1"/>
  <c r="BD217" i="5"/>
  <c r="AZ217" i="5"/>
  <c r="BC217" i="5" s="1"/>
  <c r="J205" i="10"/>
  <c r="B207" i="10"/>
  <c r="J206" i="10" s="1"/>
  <c r="M206" i="10"/>
  <c r="CX157" i="5" s="1"/>
  <c r="CD370" i="5"/>
  <c r="BZ370" i="5"/>
  <c r="CC370" i="5" s="1"/>
  <c r="CB37" i="5"/>
  <c r="CA38" i="5" s="1"/>
  <c r="M421" i="7"/>
  <c r="AA310" i="5" s="1"/>
  <c r="B422" i="7"/>
  <c r="J421" i="7" s="1"/>
  <c r="M465" i="9"/>
  <c r="BY341" i="5" s="1"/>
  <c r="B466" i="9"/>
  <c r="J465" i="9" s="1"/>
  <c r="J251" i="6"/>
  <c r="K251" i="6"/>
  <c r="M251" i="6"/>
  <c r="H240" i="12"/>
  <c r="DX248" i="5"/>
  <c r="EA248" i="5" s="1"/>
  <c r="EB248" i="5"/>
  <c r="B509" i="2"/>
  <c r="K508" i="2" s="1"/>
  <c r="M508" i="2"/>
  <c r="DA33" i="5"/>
  <c r="CZ34" i="5" s="1"/>
  <c r="B466" i="8"/>
  <c r="K465" i="8" s="1"/>
  <c r="M465" i="8"/>
  <c r="AY341" i="5" s="1"/>
  <c r="BD309" i="5"/>
  <c r="AZ309" i="5"/>
  <c r="BC309" i="5" s="1"/>
  <c r="B165" i="7"/>
  <c r="M164" i="7"/>
  <c r="AA128" i="5" s="1"/>
  <c r="CY96" i="5"/>
  <c r="DB96" i="5" s="1"/>
  <c r="DC96" i="5"/>
  <c r="B164" i="2"/>
  <c r="J163" i="2" s="1"/>
  <c r="M163" i="2"/>
  <c r="J464" i="8"/>
  <c r="AZ340" i="5"/>
  <c r="BC340" i="5" s="1"/>
  <c r="BD340" i="5"/>
  <c r="M249" i="7"/>
  <c r="AA188" i="5" s="1"/>
  <c r="B250" i="7"/>
  <c r="K249" i="7" s="1"/>
  <c r="B36" i="7"/>
  <c r="J35" i="7" s="1"/>
  <c r="M35" i="7"/>
  <c r="AA38" i="5" s="1"/>
  <c r="M34" i="6"/>
  <c r="DW37" i="5" s="1"/>
  <c r="B35" i="6"/>
  <c r="K34" i="6" s="1"/>
  <c r="H28" i="12"/>
  <c r="DX36" i="5"/>
  <c r="EA36" i="5" s="1"/>
  <c r="EB36" i="5"/>
  <c r="AB37" i="5"/>
  <c r="AE37" i="5" s="1"/>
  <c r="AF37" i="5"/>
  <c r="B164" i="8"/>
  <c r="K163" i="8" s="1"/>
  <c r="M163" i="8"/>
  <c r="AY127" i="5" s="1"/>
  <c r="BY68" i="5"/>
  <c r="Q53" i="9"/>
  <c r="B336" i="10"/>
  <c r="J335" i="10" s="1"/>
  <c r="M335" i="10"/>
  <c r="CX249" i="5" s="1"/>
  <c r="CY126" i="5"/>
  <c r="DB126" i="5" s="1"/>
  <c r="DC126" i="5"/>
  <c r="B466" i="10"/>
  <c r="J465" i="10" s="1"/>
  <c r="M465" i="10"/>
  <c r="CX341" i="5" s="1"/>
  <c r="B336" i="6"/>
  <c r="K335" i="6" s="1"/>
  <c r="M335" i="6"/>
  <c r="DW249" i="5" s="1"/>
  <c r="K420" i="7"/>
  <c r="M421" i="8"/>
  <c r="AY310" i="5" s="1"/>
  <c r="B422" i="8"/>
  <c r="J421" i="8" s="1"/>
  <c r="AB218" i="5"/>
  <c r="AE218" i="5" s="1"/>
  <c r="AF218" i="5"/>
  <c r="BZ279" i="5"/>
  <c r="CC279" i="5" s="1"/>
  <c r="CD279" i="5"/>
  <c r="B294" i="7"/>
  <c r="J293" i="7" s="1"/>
  <c r="M293" i="7"/>
  <c r="AA219" i="5" s="1"/>
  <c r="M163" i="10"/>
  <c r="CX127" i="5" s="1"/>
  <c r="B164" i="10"/>
  <c r="J163" i="10" s="1"/>
  <c r="J33" i="6"/>
  <c r="B379" i="7"/>
  <c r="K378" i="7" s="1"/>
  <c r="M378" i="7"/>
  <c r="AA280" i="5" s="1"/>
  <c r="BB33" i="5"/>
  <c r="BA34" i="5" s="1"/>
  <c r="B379" i="9"/>
  <c r="K378" i="9" s="1"/>
  <c r="M378" i="9"/>
  <c r="BY280" i="5" s="1"/>
  <c r="H271" i="12"/>
  <c r="DX279" i="5"/>
  <c r="EA279" i="5" s="1"/>
  <c r="EB279" i="5"/>
  <c r="AZ36" i="5"/>
  <c r="BC36" i="5" s="1"/>
  <c r="BD36" i="5"/>
  <c r="CY248" i="5"/>
  <c r="DB248" i="5" s="1"/>
  <c r="DC248" i="5"/>
  <c r="B336" i="7"/>
  <c r="J335" i="7" s="1"/>
  <c r="M335" i="7"/>
  <c r="AA249" i="5" s="1"/>
  <c r="AZ250" i="5"/>
  <c r="BC250" i="5" s="1"/>
  <c r="BD250" i="5"/>
  <c r="B250" i="10"/>
  <c r="J249" i="10" s="1"/>
  <c r="M249" i="10"/>
  <c r="CX188" i="5" s="1"/>
  <c r="M335" i="2"/>
  <c r="B336" i="2"/>
  <c r="K335" i="2" s="1"/>
  <c r="K420" i="8"/>
  <c r="M121" i="10"/>
  <c r="CX97" i="5" s="1"/>
  <c r="B122" i="10"/>
  <c r="J121" i="10" s="1"/>
  <c r="K248" i="7"/>
  <c r="J34" i="7"/>
  <c r="B467" i="2"/>
  <c r="K466" i="2" s="1"/>
  <c r="M466" i="2"/>
  <c r="AZ156" i="5"/>
  <c r="BC156" i="5" s="1"/>
  <c r="BD156" i="5"/>
  <c r="B293" i="10"/>
  <c r="M292" i="10"/>
  <c r="CX218" i="5" s="1"/>
  <c r="CY217" i="5"/>
  <c r="DB217" i="5" s="1"/>
  <c r="DC217" i="5"/>
  <c r="AA68" i="5"/>
  <c r="Q53" i="7"/>
  <c r="B122" i="2"/>
  <c r="J121" i="2" s="1"/>
  <c r="M121" i="2"/>
  <c r="M34" i="8"/>
  <c r="AY37" i="5" s="1"/>
  <c r="B35" i="8"/>
  <c r="K34" i="8" s="1"/>
  <c r="K334" i="10"/>
  <c r="AB248" i="5"/>
  <c r="AE248" i="5" s="1"/>
  <c r="AF248" i="5"/>
  <c r="M206" i="2"/>
  <c r="B207" i="2"/>
  <c r="J206" i="2" s="1"/>
  <c r="J248" i="10"/>
  <c r="DZ33" i="5"/>
  <c r="DY34" i="5" s="1"/>
  <c r="H181" i="12"/>
  <c r="DX189" i="5"/>
  <c r="EA189" i="5" s="1"/>
  <c r="EB189" i="5"/>
  <c r="AF187" i="5"/>
  <c r="AB187" i="5"/>
  <c r="AE187" i="5" s="1"/>
  <c r="B35" i="11"/>
  <c r="K34" i="11" s="1"/>
  <c r="M34" i="11"/>
  <c r="M465" i="7"/>
  <c r="AA341" i="5" s="1"/>
  <c r="B466" i="7"/>
  <c r="J465" i="7" s="1"/>
  <c r="B379" i="6"/>
  <c r="J378" i="6" s="1"/>
  <c r="M378" i="6"/>
  <c r="DW280" i="5" s="1"/>
  <c r="J334" i="10"/>
  <c r="M422" i="10"/>
  <c r="CX311" i="5" s="1"/>
  <c r="B423" i="10"/>
  <c r="J422" i="10" s="1"/>
  <c r="CY187" i="5"/>
  <c r="DB187" i="5" s="1"/>
  <c r="DC187" i="5"/>
  <c r="B509" i="6"/>
  <c r="K508" i="6" s="1"/>
  <c r="M508" i="6"/>
  <c r="DW371" i="5" s="1"/>
  <c r="J334" i="2"/>
  <c r="AB127" i="5"/>
  <c r="AE127" i="5" s="1"/>
  <c r="AF127" i="5"/>
  <c r="AB340" i="5"/>
  <c r="AE340" i="5" s="1"/>
  <c r="AF340" i="5"/>
  <c r="K33" i="8"/>
  <c r="H148" i="12"/>
  <c r="DX156" i="5"/>
  <c r="EA156" i="5" s="1"/>
  <c r="EB156" i="5"/>
  <c r="M337" i="8"/>
  <c r="AY251" i="5" s="1"/>
  <c r="B338" i="8"/>
  <c r="J337" i="8" s="1"/>
  <c r="CY310" i="5"/>
  <c r="DB310" i="5" s="1"/>
  <c r="DC310" i="5"/>
  <c r="M77" i="2"/>
  <c r="C29" i="14" s="1"/>
  <c r="K77" i="2"/>
  <c r="J77" i="2"/>
  <c r="B509" i="7"/>
  <c r="J508" i="7" s="1"/>
  <c r="M508" i="7"/>
  <c r="AA371" i="5" s="1"/>
  <c r="CY67" i="5"/>
  <c r="DB67" i="5" s="1"/>
  <c r="DC67" i="5"/>
  <c r="DX309" i="5"/>
  <c r="EA309" i="5" s="1"/>
  <c r="EB309" i="5"/>
  <c r="H301" i="12"/>
  <c r="AZ95" i="5"/>
  <c r="BC95" i="5" s="1"/>
  <c r="BD95" i="5"/>
  <c r="K334" i="6"/>
  <c r="J248" i="7"/>
  <c r="AZ126" i="5"/>
  <c r="BC126" i="5" s="1"/>
  <c r="BD126" i="5"/>
  <c r="K77" i="10"/>
  <c r="M77" i="10"/>
  <c r="J77" i="10"/>
  <c r="B293" i="6"/>
  <c r="K292" i="6" s="1"/>
  <c r="M292" i="6"/>
  <c r="DW218" i="5" s="1"/>
  <c r="B251" i="2"/>
  <c r="K250" i="2" s="1"/>
  <c r="M250" i="2"/>
  <c r="B250" i="9"/>
  <c r="M249" i="9"/>
  <c r="BY188" i="5" s="1"/>
  <c r="E33" i="5"/>
  <c r="D34" i="5" s="1"/>
  <c r="K76" i="10"/>
  <c r="M34" i="2"/>
  <c r="B29" i="14" s="1"/>
  <c r="B35" i="2"/>
  <c r="J34" i="2" s="1"/>
  <c r="K464" i="10"/>
  <c r="EB217" i="5"/>
  <c r="H209" i="12"/>
  <c r="DX217" i="5"/>
  <c r="EA217" i="5" s="1"/>
  <c r="B207" i="6"/>
  <c r="K206" i="6" s="1"/>
  <c r="M206" i="6"/>
  <c r="DW157" i="5" s="1"/>
  <c r="BZ187" i="5"/>
  <c r="CC187" i="5" s="1"/>
  <c r="CD187" i="5"/>
  <c r="M120" i="8"/>
  <c r="AY96" i="5" s="1"/>
  <c r="B121" i="8"/>
  <c r="K120" i="8" s="1"/>
  <c r="B293" i="2"/>
  <c r="J292" i="2" s="1"/>
  <c r="M292" i="2"/>
  <c r="H362" i="12"/>
  <c r="DX370" i="5"/>
  <c r="EA370" i="5" s="1"/>
  <c r="EB370" i="5"/>
  <c r="M378" i="8"/>
  <c r="AY280" i="5" s="1"/>
  <c r="B379" i="8"/>
  <c r="K378" i="8" s="1"/>
  <c r="K291" i="2"/>
  <c r="B165" i="6"/>
  <c r="J164" i="6" s="1"/>
  <c r="M164" i="6"/>
  <c r="DW128" i="5" s="1"/>
  <c r="K507" i="6"/>
  <c r="AF309" i="5"/>
  <c r="AB309" i="5"/>
  <c r="AE309" i="5" s="1"/>
  <c r="CY340" i="5"/>
  <c r="DB340" i="5" s="1"/>
  <c r="DC340" i="5"/>
  <c r="J291" i="6"/>
  <c r="M421" i="6"/>
  <c r="DW310" i="5" s="1"/>
  <c r="B422" i="6"/>
  <c r="BD279" i="5"/>
  <c r="AZ279" i="5"/>
  <c r="BC279" i="5" s="1"/>
  <c r="K248" i="9"/>
  <c r="AD34" i="5"/>
  <c r="AC35" i="5" s="1"/>
  <c r="AB370" i="5"/>
  <c r="AE370" i="5" s="1"/>
  <c r="AF370" i="5"/>
  <c r="AB279" i="5"/>
  <c r="AE279" i="5" s="1"/>
  <c r="AF279" i="5"/>
  <c r="B207" i="8"/>
  <c r="K206" i="8" s="1"/>
  <c r="M206" i="8"/>
  <c r="AY157" i="5" s="1"/>
  <c r="K205" i="8"/>
  <c r="H119" i="12"/>
  <c r="DX127" i="5"/>
  <c r="EA127" i="5" s="1"/>
  <c r="EB127" i="5"/>
  <c r="BZ340" i="5"/>
  <c r="CC340" i="5" s="1"/>
  <c r="CD340" i="5"/>
  <c r="J291" i="2"/>
  <c r="J507" i="6"/>
  <c r="J420" i="7"/>
  <c r="J464" i="10"/>
  <c r="J377" i="8"/>
  <c r="G370" i="5" l="1"/>
  <c r="C362" i="12"/>
  <c r="C333" i="12"/>
  <c r="C341" i="5"/>
  <c r="F341" i="5" s="1"/>
  <c r="C302" i="12"/>
  <c r="C33" i="14"/>
  <c r="C59" i="12"/>
  <c r="G310" i="5"/>
  <c r="C148" i="12"/>
  <c r="C240" i="12"/>
  <c r="B371" i="5"/>
  <c r="C371" i="5" s="1"/>
  <c r="F371" i="5" s="1"/>
  <c r="M29" i="14"/>
  <c r="B342" i="5"/>
  <c r="G342" i="5" s="1"/>
  <c r="L30" i="14"/>
  <c r="C180" i="12"/>
  <c r="G188" i="5"/>
  <c r="B311" i="5"/>
  <c r="C303" i="12" s="1"/>
  <c r="K30" i="14"/>
  <c r="C67" i="5"/>
  <c r="F67" i="5" s="1"/>
  <c r="G96" i="5"/>
  <c r="C271" i="12"/>
  <c r="G279" i="5"/>
  <c r="C217" i="5"/>
  <c r="F217" i="5" s="1"/>
  <c r="C248" i="5"/>
  <c r="F248" i="5" s="1"/>
  <c r="C209" i="12"/>
  <c r="G156" i="5"/>
  <c r="C36" i="5"/>
  <c r="F36" i="5" s="1"/>
  <c r="G36" i="5"/>
  <c r="B249" i="5"/>
  <c r="C241" i="12" s="1"/>
  <c r="I29" i="14"/>
  <c r="B218" i="5"/>
  <c r="G218" i="5" s="1"/>
  <c r="H29" i="14"/>
  <c r="G126" i="5"/>
  <c r="C126" i="5"/>
  <c r="F126" i="5" s="1"/>
  <c r="B189" i="5"/>
  <c r="G189" i="5" s="1"/>
  <c r="G30" i="14"/>
  <c r="C88" i="12"/>
  <c r="B157" i="5"/>
  <c r="C149" i="12" s="1"/>
  <c r="F29" i="14"/>
  <c r="B127" i="5"/>
  <c r="C119" i="12" s="1"/>
  <c r="E29" i="14"/>
  <c r="B97" i="5"/>
  <c r="G97" i="5" s="1"/>
  <c r="D30" i="14"/>
  <c r="B37" i="5"/>
  <c r="C29" i="12" s="1"/>
  <c r="CY371" i="5"/>
  <c r="DB371" i="5" s="1"/>
  <c r="B510" i="10"/>
  <c r="K509" i="10" s="1"/>
  <c r="M509" i="10"/>
  <c r="CX372" i="5" s="1"/>
  <c r="DC372" i="5" s="1"/>
  <c r="K508" i="10"/>
  <c r="B122" i="7"/>
  <c r="K121" i="7" s="1"/>
  <c r="M121" i="7"/>
  <c r="AA97" i="5" s="1"/>
  <c r="AB97" i="5" s="1"/>
  <c r="AE97" i="5" s="1"/>
  <c r="AB96" i="5"/>
  <c r="AE96" i="5" s="1"/>
  <c r="J120" i="7"/>
  <c r="BD371" i="5"/>
  <c r="J165" i="9"/>
  <c r="CD128" i="5"/>
  <c r="K165" i="9"/>
  <c r="M165" i="9"/>
  <c r="Q139" i="9" s="1"/>
  <c r="K292" i="9"/>
  <c r="K164" i="9"/>
  <c r="K508" i="8"/>
  <c r="B510" i="8"/>
  <c r="K509" i="8" s="1"/>
  <c r="M509" i="8"/>
  <c r="AY372" i="5" s="1"/>
  <c r="BD372" i="5" s="1"/>
  <c r="J421" i="9"/>
  <c r="B423" i="9"/>
  <c r="K422" i="9" s="1"/>
  <c r="M422" i="9"/>
  <c r="BY311" i="5" s="1"/>
  <c r="BZ311" i="5" s="1"/>
  <c r="CC311" i="5" s="1"/>
  <c r="B294" i="9"/>
  <c r="J293" i="9" s="1"/>
  <c r="M121" i="6"/>
  <c r="DW97" i="5" s="1"/>
  <c r="H89" i="12" s="1"/>
  <c r="B122" i="6"/>
  <c r="K121" i="6" s="1"/>
  <c r="M293" i="9"/>
  <c r="BY219" i="5" s="1"/>
  <c r="BZ219" i="5" s="1"/>
  <c r="CC219" i="5" s="1"/>
  <c r="CD218" i="5"/>
  <c r="K120" i="6"/>
  <c r="EB96" i="5"/>
  <c r="H88" i="12"/>
  <c r="CD310" i="5"/>
  <c r="B467" i="6"/>
  <c r="J466" i="6" s="1"/>
  <c r="H333" i="12"/>
  <c r="EB341" i="5"/>
  <c r="DC37" i="5"/>
  <c r="K335" i="9"/>
  <c r="J465" i="6"/>
  <c r="M466" i="6"/>
  <c r="DW342" i="5" s="1"/>
  <c r="DX342" i="5" s="1"/>
  <c r="EA342" i="5" s="1"/>
  <c r="B337" i="9"/>
  <c r="J336" i="9" s="1"/>
  <c r="M336" i="9"/>
  <c r="BY250" i="5" s="1"/>
  <c r="BZ250" i="5" s="1"/>
  <c r="CC250" i="5" s="1"/>
  <c r="CD249" i="5"/>
  <c r="B36" i="10"/>
  <c r="K35" i="10" s="1"/>
  <c r="M35" i="10"/>
  <c r="CX38" i="5" s="1"/>
  <c r="CY38" i="5" s="1"/>
  <c r="DB38" i="5" s="1"/>
  <c r="J34" i="10"/>
  <c r="K465" i="10"/>
  <c r="J206" i="8"/>
  <c r="K163" i="10"/>
  <c r="J378" i="7"/>
  <c r="K292" i="2"/>
  <c r="K378" i="6"/>
  <c r="K335" i="10"/>
  <c r="J163" i="8"/>
  <c r="J335" i="2"/>
  <c r="J250" i="2"/>
  <c r="BZ157" i="5"/>
  <c r="CC157" i="5" s="1"/>
  <c r="CD157" i="5"/>
  <c r="J206" i="9"/>
  <c r="M207" i="9"/>
  <c r="BY158" i="5" s="1"/>
  <c r="B208" i="9"/>
  <c r="K207" i="9" s="1"/>
  <c r="K206" i="9"/>
  <c r="AB158" i="5"/>
  <c r="AE158" i="5" s="1"/>
  <c r="AF158" i="5"/>
  <c r="K207" i="7"/>
  <c r="M208" i="7"/>
  <c r="AA159" i="5" s="1"/>
  <c r="J207" i="7"/>
  <c r="B209" i="7"/>
  <c r="H60" i="12"/>
  <c r="DX68" i="5"/>
  <c r="EA68" i="5" s="1"/>
  <c r="Q53" i="6"/>
  <c r="K35" i="7"/>
  <c r="J292" i="8"/>
  <c r="J465" i="8"/>
  <c r="J335" i="6"/>
  <c r="J36" i="9"/>
  <c r="J249" i="7"/>
  <c r="J378" i="10"/>
  <c r="K164" i="6"/>
  <c r="K206" i="10"/>
  <c r="J34" i="6"/>
  <c r="K422" i="10"/>
  <c r="J206" i="6"/>
  <c r="J292" i="6"/>
  <c r="J34" i="11"/>
  <c r="K422" i="2"/>
  <c r="K121" i="10"/>
  <c r="J508" i="6"/>
  <c r="B424" i="2"/>
  <c r="J423" i="2" s="1"/>
  <c r="M423" i="2"/>
  <c r="CY279" i="5"/>
  <c r="DB279" i="5" s="1"/>
  <c r="DC279" i="5"/>
  <c r="J34" i="8"/>
  <c r="K378" i="2"/>
  <c r="M379" i="2"/>
  <c r="B380" i="2"/>
  <c r="AZ68" i="5"/>
  <c r="BC68" i="5" s="1"/>
  <c r="B294" i="8"/>
  <c r="J293" i="8" s="1"/>
  <c r="M293" i="8"/>
  <c r="AY219" i="5" s="1"/>
  <c r="BZ371" i="5"/>
  <c r="CC371" i="5" s="1"/>
  <c r="CD371" i="5"/>
  <c r="J378" i="2"/>
  <c r="J37" i="9"/>
  <c r="M37" i="9"/>
  <c r="K37" i="9"/>
  <c r="BZ96" i="5"/>
  <c r="CC96" i="5" s="1"/>
  <c r="CD96" i="5"/>
  <c r="B280" i="5"/>
  <c r="AY218" i="5"/>
  <c r="M379" i="10"/>
  <c r="B380" i="10"/>
  <c r="K379" i="10" s="1"/>
  <c r="B122" i="9"/>
  <c r="J121" i="9" s="1"/>
  <c r="M121" i="9"/>
  <c r="BY97" i="5" s="1"/>
  <c r="J120" i="9"/>
  <c r="K120" i="9"/>
  <c r="B510" i="9"/>
  <c r="K509" i="9" s="1"/>
  <c r="M509" i="9"/>
  <c r="BY372" i="5" s="1"/>
  <c r="K508" i="9"/>
  <c r="CY157" i="5"/>
  <c r="DB157" i="5" s="1"/>
  <c r="DC157" i="5"/>
  <c r="B208" i="10"/>
  <c r="K207" i="10" s="1"/>
  <c r="M207" i="10"/>
  <c r="CX158" i="5" s="1"/>
  <c r="J249" i="8"/>
  <c r="M250" i="8"/>
  <c r="AY189" i="5" s="1"/>
  <c r="B251" i="8"/>
  <c r="J250" i="8" s="1"/>
  <c r="J508" i="2"/>
  <c r="BD188" i="5"/>
  <c r="AZ188" i="5"/>
  <c r="BC188" i="5" s="1"/>
  <c r="K249" i="8"/>
  <c r="CD39" i="5"/>
  <c r="BZ39" i="5"/>
  <c r="CC39" i="5" s="1"/>
  <c r="DC280" i="5"/>
  <c r="CY280" i="5"/>
  <c r="DB280" i="5" s="1"/>
  <c r="Q53" i="8"/>
  <c r="DZ34" i="5"/>
  <c r="DY35" i="5" s="1"/>
  <c r="E34" i="5"/>
  <c r="D35" i="5" s="1"/>
  <c r="B294" i="10"/>
  <c r="K293" i="10" s="1"/>
  <c r="M293" i="10"/>
  <c r="CX219" i="5" s="1"/>
  <c r="B337" i="7"/>
  <c r="K336" i="7" s="1"/>
  <c r="M336" i="7"/>
  <c r="AA250" i="5" s="1"/>
  <c r="H272" i="12"/>
  <c r="DX280" i="5"/>
  <c r="EA280" i="5" s="1"/>
  <c r="EB280" i="5"/>
  <c r="M122" i="2"/>
  <c r="B123" i="2"/>
  <c r="J122" i="2" s="1"/>
  <c r="CY97" i="5"/>
  <c r="DB97" i="5" s="1"/>
  <c r="DC97" i="5"/>
  <c r="DX37" i="5"/>
  <c r="EA37" i="5" s="1"/>
  <c r="H29" i="12"/>
  <c r="EB37" i="5"/>
  <c r="K34" i="2"/>
  <c r="J251" i="2"/>
  <c r="M251" i="2"/>
  <c r="G31" i="14" s="1"/>
  <c r="K251" i="2"/>
  <c r="K121" i="2"/>
  <c r="B380" i="7"/>
  <c r="K379" i="7" s="1"/>
  <c r="M379" i="7"/>
  <c r="AA281" i="5" s="1"/>
  <c r="BZ68" i="5"/>
  <c r="CC68" i="5" s="1"/>
  <c r="CD68" i="5"/>
  <c r="M122" i="10"/>
  <c r="CX98" i="5" s="1"/>
  <c r="B123" i="10"/>
  <c r="K122" i="10" s="1"/>
  <c r="M164" i="8"/>
  <c r="AY128" i="5" s="1"/>
  <c r="B165" i="8"/>
  <c r="J164" i="8" s="1"/>
  <c r="AB38" i="5"/>
  <c r="AE38" i="5" s="1"/>
  <c r="AF38" i="5"/>
  <c r="B467" i="8"/>
  <c r="K466" i="8" s="1"/>
  <c r="M466" i="8"/>
  <c r="AY342" i="5" s="1"/>
  <c r="J120" i="8"/>
  <c r="CX68" i="5"/>
  <c r="Q53" i="10"/>
  <c r="M466" i="7"/>
  <c r="AA342" i="5" s="1"/>
  <c r="B467" i="7"/>
  <c r="J466" i="7" s="1"/>
  <c r="AB219" i="5"/>
  <c r="AE219" i="5" s="1"/>
  <c r="AF219" i="5"/>
  <c r="H241" i="12"/>
  <c r="DX249" i="5"/>
  <c r="EA249" i="5" s="1"/>
  <c r="EB249" i="5"/>
  <c r="M164" i="2"/>
  <c r="B165" i="2"/>
  <c r="K164" i="2" s="1"/>
  <c r="DA34" i="5"/>
  <c r="CZ35" i="5" s="1"/>
  <c r="B510" i="7"/>
  <c r="J509" i="7" s="1"/>
  <c r="M509" i="7"/>
  <c r="AA372" i="5" s="1"/>
  <c r="BD341" i="5"/>
  <c r="AZ341" i="5"/>
  <c r="BC341" i="5" s="1"/>
  <c r="AB341" i="5"/>
  <c r="AE341" i="5" s="1"/>
  <c r="AF341" i="5"/>
  <c r="B208" i="2"/>
  <c r="J207" i="2" s="1"/>
  <c r="M207" i="2"/>
  <c r="B337" i="2"/>
  <c r="J336" i="2" s="1"/>
  <c r="M336" i="2"/>
  <c r="B37" i="7"/>
  <c r="M36" i="7"/>
  <c r="AA39" i="5" s="1"/>
  <c r="K163" i="2"/>
  <c r="B467" i="9"/>
  <c r="J466" i="9" s="1"/>
  <c r="M466" i="9"/>
  <c r="BY342" i="5" s="1"/>
  <c r="AF249" i="5"/>
  <c r="AB249" i="5"/>
  <c r="AE249" i="5" s="1"/>
  <c r="B337" i="10"/>
  <c r="J336" i="10" s="1"/>
  <c r="M336" i="10"/>
  <c r="CX250" i="5" s="1"/>
  <c r="B423" i="8"/>
  <c r="K422" i="8" s="1"/>
  <c r="M422" i="8"/>
  <c r="AY311" i="5" s="1"/>
  <c r="H363" i="12"/>
  <c r="DX371" i="5"/>
  <c r="EA371" i="5" s="1"/>
  <c r="EB371" i="5"/>
  <c r="B295" i="7"/>
  <c r="J294" i="7" s="1"/>
  <c r="M294" i="7"/>
  <c r="AA220" i="5" s="1"/>
  <c r="M336" i="6"/>
  <c r="DW250" i="5" s="1"/>
  <c r="B337" i="6"/>
  <c r="J336" i="6" s="1"/>
  <c r="BZ341" i="5"/>
  <c r="CC341" i="5" s="1"/>
  <c r="CD341" i="5"/>
  <c r="B208" i="8"/>
  <c r="K207" i="8" s="1"/>
  <c r="M207" i="8"/>
  <c r="AY158" i="5" s="1"/>
  <c r="M164" i="10"/>
  <c r="CX128" i="5" s="1"/>
  <c r="B165" i="10"/>
  <c r="J164" i="10" s="1"/>
  <c r="CY127" i="5"/>
  <c r="DB127" i="5" s="1"/>
  <c r="DC127" i="5"/>
  <c r="H149" i="12"/>
  <c r="EB157" i="5"/>
  <c r="DX157" i="5"/>
  <c r="EA157" i="5" s="1"/>
  <c r="M423" i="10"/>
  <c r="CX312" i="5" s="1"/>
  <c r="B424" i="10"/>
  <c r="K423" i="10" s="1"/>
  <c r="K465" i="7"/>
  <c r="K206" i="2"/>
  <c r="DC188" i="5"/>
  <c r="CY188" i="5"/>
  <c r="DB188" i="5" s="1"/>
  <c r="K293" i="7"/>
  <c r="B251" i="7"/>
  <c r="J250" i="7" s="1"/>
  <c r="M250" i="7"/>
  <c r="AA189" i="5" s="1"/>
  <c r="K465" i="9"/>
  <c r="B251" i="9"/>
  <c r="M250" i="9"/>
  <c r="BY189" i="5" s="1"/>
  <c r="DW190" i="5"/>
  <c r="Q225" i="6"/>
  <c r="B294" i="2"/>
  <c r="J293" i="2" s="1"/>
  <c r="M293" i="2"/>
  <c r="J467" i="2"/>
  <c r="K467" i="2"/>
  <c r="M467" i="2"/>
  <c r="L31" i="14" s="1"/>
  <c r="DX128" i="5"/>
  <c r="EA128" i="5" s="1"/>
  <c r="EB128" i="5"/>
  <c r="H120" i="12"/>
  <c r="M165" i="6"/>
  <c r="K165" i="6"/>
  <c r="J165" i="6"/>
  <c r="M338" i="8"/>
  <c r="J338" i="8"/>
  <c r="K338" i="8"/>
  <c r="CY311" i="5"/>
  <c r="DB311" i="5" s="1"/>
  <c r="DC311" i="5"/>
  <c r="B251" i="10"/>
  <c r="J250" i="10" s="1"/>
  <c r="M250" i="10"/>
  <c r="CX189" i="5" s="1"/>
  <c r="CD280" i="5"/>
  <c r="BZ280" i="5"/>
  <c r="CC280" i="5" s="1"/>
  <c r="CY341" i="5"/>
  <c r="DB341" i="5" s="1"/>
  <c r="DC341" i="5"/>
  <c r="M509" i="2"/>
  <c r="B510" i="2"/>
  <c r="K509" i="2" s="1"/>
  <c r="B423" i="7"/>
  <c r="K422" i="7" s="1"/>
  <c r="M422" i="7"/>
  <c r="AA311" i="5" s="1"/>
  <c r="AB280" i="5"/>
  <c r="AE280" i="5" s="1"/>
  <c r="AF280" i="5"/>
  <c r="B36" i="6"/>
  <c r="K35" i="6" s="1"/>
  <c r="M35" i="6"/>
  <c r="DW38" i="5" s="1"/>
  <c r="K337" i="8"/>
  <c r="B380" i="9"/>
  <c r="J379" i="9" s="1"/>
  <c r="M379" i="9"/>
  <c r="BY281" i="5" s="1"/>
  <c r="AB188" i="5"/>
  <c r="AE188" i="5" s="1"/>
  <c r="AF188" i="5"/>
  <c r="J165" i="7"/>
  <c r="K165" i="7"/>
  <c r="M165" i="7"/>
  <c r="B36" i="2"/>
  <c r="K35" i="2" s="1"/>
  <c r="M35" i="2"/>
  <c r="B30" i="14" s="1"/>
  <c r="AZ127" i="5"/>
  <c r="BC127" i="5" s="1"/>
  <c r="BD127" i="5"/>
  <c r="B68" i="5"/>
  <c r="Q53" i="2"/>
  <c r="B423" i="6"/>
  <c r="J422" i="6" s="1"/>
  <c r="M422" i="6"/>
  <c r="DW311" i="5" s="1"/>
  <c r="J421" i="6"/>
  <c r="M207" i="6"/>
  <c r="DW158" i="5" s="1"/>
  <c r="B208" i="6"/>
  <c r="J207" i="6" s="1"/>
  <c r="BD251" i="5"/>
  <c r="AZ251" i="5"/>
  <c r="BC251" i="5" s="1"/>
  <c r="K249" i="10"/>
  <c r="J378" i="9"/>
  <c r="B467" i="10"/>
  <c r="K466" i="10" s="1"/>
  <c r="M466" i="10"/>
  <c r="CX342" i="5" s="1"/>
  <c r="AB310" i="5"/>
  <c r="AE310" i="5" s="1"/>
  <c r="AF310" i="5"/>
  <c r="AF371" i="5"/>
  <c r="AB371" i="5"/>
  <c r="AE371" i="5" s="1"/>
  <c r="J292" i="10"/>
  <c r="H302" i="12"/>
  <c r="DX310" i="5"/>
  <c r="EA310" i="5" s="1"/>
  <c r="EB310" i="5"/>
  <c r="M379" i="8"/>
  <c r="AY281" i="5" s="1"/>
  <c r="B380" i="8"/>
  <c r="J379" i="8" s="1"/>
  <c r="CD188" i="5"/>
  <c r="BZ188" i="5"/>
  <c r="CC188" i="5" s="1"/>
  <c r="B36" i="11"/>
  <c r="J35" i="11" s="1"/>
  <c r="M35" i="11"/>
  <c r="B36" i="8"/>
  <c r="J35" i="8" s="1"/>
  <c r="M35" i="8"/>
  <c r="AY38" i="5" s="1"/>
  <c r="AB128" i="5"/>
  <c r="AE128" i="5" s="1"/>
  <c r="AF128" i="5"/>
  <c r="K421" i="7"/>
  <c r="AZ157" i="5"/>
  <c r="BC157" i="5" s="1"/>
  <c r="BD157" i="5"/>
  <c r="K292" i="10"/>
  <c r="B122" i="8"/>
  <c r="K121" i="8" s="1"/>
  <c r="M121" i="8"/>
  <c r="AY97" i="5" s="1"/>
  <c r="K421" i="8"/>
  <c r="B510" i="6"/>
  <c r="J509" i="6" s="1"/>
  <c r="M509" i="6"/>
  <c r="DW372" i="5" s="1"/>
  <c r="AD35" i="5"/>
  <c r="AC36" i="5" s="1"/>
  <c r="AZ280" i="5"/>
  <c r="BC280" i="5" s="1"/>
  <c r="BD280" i="5"/>
  <c r="K249" i="9"/>
  <c r="AZ37" i="5"/>
  <c r="BC37" i="5" s="1"/>
  <c r="BD37" i="5"/>
  <c r="BB34" i="5"/>
  <c r="BA35" i="5" s="1"/>
  <c r="J164" i="7"/>
  <c r="CB38" i="5"/>
  <c r="CA39" i="5" s="1"/>
  <c r="DX218" i="5"/>
  <c r="EA218" i="5" s="1"/>
  <c r="EB218" i="5"/>
  <c r="H210" i="12"/>
  <c r="B380" i="6"/>
  <c r="J379" i="6" s="1"/>
  <c r="M379" i="6"/>
  <c r="DW281" i="5" s="1"/>
  <c r="AB68" i="5"/>
  <c r="AE68" i="5" s="1"/>
  <c r="AF68" i="5"/>
  <c r="BD310" i="5"/>
  <c r="AZ310" i="5"/>
  <c r="BC310" i="5" s="1"/>
  <c r="B294" i="6"/>
  <c r="K293" i="6" s="1"/>
  <c r="M293" i="6"/>
  <c r="DW219" i="5" s="1"/>
  <c r="J466" i="2"/>
  <c r="BD96" i="5"/>
  <c r="AZ96" i="5"/>
  <c r="BC96" i="5" s="1"/>
  <c r="K421" i="6"/>
  <c r="J378" i="8"/>
  <c r="J249" i="9"/>
  <c r="K508" i="7"/>
  <c r="CY218" i="5"/>
  <c r="DB218" i="5" s="1"/>
  <c r="DC218" i="5"/>
  <c r="K335" i="7"/>
  <c r="DC249" i="5"/>
  <c r="CY249" i="5"/>
  <c r="DB249" i="5" s="1"/>
  <c r="K164" i="7"/>
  <c r="G33" i="14" l="1"/>
  <c r="C334" i="12"/>
  <c r="C342" i="5"/>
  <c r="F342" i="5" s="1"/>
  <c r="G371" i="5"/>
  <c r="L33" i="14"/>
  <c r="C363" i="12"/>
  <c r="C311" i="5"/>
  <c r="F311" i="5" s="1"/>
  <c r="G311" i="5"/>
  <c r="B372" i="5"/>
  <c r="C372" i="5" s="1"/>
  <c r="F372" i="5" s="1"/>
  <c r="M30" i="14"/>
  <c r="C181" i="12"/>
  <c r="B312" i="5"/>
  <c r="C304" i="12" s="1"/>
  <c r="K31" i="14"/>
  <c r="C210" i="12"/>
  <c r="C218" i="5"/>
  <c r="F218" i="5" s="1"/>
  <c r="G249" i="5"/>
  <c r="C249" i="5"/>
  <c r="F249" i="5" s="1"/>
  <c r="C189" i="5"/>
  <c r="F189" i="5" s="1"/>
  <c r="B281" i="5"/>
  <c r="C273" i="12" s="1"/>
  <c r="J30" i="14"/>
  <c r="B250" i="5"/>
  <c r="C242" i="12" s="1"/>
  <c r="I30" i="14"/>
  <c r="C97" i="5"/>
  <c r="F97" i="5" s="1"/>
  <c r="C89" i="12"/>
  <c r="C127" i="5"/>
  <c r="F127" i="5" s="1"/>
  <c r="G127" i="5"/>
  <c r="B219" i="5"/>
  <c r="C211" i="12" s="1"/>
  <c r="H30" i="14"/>
  <c r="G157" i="5"/>
  <c r="C157" i="5"/>
  <c r="F157" i="5" s="1"/>
  <c r="B158" i="5"/>
  <c r="C158" i="5" s="1"/>
  <c r="F158" i="5" s="1"/>
  <c r="F30" i="14"/>
  <c r="C37" i="5"/>
  <c r="F37" i="5" s="1"/>
  <c r="G37" i="5"/>
  <c r="B128" i="5"/>
  <c r="C120" i="12" s="1"/>
  <c r="E30" i="14"/>
  <c r="B98" i="5"/>
  <c r="C98" i="5" s="1"/>
  <c r="F98" i="5" s="1"/>
  <c r="D31" i="14"/>
  <c r="B38" i="5"/>
  <c r="G38" i="5" s="1"/>
  <c r="CY372" i="5"/>
  <c r="DB372" i="5" s="1"/>
  <c r="J509" i="10"/>
  <c r="M510" i="10"/>
  <c r="CX373" i="5" s="1"/>
  <c r="DC373" i="5" s="1"/>
  <c r="B511" i="10"/>
  <c r="K510" i="10" s="1"/>
  <c r="M122" i="7"/>
  <c r="AA98" i="5" s="1"/>
  <c r="AB98" i="5" s="1"/>
  <c r="AE98" i="5" s="1"/>
  <c r="B123" i="7"/>
  <c r="K122" i="7" s="1"/>
  <c r="J121" i="7"/>
  <c r="AF97" i="5"/>
  <c r="BY129" i="5"/>
  <c r="BZ129" i="5" s="1"/>
  <c r="CC129" i="5" s="1"/>
  <c r="M510" i="8"/>
  <c r="AY373" i="5" s="1"/>
  <c r="AZ373" i="5" s="1"/>
  <c r="BC373" i="5" s="1"/>
  <c r="B511" i="8"/>
  <c r="J510" i="8" s="1"/>
  <c r="CD311" i="5"/>
  <c r="M294" i="9"/>
  <c r="BY220" i="5" s="1"/>
  <c r="CD220" i="5" s="1"/>
  <c r="B295" i="9"/>
  <c r="J294" i="9" s="1"/>
  <c r="B424" i="9"/>
  <c r="J423" i="9" s="1"/>
  <c r="AZ372" i="5"/>
  <c r="BC372" i="5" s="1"/>
  <c r="J422" i="9"/>
  <c r="M423" i="9"/>
  <c r="BY312" i="5" s="1"/>
  <c r="BZ312" i="5" s="1"/>
  <c r="CC312" i="5" s="1"/>
  <c r="J509" i="8"/>
  <c r="K293" i="9"/>
  <c r="DX97" i="5"/>
  <c r="EA97" i="5" s="1"/>
  <c r="CD219" i="5"/>
  <c r="EB97" i="5"/>
  <c r="M122" i="6"/>
  <c r="DW98" i="5" s="1"/>
  <c r="DX98" i="5" s="1"/>
  <c r="EA98" i="5" s="1"/>
  <c r="B123" i="6"/>
  <c r="K122" i="6" s="1"/>
  <c r="J121" i="6"/>
  <c r="K466" i="6"/>
  <c r="J467" i="6"/>
  <c r="M467" i="6"/>
  <c r="DW343" i="5" s="1"/>
  <c r="K467" i="6"/>
  <c r="H334" i="12"/>
  <c r="M36" i="10"/>
  <c r="CX39" i="5" s="1"/>
  <c r="DC39" i="5" s="1"/>
  <c r="B37" i="10"/>
  <c r="K36" i="10" s="1"/>
  <c r="EB342" i="5"/>
  <c r="CD250" i="5"/>
  <c r="B338" i="9"/>
  <c r="J337" i="9" s="1"/>
  <c r="M337" i="9"/>
  <c r="BY251" i="5" s="1"/>
  <c r="BZ251" i="5" s="1"/>
  <c r="CC251" i="5" s="1"/>
  <c r="K336" i="9"/>
  <c r="J35" i="10"/>
  <c r="DC38" i="5"/>
  <c r="K466" i="9"/>
  <c r="J121" i="8"/>
  <c r="K423" i="2"/>
  <c r="K250" i="8"/>
  <c r="J164" i="2"/>
  <c r="K164" i="10"/>
  <c r="B209" i="9"/>
  <c r="M208" i="9"/>
  <c r="BY159" i="5" s="1"/>
  <c r="J207" i="9"/>
  <c r="CD158" i="5"/>
  <c r="BZ158" i="5"/>
  <c r="CC158" i="5" s="1"/>
  <c r="J466" i="8"/>
  <c r="K336" i="6"/>
  <c r="J293" i="10"/>
  <c r="K208" i="7"/>
  <c r="J208" i="7"/>
  <c r="M209" i="7"/>
  <c r="K209" i="7"/>
  <c r="J209" i="7"/>
  <c r="K336" i="2"/>
  <c r="AB159" i="5"/>
  <c r="AE159" i="5" s="1"/>
  <c r="AF159" i="5"/>
  <c r="K379" i="9"/>
  <c r="J423" i="10"/>
  <c r="K250" i="10"/>
  <c r="K250" i="7"/>
  <c r="K293" i="2"/>
  <c r="J207" i="10"/>
  <c r="K207" i="2"/>
  <c r="K35" i="8"/>
  <c r="K336" i="10"/>
  <c r="K35" i="11"/>
  <c r="J509" i="9"/>
  <c r="K509" i="6"/>
  <c r="J509" i="2"/>
  <c r="K122" i="2"/>
  <c r="J293" i="6"/>
  <c r="K509" i="7"/>
  <c r="J379" i="7"/>
  <c r="K422" i="6"/>
  <c r="B295" i="8"/>
  <c r="K294" i="8" s="1"/>
  <c r="M294" i="8"/>
  <c r="AY220" i="5" s="1"/>
  <c r="K121" i="9"/>
  <c r="J379" i="10"/>
  <c r="K380" i="10"/>
  <c r="J380" i="10"/>
  <c r="M380" i="10"/>
  <c r="CX282" i="5" s="1"/>
  <c r="C280" i="5"/>
  <c r="F280" i="5" s="1"/>
  <c r="G280" i="5"/>
  <c r="C272" i="12"/>
  <c r="K379" i="8"/>
  <c r="CX281" i="5"/>
  <c r="DC158" i="5"/>
  <c r="CY158" i="5"/>
  <c r="DB158" i="5" s="1"/>
  <c r="BZ97" i="5"/>
  <c r="CC97" i="5" s="1"/>
  <c r="CD97" i="5"/>
  <c r="M122" i="9"/>
  <c r="BY98" i="5" s="1"/>
  <c r="B123" i="9"/>
  <c r="K251" i="8"/>
  <c r="J251" i="8"/>
  <c r="M251" i="8"/>
  <c r="AY190" i="5" s="1"/>
  <c r="BD190" i="5" s="1"/>
  <c r="B209" i="10"/>
  <c r="M208" i="10"/>
  <c r="CX159" i="5" s="1"/>
  <c r="J336" i="7"/>
  <c r="BZ372" i="5"/>
  <c r="CC372" i="5" s="1"/>
  <c r="CD372" i="5"/>
  <c r="BY40" i="5"/>
  <c r="Q10" i="9"/>
  <c r="BD219" i="5"/>
  <c r="AZ219" i="5"/>
  <c r="BC219" i="5" s="1"/>
  <c r="K293" i="8"/>
  <c r="AZ189" i="5"/>
  <c r="BC189" i="5" s="1"/>
  <c r="BD189" i="5"/>
  <c r="K380" i="2"/>
  <c r="M380" i="2"/>
  <c r="J380" i="2"/>
  <c r="J379" i="2"/>
  <c r="K379" i="2"/>
  <c r="AZ218" i="5"/>
  <c r="BC218" i="5" s="1"/>
  <c r="BD218" i="5"/>
  <c r="J422" i="8"/>
  <c r="B511" i="9"/>
  <c r="J510" i="9" s="1"/>
  <c r="M510" i="9"/>
  <c r="BY373" i="5" s="1"/>
  <c r="M424" i="2"/>
  <c r="K32" i="14" s="1"/>
  <c r="K424" i="2"/>
  <c r="J424" i="2"/>
  <c r="DA35" i="5"/>
  <c r="CZ36" i="5" s="1"/>
  <c r="CB39" i="5"/>
  <c r="CA40" i="5" s="1"/>
  <c r="AD36" i="5"/>
  <c r="AC37" i="5" s="1"/>
  <c r="BB35" i="5"/>
  <c r="BA36" i="5" s="1"/>
  <c r="M294" i="6"/>
  <c r="DW220" i="5" s="1"/>
  <c r="B295" i="6"/>
  <c r="K294" i="6" s="1"/>
  <c r="M251" i="7"/>
  <c r="K251" i="7"/>
  <c r="J251" i="7"/>
  <c r="B338" i="2"/>
  <c r="J337" i="2" s="1"/>
  <c r="M337" i="2"/>
  <c r="M208" i="8"/>
  <c r="AY159" i="5" s="1"/>
  <c r="B209" i="8"/>
  <c r="K208" i="8" s="1"/>
  <c r="DX38" i="5"/>
  <c r="EA38" i="5" s="1"/>
  <c r="EB38" i="5"/>
  <c r="H30" i="12"/>
  <c r="EB219" i="5"/>
  <c r="H211" i="12"/>
  <c r="DX219" i="5"/>
  <c r="EA219" i="5" s="1"/>
  <c r="M123" i="10"/>
  <c r="K123" i="10"/>
  <c r="J123" i="10"/>
  <c r="M380" i="6"/>
  <c r="K380" i="6"/>
  <c r="J380" i="6"/>
  <c r="B37" i="6"/>
  <c r="K36" i="6" s="1"/>
  <c r="M36" i="6"/>
  <c r="DW39" i="5" s="1"/>
  <c r="J36" i="11"/>
  <c r="M36" i="11"/>
  <c r="K36" i="11"/>
  <c r="DC342" i="5"/>
  <c r="CY342" i="5"/>
  <c r="DB342" i="5" s="1"/>
  <c r="AZ97" i="5"/>
  <c r="BC97" i="5" s="1"/>
  <c r="BD97" i="5"/>
  <c r="M467" i="10"/>
  <c r="K467" i="10"/>
  <c r="J467" i="10"/>
  <c r="H303" i="12"/>
  <c r="EB311" i="5"/>
  <c r="DX311" i="5"/>
  <c r="EA311" i="5" s="1"/>
  <c r="J422" i="7"/>
  <c r="H182" i="12"/>
  <c r="DX190" i="5"/>
  <c r="EA190" i="5" s="1"/>
  <c r="EB190" i="5"/>
  <c r="B338" i="6"/>
  <c r="J337" i="6" s="1"/>
  <c r="M337" i="6"/>
  <c r="DW251" i="5" s="1"/>
  <c r="AB281" i="5"/>
  <c r="AE281" i="5" s="1"/>
  <c r="AF281" i="5"/>
  <c r="AF189" i="5"/>
  <c r="AB189" i="5"/>
  <c r="AE189" i="5" s="1"/>
  <c r="DX250" i="5"/>
  <c r="EA250" i="5" s="1"/>
  <c r="H242" i="12"/>
  <c r="EB250" i="5"/>
  <c r="DC219" i="5"/>
  <c r="CY219" i="5"/>
  <c r="DB219" i="5" s="1"/>
  <c r="B343" i="5"/>
  <c r="Q441" i="2"/>
  <c r="J122" i="10"/>
  <c r="CY250" i="5"/>
  <c r="DB250" i="5" s="1"/>
  <c r="DC250" i="5"/>
  <c r="AB250" i="5"/>
  <c r="AE250" i="5" s="1"/>
  <c r="AF250" i="5"/>
  <c r="K207" i="6"/>
  <c r="M294" i="2"/>
  <c r="B295" i="2"/>
  <c r="J294" i="2" s="1"/>
  <c r="M165" i="10"/>
  <c r="J165" i="10"/>
  <c r="K165" i="10"/>
  <c r="B209" i="2"/>
  <c r="J208" i="2" s="1"/>
  <c r="M208" i="2"/>
  <c r="AA129" i="5"/>
  <c r="Q139" i="7"/>
  <c r="CY128" i="5"/>
  <c r="DB128" i="5" s="1"/>
  <c r="DC128" i="5"/>
  <c r="AB311" i="5"/>
  <c r="AE311" i="5" s="1"/>
  <c r="AF311" i="5"/>
  <c r="B123" i="8"/>
  <c r="J122" i="8" s="1"/>
  <c r="M122" i="8"/>
  <c r="AY98" i="5" s="1"/>
  <c r="M380" i="8"/>
  <c r="K380" i="8"/>
  <c r="J380" i="8"/>
  <c r="J466" i="10"/>
  <c r="B424" i="6"/>
  <c r="J423" i="6" s="1"/>
  <c r="M423" i="6"/>
  <c r="DW312" i="5" s="1"/>
  <c r="AY252" i="5"/>
  <c r="Q311" i="8"/>
  <c r="AF220" i="5"/>
  <c r="AB220" i="5"/>
  <c r="AE220" i="5" s="1"/>
  <c r="M165" i="8"/>
  <c r="K165" i="8"/>
  <c r="J165" i="8"/>
  <c r="K380" i="7"/>
  <c r="J380" i="7"/>
  <c r="M380" i="7"/>
  <c r="DX281" i="5"/>
  <c r="EA281" i="5" s="1"/>
  <c r="EB281" i="5"/>
  <c r="H273" i="12"/>
  <c r="CY189" i="5"/>
  <c r="DB189" i="5" s="1"/>
  <c r="DC189" i="5"/>
  <c r="K251" i="10"/>
  <c r="J251" i="10"/>
  <c r="M251" i="10"/>
  <c r="B511" i="6"/>
  <c r="K510" i="6" s="1"/>
  <c r="M510" i="6"/>
  <c r="DW373" i="5" s="1"/>
  <c r="B37" i="2"/>
  <c r="J36" i="2" s="1"/>
  <c r="M36" i="2"/>
  <c r="B31" i="14" s="1"/>
  <c r="AZ281" i="5"/>
  <c r="BC281" i="5" s="1"/>
  <c r="BD281" i="5"/>
  <c r="B424" i="7"/>
  <c r="K423" i="7" s="1"/>
  <c r="M423" i="7"/>
  <c r="AA312" i="5" s="1"/>
  <c r="M424" i="10"/>
  <c r="K424" i="10"/>
  <c r="J424" i="10"/>
  <c r="CD342" i="5"/>
  <c r="BZ342" i="5"/>
  <c r="CC342" i="5" s="1"/>
  <c r="AF372" i="5"/>
  <c r="AB372" i="5"/>
  <c r="AE372" i="5" s="1"/>
  <c r="M294" i="10"/>
  <c r="CX220" i="5" s="1"/>
  <c r="B295" i="10"/>
  <c r="J294" i="10" s="1"/>
  <c r="J35" i="2"/>
  <c r="M467" i="8"/>
  <c r="K467" i="8"/>
  <c r="J467" i="8"/>
  <c r="BZ189" i="5"/>
  <c r="CC189" i="5" s="1"/>
  <c r="CD189" i="5"/>
  <c r="CY312" i="5"/>
  <c r="DB312" i="5" s="1"/>
  <c r="DC312" i="5"/>
  <c r="J295" i="7"/>
  <c r="M295" i="7"/>
  <c r="K295" i="7"/>
  <c r="M467" i="7"/>
  <c r="K467" i="7"/>
  <c r="J467" i="7"/>
  <c r="K164" i="8"/>
  <c r="K165" i="2"/>
  <c r="M165" i="2"/>
  <c r="E31" i="14" s="1"/>
  <c r="J165" i="2"/>
  <c r="DX372" i="5"/>
  <c r="EB372" i="5"/>
  <c r="H364" i="12"/>
  <c r="M337" i="10"/>
  <c r="CX251" i="5" s="1"/>
  <c r="B338" i="10"/>
  <c r="B338" i="7"/>
  <c r="J337" i="7" s="1"/>
  <c r="M337" i="7"/>
  <c r="AA251" i="5" s="1"/>
  <c r="C60" i="12"/>
  <c r="G68" i="5"/>
  <c r="C68" i="5"/>
  <c r="F68" i="5" s="1"/>
  <c r="B511" i="2"/>
  <c r="J510" i="2" s="1"/>
  <c r="M510" i="2"/>
  <c r="DW129" i="5"/>
  <c r="Q139" i="6"/>
  <c r="K250" i="9"/>
  <c r="K294" i="7"/>
  <c r="M467" i="9"/>
  <c r="K467" i="9"/>
  <c r="J467" i="9"/>
  <c r="M510" i="7"/>
  <c r="AA373" i="5" s="1"/>
  <c r="B511" i="7"/>
  <c r="J510" i="7" s="1"/>
  <c r="K466" i="7"/>
  <c r="AZ128" i="5"/>
  <c r="BC128" i="5" s="1"/>
  <c r="BD128" i="5"/>
  <c r="AB342" i="5"/>
  <c r="AE342" i="5" s="1"/>
  <c r="AF342" i="5"/>
  <c r="B190" i="5"/>
  <c r="Q225" i="2"/>
  <c r="E35" i="5"/>
  <c r="D36" i="5" s="1"/>
  <c r="M37" i="7"/>
  <c r="J37" i="7"/>
  <c r="K37" i="7"/>
  <c r="CY68" i="5"/>
  <c r="DB68" i="5" s="1"/>
  <c r="DC68" i="5"/>
  <c r="AZ38" i="5"/>
  <c r="BC38" i="5" s="1"/>
  <c r="BD38" i="5"/>
  <c r="J207" i="8"/>
  <c r="K379" i="6"/>
  <c r="AZ311" i="5"/>
  <c r="BC311" i="5" s="1"/>
  <c r="BD311" i="5"/>
  <c r="DC98" i="5"/>
  <c r="CY98" i="5"/>
  <c r="DB98" i="5" s="1"/>
  <c r="M36" i="8"/>
  <c r="AY39" i="5" s="1"/>
  <c r="B37" i="8"/>
  <c r="J36" i="8" s="1"/>
  <c r="B209" i="6"/>
  <c r="K208" i="6" s="1"/>
  <c r="M208" i="6"/>
  <c r="DW159" i="5" s="1"/>
  <c r="B424" i="8"/>
  <c r="K423" i="8" s="1"/>
  <c r="M423" i="8"/>
  <c r="AY312" i="5" s="1"/>
  <c r="DX158" i="5"/>
  <c r="EA158" i="5" s="1"/>
  <c r="EB158" i="5"/>
  <c r="H150" i="12"/>
  <c r="BD342" i="5"/>
  <c r="AZ342" i="5"/>
  <c r="BC342" i="5" s="1"/>
  <c r="K251" i="9"/>
  <c r="J251" i="9"/>
  <c r="M251" i="9"/>
  <c r="K36" i="7"/>
  <c r="CD281" i="5"/>
  <c r="BZ281" i="5"/>
  <c r="CC281" i="5" s="1"/>
  <c r="K380" i="9"/>
  <c r="J380" i="9"/>
  <c r="M380" i="9"/>
  <c r="J250" i="9"/>
  <c r="AF39" i="5"/>
  <c r="AB39" i="5"/>
  <c r="AE39" i="5" s="1"/>
  <c r="K123" i="2"/>
  <c r="J123" i="2"/>
  <c r="M123" i="2"/>
  <c r="D32" i="14" s="1"/>
  <c r="DZ35" i="5"/>
  <c r="DY36" i="5" s="1"/>
  <c r="J35" i="6"/>
  <c r="AZ158" i="5"/>
  <c r="BC158" i="5" s="1"/>
  <c r="BD158" i="5"/>
  <c r="J36" i="7"/>
  <c r="C281" i="5" l="1"/>
  <c r="F281" i="5" s="1"/>
  <c r="C364" i="12"/>
  <c r="G372" i="5"/>
  <c r="C312" i="5"/>
  <c r="F312" i="5" s="1"/>
  <c r="E33" i="14"/>
  <c r="D33" i="14"/>
  <c r="K33" i="14"/>
  <c r="G312" i="5"/>
  <c r="B373" i="5"/>
  <c r="C373" i="5" s="1"/>
  <c r="F373" i="5" s="1"/>
  <c r="M31" i="14"/>
  <c r="G281" i="5"/>
  <c r="G250" i="5"/>
  <c r="C250" i="5"/>
  <c r="F250" i="5" s="1"/>
  <c r="C150" i="12"/>
  <c r="G158" i="5"/>
  <c r="C90" i="12"/>
  <c r="G98" i="5"/>
  <c r="G128" i="5"/>
  <c r="C128" i="5"/>
  <c r="F128" i="5" s="1"/>
  <c r="C30" i="12"/>
  <c r="B282" i="5"/>
  <c r="C274" i="12" s="1"/>
  <c r="J31" i="14"/>
  <c r="J33" i="14" s="1"/>
  <c r="G219" i="5"/>
  <c r="C219" i="5"/>
  <c r="F219" i="5" s="1"/>
  <c r="B251" i="5"/>
  <c r="C251" i="5" s="1"/>
  <c r="F251" i="5" s="1"/>
  <c r="I31" i="14"/>
  <c r="B220" i="5"/>
  <c r="G220" i="5" s="1"/>
  <c r="H31" i="14"/>
  <c r="C38" i="5"/>
  <c r="F38" i="5" s="1"/>
  <c r="B159" i="5"/>
  <c r="C159" i="5" s="1"/>
  <c r="F159" i="5" s="1"/>
  <c r="F31" i="14"/>
  <c r="B39" i="5"/>
  <c r="G39" i="5" s="1"/>
  <c r="J511" i="10"/>
  <c r="M511" i="10"/>
  <c r="Q358" i="10" s="1"/>
  <c r="K511" i="10"/>
  <c r="K480" i="10" s="1"/>
  <c r="H484" i="10" s="1"/>
  <c r="G484" i="10" s="1"/>
  <c r="J510" i="10"/>
  <c r="CY373" i="5"/>
  <c r="DB373" i="5" s="1"/>
  <c r="K123" i="7"/>
  <c r="AF98" i="5"/>
  <c r="M123" i="7"/>
  <c r="Q96" i="7" s="1"/>
  <c r="J123" i="7"/>
  <c r="J122" i="7"/>
  <c r="M511" i="8"/>
  <c r="Q445" i="8" s="1"/>
  <c r="BD373" i="5"/>
  <c r="CD129" i="5"/>
  <c r="M424" i="9"/>
  <c r="BY313" i="5" s="1"/>
  <c r="CD312" i="5"/>
  <c r="J511" i="8"/>
  <c r="J480" i="8" s="1"/>
  <c r="G483" i="8" s="1"/>
  <c r="H483" i="8" s="1"/>
  <c r="K511" i="8"/>
  <c r="K294" i="9"/>
  <c r="K510" i="8"/>
  <c r="BZ220" i="5"/>
  <c r="CC220" i="5" s="1"/>
  <c r="J295" i="9"/>
  <c r="M295" i="9"/>
  <c r="BY221" i="5" s="1"/>
  <c r="J424" i="9"/>
  <c r="K295" i="9"/>
  <c r="K424" i="9"/>
  <c r="K423" i="9"/>
  <c r="J122" i="6"/>
  <c r="EB98" i="5"/>
  <c r="H90" i="12"/>
  <c r="J123" i="6"/>
  <c r="K123" i="6"/>
  <c r="M123" i="6"/>
  <c r="DW99" i="5" s="1"/>
  <c r="Q441" i="6"/>
  <c r="K337" i="9"/>
  <c r="CY39" i="5"/>
  <c r="DB39" i="5" s="1"/>
  <c r="J36" i="10"/>
  <c r="K37" i="10"/>
  <c r="M37" i="10"/>
  <c r="CX40" i="5" s="1"/>
  <c r="J37" i="10"/>
  <c r="CD251" i="5"/>
  <c r="K338" i="9"/>
  <c r="M338" i="9"/>
  <c r="Q311" i="9" s="1"/>
  <c r="J338" i="9"/>
  <c r="H437" i="9"/>
  <c r="O441" i="9" s="1"/>
  <c r="K510" i="7"/>
  <c r="BZ159" i="5"/>
  <c r="CC159" i="5" s="1"/>
  <c r="CD159" i="5"/>
  <c r="J208" i="9"/>
  <c r="M209" i="9"/>
  <c r="J209" i="9"/>
  <c r="K209" i="9"/>
  <c r="K208" i="9"/>
  <c r="J294" i="6"/>
  <c r="K510" i="2"/>
  <c r="K337" i="6"/>
  <c r="Q182" i="7"/>
  <c r="AA160" i="5"/>
  <c r="H265" i="9"/>
  <c r="H480" i="9"/>
  <c r="K122" i="8"/>
  <c r="K208" i="2"/>
  <c r="K36" i="8"/>
  <c r="K510" i="9"/>
  <c r="H135" i="9"/>
  <c r="O139" i="9" s="1"/>
  <c r="H136" i="10"/>
  <c r="K423" i="6"/>
  <c r="H136" i="9"/>
  <c r="K337" i="7"/>
  <c r="H92" i="9"/>
  <c r="H222" i="9"/>
  <c r="H351" i="9"/>
  <c r="J294" i="8"/>
  <c r="H308" i="9"/>
  <c r="H264" i="9"/>
  <c r="H394" i="9"/>
  <c r="H49" i="9"/>
  <c r="O53" i="9" s="1"/>
  <c r="H307" i="9"/>
  <c r="H481" i="9"/>
  <c r="H7" i="9"/>
  <c r="H93" i="9"/>
  <c r="J423" i="7"/>
  <c r="H438" i="9"/>
  <c r="H178" i="9"/>
  <c r="H6" i="9"/>
  <c r="O10" i="9" s="1"/>
  <c r="AZ190" i="5"/>
  <c r="BC190" i="5" s="1"/>
  <c r="H393" i="9"/>
  <c r="H50" i="9"/>
  <c r="H179" i="9"/>
  <c r="H221" i="9"/>
  <c r="O225" i="9" s="1"/>
  <c r="H350" i="9"/>
  <c r="O354" i="9" s="1"/>
  <c r="H307" i="10"/>
  <c r="J511" i="9"/>
  <c r="J480" i="9" s="1"/>
  <c r="G483" i="9" s="1"/>
  <c r="H483" i="9" s="1"/>
  <c r="M511" i="9"/>
  <c r="K511" i="9"/>
  <c r="CD40" i="5"/>
  <c r="BZ40" i="5"/>
  <c r="CC40" i="5" s="1"/>
  <c r="K122" i="9"/>
  <c r="J122" i="9"/>
  <c r="K123" i="9"/>
  <c r="J123" i="9"/>
  <c r="M123" i="9"/>
  <c r="J208" i="10"/>
  <c r="CD373" i="5"/>
  <c r="BZ373" i="5"/>
  <c r="CC373" i="5" s="1"/>
  <c r="DC282" i="5"/>
  <c r="CY282" i="5"/>
  <c r="DB282" i="5" s="1"/>
  <c r="H438" i="10"/>
  <c r="BZ98" i="5"/>
  <c r="CC98" i="5" s="1"/>
  <c r="CD98" i="5"/>
  <c r="H351" i="8"/>
  <c r="H179" i="8"/>
  <c r="H265" i="8"/>
  <c r="K209" i="10"/>
  <c r="M209" i="10"/>
  <c r="J209" i="10"/>
  <c r="K208" i="10"/>
  <c r="Q225" i="8"/>
  <c r="H393" i="10"/>
  <c r="O397" i="10" s="1"/>
  <c r="H7" i="8"/>
  <c r="CY159" i="5"/>
  <c r="DB159" i="5" s="1"/>
  <c r="DC159" i="5"/>
  <c r="B313" i="5"/>
  <c r="Q397" i="2"/>
  <c r="H438" i="8"/>
  <c r="H178" i="10"/>
  <c r="K294" i="10"/>
  <c r="H264" i="8"/>
  <c r="H92" i="10"/>
  <c r="O96" i="10" s="1"/>
  <c r="Q354" i="2"/>
  <c r="BD220" i="5"/>
  <c r="AZ220" i="5"/>
  <c r="BC220" i="5" s="1"/>
  <c r="K36" i="2"/>
  <c r="J208" i="8"/>
  <c r="Q354" i="10"/>
  <c r="K295" i="8"/>
  <c r="J295" i="8"/>
  <c r="M295" i="8"/>
  <c r="J208" i="6"/>
  <c r="CY281" i="5"/>
  <c r="DB281" i="5" s="1"/>
  <c r="DC281" i="5"/>
  <c r="BB36" i="5"/>
  <c r="BA37" i="5" s="1"/>
  <c r="AB312" i="5"/>
  <c r="AE312" i="5" s="1"/>
  <c r="AF312" i="5"/>
  <c r="AF251" i="5"/>
  <c r="AB251" i="5"/>
  <c r="AE251" i="5" s="1"/>
  <c r="AY343" i="5"/>
  <c r="Q441" i="8"/>
  <c r="EB343" i="5"/>
  <c r="H335" i="12"/>
  <c r="DX343" i="5"/>
  <c r="EA343" i="5" s="1"/>
  <c r="M424" i="6"/>
  <c r="K424" i="6"/>
  <c r="J424" i="6"/>
  <c r="H307" i="8"/>
  <c r="O311" i="8" s="1"/>
  <c r="H222" i="10"/>
  <c r="H151" i="12"/>
  <c r="DX159" i="5"/>
  <c r="EA159" i="5" s="1"/>
  <c r="EB159" i="5"/>
  <c r="M511" i="7"/>
  <c r="J511" i="7"/>
  <c r="K511" i="7"/>
  <c r="H394" i="7"/>
  <c r="H481" i="7"/>
  <c r="H49" i="7"/>
  <c r="O53" i="7" s="1"/>
  <c r="H178" i="7"/>
  <c r="O182" i="7" s="1"/>
  <c r="H393" i="7"/>
  <c r="H437" i="7"/>
  <c r="O441" i="7" s="1"/>
  <c r="H221" i="7"/>
  <c r="O225" i="7" s="1"/>
  <c r="H6" i="7"/>
  <c r="O10" i="7" s="1"/>
  <c r="H179" i="7"/>
  <c r="H308" i="7"/>
  <c r="H480" i="7"/>
  <c r="H438" i="7"/>
  <c r="H7" i="7"/>
  <c r="H50" i="7"/>
  <c r="H307" i="7"/>
  <c r="H264" i="7"/>
  <c r="O268" i="7" s="1"/>
  <c r="H265" i="7"/>
  <c r="H350" i="7"/>
  <c r="O354" i="7" s="1"/>
  <c r="H351" i="7"/>
  <c r="H136" i="7"/>
  <c r="H92" i="7"/>
  <c r="H135" i="7"/>
  <c r="O139" i="7" s="1"/>
  <c r="H222" i="7"/>
  <c r="H93" i="7"/>
  <c r="K338" i="7"/>
  <c r="M338" i="7"/>
  <c r="J338" i="7"/>
  <c r="K5" i="11"/>
  <c r="H9" i="11" s="1"/>
  <c r="G9" i="11" s="1"/>
  <c r="M338" i="2"/>
  <c r="I32" i="14" s="1"/>
  <c r="J338" i="2"/>
  <c r="K338" i="2"/>
  <c r="H480" i="10"/>
  <c r="AZ39" i="5"/>
  <c r="BC39" i="5" s="1"/>
  <c r="BD39" i="5"/>
  <c r="H50" i="8"/>
  <c r="H480" i="8"/>
  <c r="H264" i="10"/>
  <c r="K295" i="10"/>
  <c r="J295" i="10"/>
  <c r="M295" i="10"/>
  <c r="AA282" i="5"/>
  <c r="Q354" i="7"/>
  <c r="M37" i="8"/>
  <c r="K37" i="8"/>
  <c r="J37" i="8"/>
  <c r="H394" i="8"/>
  <c r="AA40" i="5"/>
  <c r="Q10" i="7"/>
  <c r="CY220" i="5"/>
  <c r="DB220" i="5" s="1"/>
  <c r="DC220" i="5"/>
  <c r="M123" i="8"/>
  <c r="K123" i="8"/>
  <c r="J123" i="8"/>
  <c r="C343" i="5"/>
  <c r="F343" i="5" s="1"/>
  <c r="G343" i="5"/>
  <c r="C335" i="12"/>
  <c r="M37" i="6"/>
  <c r="J37" i="6"/>
  <c r="K37" i="6"/>
  <c r="J424" i="7"/>
  <c r="M424" i="7"/>
  <c r="K424" i="7"/>
  <c r="M338" i="10"/>
  <c r="K338" i="10"/>
  <c r="J338" i="10"/>
  <c r="DX251" i="5"/>
  <c r="EA251" i="5" s="1"/>
  <c r="H243" i="12"/>
  <c r="EB251" i="5"/>
  <c r="J337" i="10"/>
  <c r="H31" i="12"/>
  <c r="EB39" i="5"/>
  <c r="DX39" i="5"/>
  <c r="EA39" i="5" s="1"/>
  <c r="H6" i="8"/>
  <c r="H49" i="10"/>
  <c r="O53" i="10" s="1"/>
  <c r="E36" i="5"/>
  <c r="D37" i="5" s="1"/>
  <c r="J37" i="2"/>
  <c r="M37" i="2"/>
  <c r="B32" i="14" s="1"/>
  <c r="B33" i="14" s="1"/>
  <c r="K37" i="2"/>
  <c r="J36" i="6"/>
  <c r="AF373" i="5"/>
  <c r="AB373" i="5"/>
  <c r="AE373" i="5" s="1"/>
  <c r="EA372" i="5"/>
  <c r="J5" i="11"/>
  <c r="G8" i="11" s="1"/>
  <c r="H8" i="11" s="1"/>
  <c r="AZ159" i="5"/>
  <c r="BC159" i="5" s="1"/>
  <c r="BD159" i="5"/>
  <c r="H136" i="8"/>
  <c r="H221" i="10"/>
  <c r="O225" i="10" s="1"/>
  <c r="DX129" i="5"/>
  <c r="EA129" i="5" s="1"/>
  <c r="H121" i="12"/>
  <c r="EB129" i="5"/>
  <c r="AA343" i="5"/>
  <c r="Q441" i="7"/>
  <c r="DX373" i="5"/>
  <c r="EA373" i="5" s="1"/>
  <c r="H365" i="12"/>
  <c r="EB373" i="5"/>
  <c r="J209" i="2"/>
  <c r="M209" i="2"/>
  <c r="F32" i="14" s="1"/>
  <c r="K209" i="2"/>
  <c r="M338" i="6"/>
  <c r="K338" i="6"/>
  <c r="J338" i="6"/>
  <c r="H308" i="8"/>
  <c r="H178" i="8"/>
  <c r="H92" i="8"/>
  <c r="H50" i="10"/>
  <c r="AD37" i="5"/>
  <c r="AC38" i="5" s="1"/>
  <c r="AZ312" i="5"/>
  <c r="BC312" i="5" s="1"/>
  <c r="BD312" i="5"/>
  <c r="M424" i="8"/>
  <c r="K424" i="8"/>
  <c r="J424" i="8"/>
  <c r="Q13" i="11"/>
  <c r="Q9" i="11"/>
  <c r="BY282" i="5"/>
  <c r="Q354" i="9"/>
  <c r="K337" i="10"/>
  <c r="AZ98" i="5"/>
  <c r="BC98" i="5" s="1"/>
  <c r="BD98" i="5"/>
  <c r="EB220" i="5"/>
  <c r="DX220" i="5"/>
  <c r="EA220" i="5" s="1"/>
  <c r="H212" i="12"/>
  <c r="H437" i="8"/>
  <c r="O441" i="8" s="1"/>
  <c r="H394" i="10"/>
  <c r="C182" i="12"/>
  <c r="C190" i="5"/>
  <c r="F190" i="5" s="1"/>
  <c r="G190" i="5"/>
  <c r="AA221" i="5"/>
  <c r="Q268" i="7"/>
  <c r="J511" i="6"/>
  <c r="K511" i="6"/>
  <c r="M511" i="6"/>
  <c r="H93" i="6"/>
  <c r="H480" i="6"/>
  <c r="H136" i="6"/>
  <c r="H179" i="6"/>
  <c r="H222" i="6"/>
  <c r="H7" i="6"/>
  <c r="H351" i="6"/>
  <c r="H135" i="6"/>
  <c r="O139" i="6" s="1"/>
  <c r="H178" i="6"/>
  <c r="H264" i="6"/>
  <c r="H438" i="6"/>
  <c r="H221" i="6"/>
  <c r="O225" i="6" s="1"/>
  <c r="H307" i="6"/>
  <c r="H308" i="6"/>
  <c r="H50" i="6"/>
  <c r="H92" i="6"/>
  <c r="H393" i="6"/>
  <c r="H49" i="6"/>
  <c r="O53" i="6" s="1"/>
  <c r="H350" i="6"/>
  <c r="O354" i="6" s="1"/>
  <c r="H481" i="6"/>
  <c r="H6" i="6"/>
  <c r="H265" i="6"/>
  <c r="H437" i="6"/>
  <c r="O441" i="6" s="1"/>
  <c r="H394" i="6"/>
  <c r="AY129" i="5"/>
  <c r="Q139" i="8"/>
  <c r="DW282" i="5"/>
  <c r="Q354" i="6"/>
  <c r="BY190" i="5"/>
  <c r="Q225" i="9"/>
  <c r="H304" i="12"/>
  <c r="EB312" i="5"/>
  <c r="DX312" i="5"/>
  <c r="EA312" i="5" s="1"/>
  <c r="H393" i="8"/>
  <c r="J209" i="6"/>
  <c r="K209" i="6"/>
  <c r="M209" i="6"/>
  <c r="CY251" i="5"/>
  <c r="DB251" i="5" s="1"/>
  <c r="DC251" i="5"/>
  <c r="M209" i="8"/>
  <c r="K209" i="8"/>
  <c r="J209" i="8"/>
  <c r="H350" i="10"/>
  <c r="O354" i="10" s="1"/>
  <c r="DZ36" i="5"/>
  <c r="DY37" i="5" s="1"/>
  <c r="H481" i="8"/>
  <c r="J510" i="6"/>
  <c r="CX129" i="5"/>
  <c r="Q139" i="10"/>
  <c r="CB40" i="5"/>
  <c r="H179" i="10"/>
  <c r="H221" i="8"/>
  <c r="O225" i="8" s="1"/>
  <c r="H7" i="10"/>
  <c r="H351" i="10"/>
  <c r="H308" i="10"/>
  <c r="J511" i="2"/>
  <c r="M511" i="2"/>
  <c r="M32" i="14" s="1"/>
  <c r="K511" i="2"/>
  <c r="H135" i="2"/>
  <c r="O139" i="2" s="1"/>
  <c r="H437" i="2"/>
  <c r="O441" i="2" s="1"/>
  <c r="H7" i="2"/>
  <c r="H265" i="2"/>
  <c r="H480" i="2"/>
  <c r="H5" i="11"/>
  <c r="O9" i="11" s="1"/>
  <c r="H394" i="2"/>
  <c r="H179" i="2"/>
  <c r="H438" i="2"/>
  <c r="H136" i="2"/>
  <c r="H6" i="2"/>
  <c r="H92" i="2"/>
  <c r="O96" i="2" s="1"/>
  <c r="H350" i="2"/>
  <c r="O354" i="2" s="1"/>
  <c r="H49" i="2"/>
  <c r="O53" i="2" s="1"/>
  <c r="H221" i="2"/>
  <c r="O225" i="2" s="1"/>
  <c r="H481" i="2"/>
  <c r="H264" i="2"/>
  <c r="H308" i="2"/>
  <c r="H93" i="2"/>
  <c r="H222" i="2"/>
  <c r="H50" i="2"/>
  <c r="H351" i="2"/>
  <c r="H393" i="2"/>
  <c r="O397" i="2" s="1"/>
  <c r="H178" i="2"/>
  <c r="H6" i="11"/>
  <c r="H307" i="2"/>
  <c r="CX190" i="5"/>
  <c r="Q225" i="10"/>
  <c r="AF129" i="5"/>
  <c r="AB129" i="5"/>
  <c r="AE129" i="5" s="1"/>
  <c r="J295" i="2"/>
  <c r="K295" i="2"/>
  <c r="M295" i="2"/>
  <c r="H32" i="14" s="1"/>
  <c r="H350" i="8"/>
  <c r="O354" i="8" s="1"/>
  <c r="H437" i="10"/>
  <c r="O441" i="10" s="1"/>
  <c r="AY282" i="5"/>
  <c r="Q354" i="8"/>
  <c r="M295" i="6"/>
  <c r="J295" i="6"/>
  <c r="K295" i="6"/>
  <c r="BY343" i="5"/>
  <c r="Q441" i="9"/>
  <c r="H6" i="10"/>
  <c r="H93" i="8"/>
  <c r="B99" i="5"/>
  <c r="Q96" i="2"/>
  <c r="H222" i="8"/>
  <c r="H93" i="10"/>
  <c r="H135" i="10"/>
  <c r="O139" i="10" s="1"/>
  <c r="CX343" i="5"/>
  <c r="Q441" i="10"/>
  <c r="CX99" i="5"/>
  <c r="Q96" i="10"/>
  <c r="DA36" i="5"/>
  <c r="CZ37" i="5" s="1"/>
  <c r="AA190" i="5"/>
  <c r="Q225" i="7"/>
  <c r="B129" i="5"/>
  <c r="Q139" i="2"/>
  <c r="H49" i="8"/>
  <c r="O53" i="8" s="1"/>
  <c r="H135" i="8"/>
  <c r="O139" i="8" s="1"/>
  <c r="H481" i="10"/>
  <c r="H265" i="10"/>
  <c r="J423" i="8"/>
  <c r="CX313" i="5"/>
  <c r="Q397" i="10"/>
  <c r="AZ252" i="5"/>
  <c r="BC252" i="5" s="1"/>
  <c r="BD252" i="5"/>
  <c r="K294" i="2"/>
  <c r="K337" i="2"/>
  <c r="C365" i="12" l="1"/>
  <c r="G373" i="5"/>
  <c r="M33" i="14"/>
  <c r="I33" i="14"/>
  <c r="C212" i="12"/>
  <c r="H33" i="14"/>
  <c r="C243" i="12"/>
  <c r="F33" i="14"/>
  <c r="G282" i="5"/>
  <c r="C282" i="5"/>
  <c r="F282" i="5" s="1"/>
  <c r="C31" i="12"/>
  <c r="C39" i="5"/>
  <c r="F39" i="5" s="1"/>
  <c r="G251" i="5"/>
  <c r="C220" i="5"/>
  <c r="F220" i="5" s="1"/>
  <c r="C151" i="12"/>
  <c r="G159" i="5"/>
  <c r="Q488" i="10"/>
  <c r="Q445" i="10"/>
  <c r="Q401" i="10"/>
  <c r="CX374" i="5"/>
  <c r="CY374" i="5" s="1"/>
  <c r="DB374" i="5" s="1"/>
  <c r="O484" i="10"/>
  <c r="Q315" i="10"/>
  <c r="J480" i="10"/>
  <c r="G483" i="10" s="1"/>
  <c r="H483" i="10" s="1"/>
  <c r="Q484" i="10"/>
  <c r="O96" i="7"/>
  <c r="AA99" i="5"/>
  <c r="AF99" i="5" s="1"/>
  <c r="Q358" i="8"/>
  <c r="O397" i="9"/>
  <c r="AY374" i="5"/>
  <c r="AZ374" i="5" s="1"/>
  <c r="BC374" i="5" s="1"/>
  <c r="Q488" i="8"/>
  <c r="Q484" i="8"/>
  <c r="O484" i="8"/>
  <c r="K480" i="8"/>
  <c r="H484" i="8" s="1"/>
  <c r="G484" i="8" s="1"/>
  <c r="Q397" i="9"/>
  <c r="O268" i="9"/>
  <c r="Q268" i="9"/>
  <c r="Q96" i="6"/>
  <c r="O10" i="10"/>
  <c r="O96" i="6"/>
  <c r="Q10" i="10"/>
  <c r="Q315" i="9"/>
  <c r="BY252" i="5"/>
  <c r="BZ252" i="5" s="1"/>
  <c r="CC252" i="5" s="1"/>
  <c r="O311" i="9"/>
  <c r="Q272" i="9"/>
  <c r="Q401" i="9"/>
  <c r="O182" i="9"/>
  <c r="Q143" i="9"/>
  <c r="O10" i="2"/>
  <c r="Q14" i="9"/>
  <c r="Q182" i="9"/>
  <c r="BY160" i="5"/>
  <c r="J437" i="8"/>
  <c r="G440" i="8" s="1"/>
  <c r="H440" i="8" s="1"/>
  <c r="AB160" i="5"/>
  <c r="AE160" i="5" s="1"/>
  <c r="AF160" i="5"/>
  <c r="O484" i="6"/>
  <c r="K480" i="9"/>
  <c r="H484" i="9" s="1"/>
  <c r="G484" i="9" s="1"/>
  <c r="O484" i="9"/>
  <c r="Q229" i="9"/>
  <c r="Q186" i="9"/>
  <c r="Q358" i="9"/>
  <c r="CA41" i="5"/>
  <c r="CB41" i="5" s="1"/>
  <c r="CA42" i="5" s="1"/>
  <c r="Q445" i="9"/>
  <c r="O182" i="10"/>
  <c r="K437" i="10"/>
  <c r="H441" i="10" s="1"/>
  <c r="G441" i="10" s="1"/>
  <c r="Q229" i="8"/>
  <c r="Q57" i="9"/>
  <c r="O311" i="2"/>
  <c r="O397" i="6"/>
  <c r="O182" i="2"/>
  <c r="Q315" i="8"/>
  <c r="Q401" i="8"/>
  <c r="Q14" i="10"/>
  <c r="O268" i="2"/>
  <c r="O182" i="6"/>
  <c r="Q96" i="9"/>
  <c r="BY99" i="5"/>
  <c r="O268" i="8"/>
  <c r="Q186" i="8"/>
  <c r="Q57" i="8"/>
  <c r="O10" i="6"/>
  <c r="Q100" i="10"/>
  <c r="Q182" i="10"/>
  <c r="CX160" i="5"/>
  <c r="O96" i="9"/>
  <c r="BY374" i="5"/>
  <c r="Q484" i="9"/>
  <c r="Q488" i="9"/>
  <c r="O268" i="6"/>
  <c r="C305" i="12"/>
  <c r="C313" i="5"/>
  <c r="F313" i="5" s="1"/>
  <c r="G313" i="5"/>
  <c r="O311" i="6"/>
  <c r="Q100" i="8"/>
  <c r="O484" i="7"/>
  <c r="J437" i="9"/>
  <c r="Q100" i="9"/>
  <c r="AY221" i="5"/>
  <c r="Q268" i="8"/>
  <c r="BB37" i="5"/>
  <c r="BA38" i="5" s="1"/>
  <c r="AY40" i="5"/>
  <c r="Q10" i="8"/>
  <c r="CD343" i="5"/>
  <c r="BZ343" i="5"/>
  <c r="CC343" i="5" s="1"/>
  <c r="K480" i="2"/>
  <c r="H484" i="2" s="1"/>
  <c r="G484" i="2" s="1"/>
  <c r="CY40" i="5"/>
  <c r="DB40" i="5" s="1"/>
  <c r="DC40" i="5"/>
  <c r="Q14" i="8"/>
  <c r="DA37" i="5"/>
  <c r="CZ38" i="5" s="1"/>
  <c r="B374" i="5"/>
  <c r="Q14" i="2"/>
  <c r="Q401" i="2"/>
  <c r="Q57" i="2"/>
  <c r="Q143" i="2"/>
  <c r="Q445" i="2"/>
  <c r="Q358" i="2"/>
  <c r="Q229" i="2"/>
  <c r="Q272" i="2"/>
  <c r="Q488" i="2"/>
  <c r="Q315" i="2"/>
  <c r="Q484" i="2"/>
  <c r="Q186" i="2"/>
  <c r="Q100" i="2"/>
  <c r="Q272" i="10"/>
  <c r="Q143" i="8"/>
  <c r="AA252" i="5"/>
  <c r="Q311" i="7"/>
  <c r="DW221" i="5"/>
  <c r="Q268" i="6"/>
  <c r="J480" i="2"/>
  <c r="G483" i="2" s="1"/>
  <c r="H483" i="2" s="1"/>
  <c r="H274" i="12"/>
  <c r="DX282" i="5"/>
  <c r="EA282" i="5" s="1"/>
  <c r="EB282" i="5"/>
  <c r="BZ282" i="5"/>
  <c r="CC282" i="5" s="1"/>
  <c r="CD282" i="5"/>
  <c r="AF343" i="5"/>
  <c r="AB343" i="5"/>
  <c r="AE343" i="5" s="1"/>
  <c r="AB282" i="5"/>
  <c r="AE282" i="5" s="1"/>
  <c r="AF282" i="5"/>
  <c r="O397" i="7"/>
  <c r="BD343" i="5"/>
  <c r="AZ343" i="5"/>
  <c r="BC343" i="5" s="1"/>
  <c r="CD190" i="5"/>
  <c r="BZ190" i="5"/>
  <c r="CC190" i="5" s="1"/>
  <c r="J480" i="7"/>
  <c r="G483" i="7" s="1"/>
  <c r="H483" i="7" s="1"/>
  <c r="O397" i="8"/>
  <c r="DW374" i="5"/>
  <c r="Q229" i="6"/>
  <c r="Q100" i="6"/>
  <c r="Q57" i="6"/>
  <c r="Q358" i="6"/>
  <c r="Q143" i="6"/>
  <c r="Q272" i="6"/>
  <c r="Q488" i="6"/>
  <c r="Q445" i="6"/>
  <c r="Q14" i="6"/>
  <c r="Q186" i="6"/>
  <c r="Q315" i="6"/>
  <c r="Q401" i="6"/>
  <c r="Q484" i="6"/>
  <c r="B40" i="5"/>
  <c r="Q10" i="2"/>
  <c r="CX252" i="5"/>
  <c r="Q311" i="10"/>
  <c r="AA374" i="5"/>
  <c r="Q488" i="7"/>
  <c r="Q143" i="7"/>
  <c r="Q229" i="7"/>
  <c r="Q445" i="7"/>
  <c r="Q401" i="7"/>
  <c r="Q272" i="7"/>
  <c r="Q100" i="7"/>
  <c r="Q14" i="7"/>
  <c r="Q315" i="7"/>
  <c r="Q186" i="7"/>
  <c r="Q484" i="7"/>
  <c r="Q358" i="7"/>
  <c r="Q57" i="7"/>
  <c r="K480" i="6"/>
  <c r="H484" i="6" s="1"/>
  <c r="G484" i="6" s="1"/>
  <c r="AD38" i="5"/>
  <c r="AC39" i="5" s="1"/>
  <c r="O96" i="8"/>
  <c r="AB40" i="5"/>
  <c r="AE40" i="5" s="1"/>
  <c r="AF40" i="5"/>
  <c r="Q186" i="10"/>
  <c r="J480" i="6"/>
  <c r="G483" i="6" s="1"/>
  <c r="H483" i="6" s="1"/>
  <c r="AA313" i="5"/>
  <c r="Q397" i="7"/>
  <c r="AF190" i="5"/>
  <c r="AB190" i="5"/>
  <c r="AE190" i="5" s="1"/>
  <c r="CY99" i="5"/>
  <c r="DB99" i="5" s="1"/>
  <c r="DC99" i="5"/>
  <c r="DW160" i="5"/>
  <c r="Q182" i="6"/>
  <c r="Q57" i="10"/>
  <c r="DW252" i="5"/>
  <c r="Q311" i="6"/>
  <c r="E37" i="5"/>
  <c r="D38" i="5" s="1"/>
  <c r="O311" i="7"/>
  <c r="BD129" i="5"/>
  <c r="AZ129" i="5"/>
  <c r="BC129" i="5" s="1"/>
  <c r="DC313" i="5"/>
  <c r="CY313" i="5"/>
  <c r="DB313" i="5" s="1"/>
  <c r="CY129" i="5"/>
  <c r="DB129" i="5" s="1"/>
  <c r="DC129" i="5"/>
  <c r="AB221" i="5"/>
  <c r="AE221" i="5" s="1"/>
  <c r="AF221" i="5"/>
  <c r="O10" i="8"/>
  <c r="CX221" i="5"/>
  <c r="Q268" i="10"/>
  <c r="O268" i="10"/>
  <c r="O182" i="8"/>
  <c r="CY190" i="5"/>
  <c r="DB190" i="5" s="1"/>
  <c r="DC190" i="5"/>
  <c r="EB99" i="5"/>
  <c r="DX99" i="5"/>
  <c r="EA99" i="5" s="1"/>
  <c r="H91" i="12"/>
  <c r="AZ282" i="5"/>
  <c r="BC282" i="5" s="1"/>
  <c r="BD282" i="5"/>
  <c r="B221" i="5"/>
  <c r="Q268" i="2"/>
  <c r="K480" i="7"/>
  <c r="H484" i="7" s="1"/>
  <c r="G484" i="7" s="1"/>
  <c r="O484" i="2"/>
  <c r="Q229" i="10"/>
  <c r="AY160" i="5"/>
  <c r="Q182" i="8"/>
  <c r="AY313" i="5"/>
  <c r="Q397" i="8"/>
  <c r="G99" i="5"/>
  <c r="C91" i="12"/>
  <c r="C99" i="5"/>
  <c r="F99" i="5" s="1"/>
  <c r="DZ37" i="5"/>
  <c r="DY38" i="5" s="1"/>
  <c r="B160" i="5"/>
  <c r="Q182" i="2"/>
  <c r="DW40" i="5"/>
  <c r="Q10" i="6"/>
  <c r="B252" i="5"/>
  <c r="Q311" i="2"/>
  <c r="AY99" i="5"/>
  <c r="Q96" i="8"/>
  <c r="CY343" i="5"/>
  <c r="DB343" i="5" s="1"/>
  <c r="DC343" i="5"/>
  <c r="Q143" i="10"/>
  <c r="G129" i="5"/>
  <c r="C121" i="12"/>
  <c r="C129" i="5"/>
  <c r="F129" i="5" s="1"/>
  <c r="BZ313" i="5"/>
  <c r="CC313" i="5" s="1"/>
  <c r="CD313" i="5"/>
  <c r="Q272" i="8"/>
  <c r="CD221" i="5"/>
  <c r="BZ221" i="5"/>
  <c r="CC221" i="5" s="1"/>
  <c r="O311" i="10"/>
  <c r="DW313" i="5"/>
  <c r="Q397" i="6"/>
  <c r="DC374" i="5" l="1"/>
  <c r="J437" i="10"/>
  <c r="J393" i="10" s="1"/>
  <c r="AB99" i="5"/>
  <c r="AE99" i="5" s="1"/>
  <c r="K437" i="8"/>
  <c r="H441" i="8" s="1"/>
  <c r="G441" i="8" s="1"/>
  <c r="BD374" i="5"/>
  <c r="CD252" i="5"/>
  <c r="K437" i="9"/>
  <c r="H441" i="9" s="1"/>
  <c r="G441" i="9" s="1"/>
  <c r="J393" i="8"/>
  <c r="G396" i="8" s="1"/>
  <c r="H396" i="8" s="1"/>
  <c r="K393" i="10"/>
  <c r="H397" i="10" s="1"/>
  <c r="G397" i="10" s="1"/>
  <c r="BZ160" i="5"/>
  <c r="CC160" i="5" s="1"/>
  <c r="CD160" i="5"/>
  <c r="AA5" i="9"/>
  <c r="Z5" i="9"/>
  <c r="J437" i="2"/>
  <c r="G440" i="2" s="1"/>
  <c r="H440" i="2" s="1"/>
  <c r="Z5" i="10"/>
  <c r="CY160" i="5"/>
  <c r="DB160" i="5" s="1"/>
  <c r="DC160" i="5"/>
  <c r="CD374" i="5"/>
  <c r="BZ374" i="5"/>
  <c r="CC374" i="5" s="1"/>
  <c r="K437" i="7"/>
  <c r="H441" i="7" s="1"/>
  <c r="G441" i="7" s="1"/>
  <c r="AA5" i="10"/>
  <c r="AZ221" i="5"/>
  <c r="BC221" i="5" s="1"/>
  <c r="BD221" i="5"/>
  <c r="Z5" i="7"/>
  <c r="G440" i="9"/>
  <c r="H440" i="9" s="1"/>
  <c r="J393" i="9"/>
  <c r="CD99" i="5"/>
  <c r="BZ99" i="5"/>
  <c r="CC99" i="5" s="1"/>
  <c r="Z5" i="6"/>
  <c r="DA38" i="5"/>
  <c r="CZ39" i="5" s="1"/>
  <c r="DZ38" i="5"/>
  <c r="DY39" i="5" s="1"/>
  <c r="AD39" i="5"/>
  <c r="AC40" i="5" s="1"/>
  <c r="BB38" i="5"/>
  <c r="BA39" i="5" s="1"/>
  <c r="E38" i="5"/>
  <c r="D39" i="5" s="1"/>
  <c r="AB374" i="5"/>
  <c r="AE374" i="5" s="1"/>
  <c r="AF374" i="5"/>
  <c r="C160" i="5"/>
  <c r="F160" i="5" s="1"/>
  <c r="G160" i="5"/>
  <c r="C152" i="12"/>
  <c r="CY221" i="5"/>
  <c r="DB221" i="5" s="1"/>
  <c r="DC221" i="5"/>
  <c r="K437" i="6"/>
  <c r="H213" i="12"/>
  <c r="EB221" i="5"/>
  <c r="DX221" i="5"/>
  <c r="EA221" i="5" s="1"/>
  <c r="Z5" i="8"/>
  <c r="EB313" i="5"/>
  <c r="H305" i="12"/>
  <c r="DX313" i="5"/>
  <c r="EA313" i="5" s="1"/>
  <c r="J437" i="6"/>
  <c r="AA5" i="8"/>
  <c r="AZ40" i="5"/>
  <c r="BC40" i="5" s="1"/>
  <c r="BD40" i="5"/>
  <c r="EB40" i="5"/>
  <c r="DX40" i="5"/>
  <c r="H32" i="12"/>
  <c r="DX252" i="5"/>
  <c r="EA252" i="5" s="1"/>
  <c r="H244" i="12"/>
  <c r="EB252" i="5"/>
  <c r="CY252" i="5"/>
  <c r="DB252" i="5" s="1"/>
  <c r="DC252" i="5"/>
  <c r="AB252" i="5"/>
  <c r="AE252" i="5" s="1"/>
  <c r="AF252" i="5"/>
  <c r="Z5" i="2"/>
  <c r="DX374" i="5"/>
  <c r="EA374" i="5" s="1"/>
  <c r="EB374" i="5"/>
  <c r="C40" i="5"/>
  <c r="F40" i="5" s="1"/>
  <c r="G40" i="5"/>
  <c r="C32" i="12"/>
  <c r="K437" i="2"/>
  <c r="CB42" i="5"/>
  <c r="CA43" i="5" s="1"/>
  <c r="AZ99" i="5"/>
  <c r="BC99" i="5" s="1"/>
  <c r="BD99" i="5"/>
  <c r="C252" i="5"/>
  <c r="F252" i="5" s="1"/>
  <c r="G252" i="5"/>
  <c r="C244" i="12"/>
  <c r="C374" i="5"/>
  <c r="G374" i="5"/>
  <c r="AZ313" i="5"/>
  <c r="BC313" i="5" s="1"/>
  <c r="BD313" i="5"/>
  <c r="DX160" i="5"/>
  <c r="EA160" i="5" s="1"/>
  <c r="H152" i="12"/>
  <c r="EB160" i="5"/>
  <c r="J437" i="7"/>
  <c r="AA5" i="7"/>
  <c r="AF313" i="5"/>
  <c r="AB313" i="5"/>
  <c r="AE313" i="5" s="1"/>
  <c r="C213" i="12"/>
  <c r="C221" i="5"/>
  <c r="F221" i="5" s="1"/>
  <c r="G221" i="5"/>
  <c r="AZ160" i="5"/>
  <c r="BC160" i="5" s="1"/>
  <c r="BD160" i="5"/>
  <c r="AA5" i="6"/>
  <c r="I18" i="5" l="1"/>
  <c r="I22" i="5" s="1"/>
  <c r="G440" i="10"/>
  <c r="H440" i="10" s="1"/>
  <c r="K393" i="8"/>
  <c r="H397" i="8" s="1"/>
  <c r="G397" i="8" s="1"/>
  <c r="K393" i="9"/>
  <c r="H397" i="9" s="1"/>
  <c r="G397" i="9" s="1"/>
  <c r="J350" i="8"/>
  <c r="G353" i="8" s="1"/>
  <c r="H353" i="8" s="1"/>
  <c r="J393" i="2"/>
  <c r="J350" i="2" s="1"/>
  <c r="K350" i="10"/>
  <c r="H354" i="10" s="1"/>
  <c r="G354" i="10" s="1"/>
  <c r="K393" i="7"/>
  <c r="H397" i="7" s="1"/>
  <c r="G397" i="7" s="1"/>
  <c r="I2" i="12"/>
  <c r="G396" i="9"/>
  <c r="H396" i="9" s="1"/>
  <c r="J350" i="9"/>
  <c r="E39" i="5"/>
  <c r="D40" i="5" s="1"/>
  <c r="DA39" i="5"/>
  <c r="CZ40" i="5" s="1"/>
  <c r="DZ39" i="5"/>
  <c r="DY40" i="5" s="1"/>
  <c r="BB39" i="5"/>
  <c r="BA40" i="5" s="1"/>
  <c r="G396" i="10"/>
  <c r="H396" i="10" s="1"/>
  <c r="J350" i="10"/>
  <c r="H441" i="2"/>
  <c r="G441" i="2" s="1"/>
  <c r="K393" i="2"/>
  <c r="D2" i="12"/>
  <c r="E2" i="12" s="1"/>
  <c r="AD40" i="5"/>
  <c r="AC41" i="5" s="1"/>
  <c r="I15" i="5"/>
  <c r="G440" i="6"/>
  <c r="H440" i="6" s="1"/>
  <c r="J393" i="6"/>
  <c r="EA40" i="5"/>
  <c r="ED15" i="5" s="1"/>
  <c r="ED16" i="5"/>
  <c r="H441" i="6"/>
  <c r="G441" i="6" s="1"/>
  <c r="K393" i="6"/>
  <c r="CB43" i="5"/>
  <c r="CA44" i="5" s="1"/>
  <c r="G440" i="7"/>
  <c r="H440" i="7" s="1"/>
  <c r="J393" i="7"/>
  <c r="F374" i="5"/>
  <c r="I17" i="5" s="1"/>
  <c r="F2" i="12" l="1"/>
  <c r="K2" i="12"/>
  <c r="J2" i="12"/>
  <c r="L2" i="12" s="1"/>
  <c r="G2" i="12"/>
  <c r="M2" i="12"/>
  <c r="K350" i="8"/>
  <c r="H354" i="8" s="1"/>
  <c r="G354" i="8" s="1"/>
  <c r="J307" i="8"/>
  <c r="G310" i="8" s="1"/>
  <c r="H310" i="8" s="1"/>
  <c r="K350" i="9"/>
  <c r="H354" i="9" s="1"/>
  <c r="G354" i="9" s="1"/>
  <c r="G396" i="2"/>
  <c r="H396" i="2" s="1"/>
  <c r="K307" i="10"/>
  <c r="K264" i="10" s="1"/>
  <c r="K350" i="7"/>
  <c r="H354" i="7" s="1"/>
  <c r="G354" i="7" s="1"/>
  <c r="G353" i="9"/>
  <c r="H353" i="9" s="1"/>
  <c r="J307" i="9"/>
  <c r="CB44" i="5"/>
  <c r="CA45" i="5" s="1"/>
  <c r="AD41" i="5"/>
  <c r="AC42" i="5" s="1"/>
  <c r="DZ40" i="5"/>
  <c r="DY41" i="5" s="1"/>
  <c r="BB40" i="5"/>
  <c r="BA41" i="5" s="1"/>
  <c r="DA40" i="5"/>
  <c r="CZ41" i="5" s="1"/>
  <c r="G353" i="10"/>
  <c r="H353" i="10" s="1"/>
  <c r="J307" i="10"/>
  <c r="G396" i="7"/>
  <c r="H396" i="7" s="1"/>
  <c r="J350" i="7"/>
  <c r="H397" i="2"/>
  <c r="G397" i="2" s="1"/>
  <c r="K350" i="2"/>
  <c r="G396" i="6"/>
  <c r="H396" i="6" s="1"/>
  <c r="J350" i="6"/>
  <c r="H397" i="6"/>
  <c r="G397" i="6" s="1"/>
  <c r="K350" i="6"/>
  <c r="E40" i="5"/>
  <c r="D41" i="5" s="1"/>
  <c r="G353" i="2"/>
  <c r="H353" i="2" s="1"/>
  <c r="J307" i="2"/>
  <c r="EE15" i="5"/>
  <c r="J17" i="5"/>
  <c r="K307" i="8" l="1"/>
  <c r="H311" i="8" s="1"/>
  <c r="G311" i="8" s="1"/>
  <c r="J264" i="8"/>
  <c r="G267" i="8" s="1"/>
  <c r="H267" i="8" s="1"/>
  <c r="H311" i="10"/>
  <c r="G311" i="10" s="1"/>
  <c r="K307" i="9"/>
  <c r="K264" i="9" s="1"/>
  <c r="K307" i="7"/>
  <c r="H311" i="7" s="1"/>
  <c r="G311" i="7" s="1"/>
  <c r="J264" i="9"/>
  <c r="G310" i="9"/>
  <c r="H310" i="9" s="1"/>
  <c r="BB41" i="5"/>
  <c r="BA42" i="5" s="1"/>
  <c r="DA41" i="5"/>
  <c r="CZ42" i="5" s="1"/>
  <c r="AD42" i="5"/>
  <c r="AC43" i="5" s="1"/>
  <c r="G353" i="7"/>
  <c r="H353" i="7" s="1"/>
  <c r="J307" i="7"/>
  <c r="G310" i="2"/>
  <c r="H310" i="2" s="1"/>
  <c r="J264" i="2"/>
  <c r="E41" i="5"/>
  <c r="D42" i="5" s="1"/>
  <c r="G310" i="10"/>
  <c r="H310" i="10" s="1"/>
  <c r="J264" i="10"/>
  <c r="H354" i="2"/>
  <c r="G354" i="2" s="1"/>
  <c r="K307" i="2"/>
  <c r="H268" i="10"/>
  <c r="G268" i="10" s="1"/>
  <c r="K221" i="10"/>
  <c r="DZ41" i="5"/>
  <c r="DY42" i="5" s="1"/>
  <c r="H354" i="6"/>
  <c r="G354" i="6" s="1"/>
  <c r="K307" i="6"/>
  <c r="CB45" i="5"/>
  <c r="CA46" i="5" s="1"/>
  <c r="G353" i="6"/>
  <c r="H353" i="6" s="1"/>
  <c r="J307" i="6"/>
  <c r="K264" i="8" l="1"/>
  <c r="H268" i="8" s="1"/>
  <c r="G268" i="8" s="1"/>
  <c r="J221" i="8"/>
  <c r="J178" i="8" s="1"/>
  <c r="H311" i="9"/>
  <c r="G311" i="9" s="1"/>
  <c r="K264" i="7"/>
  <c r="H268" i="7" s="1"/>
  <c r="G268" i="7" s="1"/>
  <c r="K221" i="9"/>
  <c r="H268" i="9"/>
  <c r="G268" i="9" s="1"/>
  <c r="G267" i="9"/>
  <c r="H267" i="9" s="1"/>
  <c r="J221" i="9"/>
  <c r="CB46" i="5"/>
  <c r="CA47" i="5" s="1"/>
  <c r="AD43" i="5"/>
  <c r="AC44" i="5" s="1"/>
  <c r="BB42" i="5"/>
  <c r="BA43" i="5" s="1"/>
  <c r="G267" i="10"/>
  <c r="H267" i="10" s="1"/>
  <c r="J221" i="10"/>
  <c r="G267" i="2"/>
  <c r="H267" i="2" s="1"/>
  <c r="J221" i="2"/>
  <c r="H311" i="2"/>
  <c r="G311" i="2" s="1"/>
  <c r="K264" i="2"/>
  <c r="E42" i="5"/>
  <c r="D43" i="5" s="1"/>
  <c r="G310" i="7"/>
  <c r="H310" i="7" s="1"/>
  <c r="J264" i="7"/>
  <c r="G310" i="6"/>
  <c r="H310" i="6" s="1"/>
  <c r="J264" i="6"/>
  <c r="DA42" i="5"/>
  <c r="CZ43" i="5" s="1"/>
  <c r="H311" i="6"/>
  <c r="G311" i="6" s="1"/>
  <c r="K264" i="6"/>
  <c r="H225" i="10"/>
  <c r="G225" i="10" s="1"/>
  <c r="K178" i="10"/>
  <c r="DZ42" i="5"/>
  <c r="DY43" i="5" s="1"/>
  <c r="K221" i="8" l="1"/>
  <c r="K178" i="8" s="1"/>
  <c r="K135" i="8" s="1"/>
  <c r="G224" i="8"/>
  <c r="H224" i="8" s="1"/>
  <c r="K221" i="7"/>
  <c r="H225" i="7" s="1"/>
  <c r="G225" i="7" s="1"/>
  <c r="G224" i="9"/>
  <c r="H224" i="9" s="1"/>
  <c r="J178" i="9"/>
  <c r="H225" i="9"/>
  <c r="G225" i="9" s="1"/>
  <c r="K178" i="9"/>
  <c r="DA43" i="5"/>
  <c r="CZ44" i="5" s="1"/>
  <c r="H268" i="6"/>
  <c r="G268" i="6" s="1"/>
  <c r="K221" i="6"/>
  <c r="H182" i="10"/>
  <c r="G182" i="10" s="1"/>
  <c r="K135" i="10"/>
  <c r="DZ43" i="5"/>
  <c r="DY44" i="5" s="1"/>
  <c r="E43" i="5"/>
  <c r="D44" i="5" s="1"/>
  <c r="BB43" i="5"/>
  <c r="BA44" i="5" s="1"/>
  <c r="G224" i="2"/>
  <c r="H224" i="2" s="1"/>
  <c r="J178" i="2"/>
  <c r="G181" i="8"/>
  <c r="H181" i="8" s="1"/>
  <c r="J135" i="8"/>
  <c r="AD44" i="5"/>
  <c r="AC45" i="5" s="1"/>
  <c r="G224" i="10"/>
  <c r="H224" i="10" s="1"/>
  <c r="J178" i="10"/>
  <c r="G267" i="7"/>
  <c r="H267" i="7" s="1"/>
  <c r="J221" i="7"/>
  <c r="CB47" i="5"/>
  <c r="CA48" i="5" s="1"/>
  <c r="H268" i="2"/>
  <c r="G268" i="2" s="1"/>
  <c r="K221" i="2"/>
  <c r="G267" i="6"/>
  <c r="H267" i="6" s="1"/>
  <c r="J221" i="6"/>
  <c r="H182" i="8" l="1"/>
  <c r="G182" i="8" s="1"/>
  <c r="H225" i="8"/>
  <c r="G225" i="8" s="1"/>
  <c r="K178" i="7"/>
  <c r="H182" i="7" s="1"/>
  <c r="G182" i="7" s="1"/>
  <c r="H182" i="9"/>
  <c r="G182" i="9" s="1"/>
  <c r="K135" i="9"/>
  <c r="J135" i="9"/>
  <c r="G181" i="9"/>
  <c r="H181" i="9" s="1"/>
  <c r="BB44" i="5"/>
  <c r="BA45" i="5" s="1"/>
  <c r="CB48" i="5"/>
  <c r="CA49" i="5" s="1"/>
  <c r="DZ44" i="5"/>
  <c r="DY45" i="5" s="1"/>
  <c r="G138" i="8"/>
  <c r="H138" i="8" s="1"/>
  <c r="J92" i="8"/>
  <c r="G224" i="7"/>
  <c r="H224" i="7" s="1"/>
  <c r="J178" i="7"/>
  <c r="H225" i="2"/>
  <c r="G225" i="2" s="1"/>
  <c r="K178" i="2"/>
  <c r="H225" i="6"/>
  <c r="G225" i="6" s="1"/>
  <c r="K178" i="6"/>
  <c r="H139" i="10"/>
  <c r="G139" i="10" s="1"/>
  <c r="K92" i="10"/>
  <c r="G224" i="6"/>
  <c r="H224" i="6" s="1"/>
  <c r="J178" i="6"/>
  <c r="H139" i="8"/>
  <c r="G139" i="8" s="1"/>
  <c r="K92" i="8"/>
  <c r="G181" i="2"/>
  <c r="H181" i="2" s="1"/>
  <c r="J135" i="2"/>
  <c r="E44" i="5"/>
  <c r="D45" i="5" s="1"/>
  <c r="G181" i="10"/>
  <c r="H181" i="10" s="1"/>
  <c r="J135" i="10"/>
  <c r="DA44" i="5"/>
  <c r="CZ45" i="5" s="1"/>
  <c r="AD45" i="5"/>
  <c r="AC46" i="5" s="1"/>
  <c r="K135" i="7" l="1"/>
  <c r="H139" i="7" s="1"/>
  <c r="G139" i="7" s="1"/>
  <c r="G138" i="9"/>
  <c r="H138" i="9" s="1"/>
  <c r="J92" i="9"/>
  <c r="H139" i="9"/>
  <c r="G139" i="9" s="1"/>
  <c r="K92" i="9"/>
  <c r="CB49" i="5"/>
  <c r="CA50" i="5" s="1"/>
  <c r="DA45" i="5"/>
  <c r="CZ46" i="5" s="1"/>
  <c r="BB45" i="5"/>
  <c r="BA46" i="5" s="1"/>
  <c r="H96" i="10"/>
  <c r="G96" i="10" s="1"/>
  <c r="K49" i="10"/>
  <c r="G181" i="7"/>
  <c r="H181" i="7" s="1"/>
  <c r="J135" i="7"/>
  <c r="H182" i="6"/>
  <c r="G182" i="6" s="1"/>
  <c r="K135" i="6"/>
  <c r="AD46" i="5"/>
  <c r="AC47" i="5" s="1"/>
  <c r="E45" i="5"/>
  <c r="D46" i="5" s="1"/>
  <c r="H182" i="2"/>
  <c r="G182" i="2" s="1"/>
  <c r="K135" i="2"/>
  <c r="G181" i="6"/>
  <c r="H181" i="6" s="1"/>
  <c r="J135" i="6"/>
  <c r="G95" i="8"/>
  <c r="H95" i="8" s="1"/>
  <c r="J49" i="8"/>
  <c r="DZ45" i="5"/>
  <c r="DY46" i="5" s="1"/>
  <c r="G138" i="2"/>
  <c r="H138" i="2" s="1"/>
  <c r="J92" i="2"/>
  <c r="H96" i="8"/>
  <c r="G96" i="8" s="1"/>
  <c r="K49" i="8"/>
  <c r="G138" i="10"/>
  <c r="H138" i="10" s="1"/>
  <c r="J92" i="10"/>
  <c r="K92" i="7" l="1"/>
  <c r="H96" i="7" s="1"/>
  <c r="G96" i="7" s="1"/>
  <c r="H96" i="9"/>
  <c r="G96" i="9" s="1"/>
  <c r="K49" i="9"/>
  <c r="G95" i="9"/>
  <c r="H95" i="9" s="1"/>
  <c r="J49" i="9"/>
  <c r="BB46" i="5"/>
  <c r="BA47" i="5" s="1"/>
  <c r="DA46" i="5"/>
  <c r="CZ47" i="5" s="1"/>
  <c r="AD47" i="5"/>
  <c r="AC48" i="5" s="1"/>
  <c r="CB50" i="5"/>
  <c r="CA51" i="5" s="1"/>
  <c r="E46" i="5"/>
  <c r="D47" i="5" s="1"/>
  <c r="G138" i="7"/>
  <c r="H138" i="7" s="1"/>
  <c r="J92" i="7"/>
  <c r="H53" i="10"/>
  <c r="G53" i="10" s="1"/>
  <c r="K6" i="10"/>
  <c r="H10" i="10" s="1"/>
  <c r="G10" i="10" s="1"/>
  <c r="G95" i="10"/>
  <c r="H95" i="10" s="1"/>
  <c r="J49" i="10"/>
  <c r="G138" i="6"/>
  <c r="H138" i="6" s="1"/>
  <c r="J92" i="6"/>
  <c r="G95" i="2"/>
  <c r="H95" i="2" s="1"/>
  <c r="J49" i="2"/>
  <c r="H139" i="6"/>
  <c r="G139" i="6" s="1"/>
  <c r="K92" i="6"/>
  <c r="H139" i="2"/>
  <c r="G139" i="2" s="1"/>
  <c r="K92" i="2"/>
  <c r="H53" i="8"/>
  <c r="G53" i="8" s="1"/>
  <c r="K6" i="8"/>
  <c r="H10" i="8" s="1"/>
  <c r="G10" i="8" s="1"/>
  <c r="G52" i="8"/>
  <c r="H52" i="8" s="1"/>
  <c r="J6" i="8"/>
  <c r="G9" i="8" s="1"/>
  <c r="H9" i="8" s="1"/>
  <c r="DZ46" i="5"/>
  <c r="DY47" i="5" s="1"/>
  <c r="K49" i="7" l="1"/>
  <c r="K6" i="7" s="1"/>
  <c r="H10" i="7" s="1"/>
  <c r="G10" i="7" s="1"/>
  <c r="G52" i="9"/>
  <c r="H52" i="9" s="1"/>
  <c r="J6" i="9"/>
  <c r="G9" i="9" s="1"/>
  <c r="H9" i="9" s="1"/>
  <c r="H53" i="9"/>
  <c r="G53" i="9" s="1"/>
  <c r="K6" i="9"/>
  <c r="H10" i="9" s="1"/>
  <c r="G10" i="9" s="1"/>
  <c r="E47" i="5"/>
  <c r="D48" i="5" s="1"/>
  <c r="DZ47" i="5"/>
  <c r="DY48" i="5" s="1"/>
  <c r="BB47" i="5"/>
  <c r="BA48" i="5" s="1"/>
  <c r="G52" i="10"/>
  <c r="H52" i="10" s="1"/>
  <c r="J6" i="10"/>
  <c r="G9" i="10" s="1"/>
  <c r="H9" i="10" s="1"/>
  <c r="G95" i="7"/>
  <c r="H95" i="7" s="1"/>
  <c r="J49" i="7"/>
  <c r="H96" i="2"/>
  <c r="G96" i="2" s="1"/>
  <c r="K49" i="2"/>
  <c r="G95" i="6"/>
  <c r="H95" i="6" s="1"/>
  <c r="J49" i="6"/>
  <c r="G52" i="2"/>
  <c r="H52" i="2" s="1"/>
  <c r="J6" i="2"/>
  <c r="G9" i="2" s="1"/>
  <c r="H9" i="2" s="1"/>
  <c r="H96" i="6"/>
  <c r="G96" i="6" s="1"/>
  <c r="K49" i="6"/>
  <c r="CB51" i="5"/>
  <c r="CA52" i="5" s="1"/>
  <c r="AD48" i="5"/>
  <c r="AC49" i="5" s="1"/>
  <c r="DA47" i="5"/>
  <c r="CZ48" i="5" s="1"/>
  <c r="H53" i="7" l="1"/>
  <c r="G53" i="7" s="1"/>
  <c r="CB52" i="5"/>
  <c r="CA53" i="5" s="1"/>
  <c r="DA48" i="5"/>
  <c r="CZ49" i="5" s="1"/>
  <c r="E48" i="5"/>
  <c r="D49" i="5" s="1"/>
  <c r="H53" i="6"/>
  <c r="G53" i="6" s="1"/>
  <c r="K6" i="6"/>
  <c r="H10" i="6" s="1"/>
  <c r="G10" i="6" s="1"/>
  <c r="G52" i="6"/>
  <c r="H52" i="6" s="1"/>
  <c r="J6" i="6"/>
  <c r="G9" i="6" s="1"/>
  <c r="H9" i="6" s="1"/>
  <c r="AD49" i="5"/>
  <c r="AC50" i="5" s="1"/>
  <c r="G52" i="7"/>
  <c r="H52" i="7" s="1"/>
  <c r="J6" i="7"/>
  <c r="G9" i="7" s="1"/>
  <c r="H9" i="7" s="1"/>
  <c r="BB48" i="5"/>
  <c r="BA49" i="5" s="1"/>
  <c r="H53" i="2"/>
  <c r="G53" i="2" s="1"/>
  <c r="K6" i="2"/>
  <c r="H10" i="2" s="1"/>
  <c r="G10" i="2" s="1"/>
  <c r="DZ48" i="5"/>
  <c r="DY49" i="5" s="1"/>
  <c r="BB49" i="5" l="1"/>
  <c r="BA50" i="5" s="1"/>
  <c r="AD50" i="5"/>
  <c r="AC51" i="5" s="1"/>
  <c r="E49" i="5"/>
  <c r="D50" i="5" s="1"/>
  <c r="DZ49" i="5"/>
  <c r="DY50" i="5" s="1"/>
  <c r="DA49" i="5"/>
  <c r="CZ50" i="5" s="1"/>
  <c r="CB53" i="5"/>
  <c r="CA54" i="5" s="1"/>
  <c r="DZ50" i="5" l="1"/>
  <c r="DY51" i="5" s="1"/>
  <c r="DA50" i="5"/>
  <c r="CZ51" i="5" s="1"/>
  <c r="BB50" i="5"/>
  <c r="BA51" i="5" s="1"/>
  <c r="CB54" i="5"/>
  <c r="CA55" i="5" s="1"/>
  <c r="AD51" i="5"/>
  <c r="AC52" i="5" s="1"/>
  <c r="E50" i="5"/>
  <c r="D51" i="5" s="1"/>
  <c r="E51" i="5" l="1"/>
  <c r="D52" i="5" s="1"/>
  <c r="AD52" i="5"/>
  <c r="AC53" i="5" s="1"/>
  <c r="BB51" i="5"/>
  <c r="BA52" i="5" s="1"/>
  <c r="CB55" i="5"/>
  <c r="CA56" i="5" s="1"/>
  <c r="DA51" i="5"/>
  <c r="CZ52" i="5" s="1"/>
  <c r="DZ51" i="5"/>
  <c r="DY52" i="5" s="1"/>
  <c r="CB56" i="5" l="1"/>
  <c r="CA57" i="5" s="1"/>
  <c r="BB52" i="5"/>
  <c r="BA53" i="5" s="1"/>
  <c r="DZ52" i="5"/>
  <c r="DY53" i="5" s="1"/>
  <c r="DA52" i="5"/>
  <c r="CZ53" i="5" s="1"/>
  <c r="AD53" i="5"/>
  <c r="AC54" i="5" s="1"/>
  <c r="E52" i="5"/>
  <c r="D53" i="5" s="1"/>
  <c r="E53" i="5" l="1"/>
  <c r="D54" i="5" s="1"/>
  <c r="AD54" i="5"/>
  <c r="AC55" i="5" s="1"/>
  <c r="BB53" i="5"/>
  <c r="BA54" i="5" s="1"/>
  <c r="DZ53" i="5"/>
  <c r="DY54" i="5" s="1"/>
  <c r="DA53" i="5"/>
  <c r="CZ54" i="5" s="1"/>
  <c r="CB57" i="5"/>
  <c r="CA58" i="5" s="1"/>
  <c r="DA54" i="5" l="1"/>
  <c r="CZ55" i="5" s="1"/>
  <c r="CB58" i="5"/>
  <c r="CA59" i="5" s="1"/>
  <c r="BB54" i="5"/>
  <c r="BA55" i="5" s="1"/>
  <c r="DZ54" i="5"/>
  <c r="DY55" i="5" s="1"/>
  <c r="AD55" i="5"/>
  <c r="AC56" i="5" s="1"/>
  <c r="E54" i="5"/>
  <c r="D55" i="5" s="1"/>
  <c r="DZ55" i="5" l="1"/>
  <c r="DY56" i="5" s="1"/>
  <c r="E55" i="5"/>
  <c r="D56" i="5" s="1"/>
  <c r="AD56" i="5"/>
  <c r="AC57" i="5" s="1"/>
  <c r="BB55" i="5"/>
  <c r="BA56" i="5" s="1"/>
  <c r="CB59" i="5"/>
  <c r="CA60" i="5" s="1"/>
  <c r="DA55" i="5"/>
  <c r="CZ56" i="5" s="1"/>
  <c r="CB60" i="5" l="1"/>
  <c r="CA61" i="5" s="1"/>
  <c r="BB56" i="5"/>
  <c r="BA57" i="5" s="1"/>
  <c r="AD57" i="5"/>
  <c r="AC58" i="5" s="1"/>
  <c r="DA56" i="5"/>
  <c r="CZ57" i="5" s="1"/>
  <c r="E56" i="5"/>
  <c r="D57" i="5" s="1"/>
  <c r="DZ56" i="5"/>
  <c r="DY57" i="5" s="1"/>
  <c r="DA57" i="5" l="1"/>
  <c r="CZ58" i="5" s="1"/>
  <c r="AD58" i="5"/>
  <c r="AC59" i="5" s="1"/>
  <c r="BB57" i="5"/>
  <c r="BA58" i="5" s="1"/>
  <c r="DZ57" i="5"/>
  <c r="DY58" i="5" s="1"/>
  <c r="E57" i="5"/>
  <c r="D58" i="5" s="1"/>
  <c r="CB61" i="5"/>
  <c r="CA62" i="5" s="1"/>
  <c r="E58" i="5" l="1"/>
  <c r="D59" i="5" s="1"/>
  <c r="AD59" i="5"/>
  <c r="AC60" i="5" s="1"/>
  <c r="BB58" i="5"/>
  <c r="BA59" i="5" s="1"/>
  <c r="DA58" i="5"/>
  <c r="CZ59" i="5" s="1"/>
  <c r="CB62" i="5"/>
  <c r="CA63" i="5" s="1"/>
  <c r="DZ58" i="5"/>
  <c r="DY59" i="5" s="1"/>
  <c r="DA59" i="5" l="1"/>
  <c r="CZ60" i="5" s="1"/>
  <c r="BB59" i="5"/>
  <c r="BA60" i="5" s="1"/>
  <c r="E59" i="5"/>
  <c r="D60" i="5" s="1"/>
  <c r="DZ59" i="5"/>
  <c r="DY60" i="5" s="1"/>
  <c r="CB63" i="5"/>
  <c r="CA64" i="5" s="1"/>
  <c r="AD60" i="5"/>
  <c r="AC61" i="5" s="1"/>
  <c r="CB64" i="5" l="1"/>
  <c r="CA65" i="5" s="1"/>
  <c r="AD61" i="5"/>
  <c r="AC62" i="5" s="1"/>
  <c r="DZ60" i="5"/>
  <c r="DY61" i="5" s="1"/>
  <c r="BB60" i="5"/>
  <c r="BA61" i="5" s="1"/>
  <c r="E60" i="5"/>
  <c r="D61" i="5" s="1"/>
  <c r="DA60" i="5"/>
  <c r="CZ61" i="5" s="1"/>
  <c r="DA61" i="5" l="1"/>
  <c r="CZ62" i="5" s="1"/>
  <c r="E61" i="5"/>
  <c r="D62" i="5" s="1"/>
  <c r="DZ61" i="5"/>
  <c r="DY62" i="5" s="1"/>
  <c r="BB61" i="5"/>
  <c r="BA62" i="5" s="1"/>
  <c r="AD62" i="5"/>
  <c r="AC63" i="5" s="1"/>
  <c r="CB65" i="5"/>
  <c r="CA66" i="5" s="1"/>
  <c r="CB66" i="5" l="1"/>
  <c r="CA67" i="5" s="1"/>
  <c r="BB62" i="5"/>
  <c r="BA63" i="5" s="1"/>
  <c r="AD63" i="5"/>
  <c r="AC64" i="5" s="1"/>
  <c r="DZ62" i="5"/>
  <c r="DY63" i="5" s="1"/>
  <c r="E62" i="5"/>
  <c r="D63" i="5" s="1"/>
  <c r="DA62" i="5"/>
  <c r="CZ63" i="5" s="1"/>
  <c r="DA63" i="5" l="1"/>
  <c r="CZ64" i="5" s="1"/>
  <c r="DZ63" i="5"/>
  <c r="DY64" i="5" s="1"/>
  <c r="BB63" i="5"/>
  <c r="BA64" i="5" s="1"/>
  <c r="E63" i="5"/>
  <c r="D64" i="5" s="1"/>
  <c r="AD64" i="5"/>
  <c r="AC65" i="5" s="1"/>
  <c r="CB67" i="5"/>
  <c r="CA68" i="5" s="1"/>
  <c r="CB68" i="5" l="1"/>
  <c r="CA69" i="5" s="1"/>
  <c r="AD65" i="5"/>
  <c r="AC66" i="5" s="1"/>
  <c r="BB64" i="5"/>
  <c r="BA65" i="5" s="1"/>
  <c r="E64" i="5"/>
  <c r="D65" i="5" s="1"/>
  <c r="DZ64" i="5"/>
  <c r="DY65" i="5" s="1"/>
  <c r="DA64" i="5"/>
  <c r="CZ65" i="5" s="1"/>
  <c r="DZ65" i="5" l="1"/>
  <c r="DY66" i="5" s="1"/>
  <c r="DA65" i="5"/>
  <c r="CZ66" i="5" s="1"/>
  <c r="E65" i="5"/>
  <c r="D66" i="5" s="1"/>
  <c r="CB69" i="5"/>
  <c r="CA70" i="5" s="1"/>
  <c r="AD66" i="5"/>
  <c r="AC67" i="5" s="1"/>
  <c r="BB65" i="5"/>
  <c r="BA66" i="5" s="1"/>
  <c r="BB66" i="5" l="1"/>
  <c r="BA67" i="5" s="1"/>
  <c r="AD67" i="5"/>
  <c r="AC68" i="5" s="1"/>
  <c r="DZ66" i="5"/>
  <c r="DY67" i="5" s="1"/>
  <c r="E66" i="5"/>
  <c r="D67" i="5" s="1"/>
  <c r="CB70" i="5"/>
  <c r="CA71" i="5" s="1"/>
  <c r="DA66" i="5"/>
  <c r="CZ67" i="5" s="1"/>
  <c r="CB71" i="5" l="1"/>
  <c r="CA72" i="5" s="1"/>
  <c r="DZ67" i="5"/>
  <c r="DY68" i="5" s="1"/>
  <c r="E67" i="5"/>
  <c r="D68" i="5" s="1"/>
  <c r="DA67" i="5"/>
  <c r="CZ68" i="5" s="1"/>
  <c r="AD68" i="5"/>
  <c r="AC69" i="5" s="1"/>
  <c r="BB67" i="5"/>
  <c r="BA68" i="5" s="1"/>
  <c r="DZ68" i="5" l="1"/>
  <c r="DY69" i="5" s="1"/>
  <c r="BB68" i="5"/>
  <c r="BA69" i="5" s="1"/>
  <c r="DA68" i="5"/>
  <c r="CZ69" i="5" s="1"/>
  <c r="AD69" i="5"/>
  <c r="AC70" i="5" s="1"/>
  <c r="E68" i="5"/>
  <c r="D69" i="5" s="1"/>
  <c r="CB72" i="5"/>
  <c r="CA73" i="5" s="1"/>
  <c r="AD70" i="5" l="1"/>
  <c r="AC71" i="5" s="1"/>
  <c r="DA69" i="5"/>
  <c r="CZ70" i="5" s="1"/>
  <c r="BB69" i="5"/>
  <c r="BA70" i="5" s="1"/>
  <c r="CB73" i="5"/>
  <c r="CA74" i="5" s="1"/>
  <c r="E69" i="5"/>
  <c r="D70" i="5" s="1"/>
  <c r="DZ69" i="5"/>
  <c r="DY70" i="5" s="1"/>
  <c r="DZ70" i="5" l="1"/>
  <c r="DY71" i="5" s="1"/>
  <c r="CB74" i="5"/>
  <c r="CA75" i="5" s="1"/>
  <c r="E70" i="5"/>
  <c r="D71" i="5" s="1"/>
  <c r="BB70" i="5"/>
  <c r="BA71" i="5" s="1"/>
  <c r="DA70" i="5"/>
  <c r="CZ71" i="5" s="1"/>
  <c r="AD71" i="5"/>
  <c r="AC72" i="5" s="1"/>
  <c r="AD72" i="5" l="1"/>
  <c r="AC73" i="5" s="1"/>
  <c r="DA71" i="5"/>
  <c r="CZ72" i="5" s="1"/>
  <c r="CB75" i="5"/>
  <c r="CA76" i="5" s="1"/>
  <c r="DZ71" i="5"/>
  <c r="DY72" i="5" s="1"/>
  <c r="E71" i="5"/>
  <c r="D72" i="5" s="1"/>
  <c r="BB71" i="5"/>
  <c r="BA72" i="5" s="1"/>
  <c r="BB72" i="5" l="1"/>
  <c r="BA73" i="5" s="1"/>
  <c r="E72" i="5"/>
  <c r="D73" i="5" s="1"/>
  <c r="DZ72" i="5"/>
  <c r="DY73" i="5" s="1"/>
  <c r="DA72" i="5"/>
  <c r="CZ73" i="5" s="1"/>
  <c r="CB76" i="5"/>
  <c r="CA77" i="5" s="1"/>
  <c r="AD73" i="5"/>
  <c r="AC74" i="5" s="1"/>
  <c r="DA73" i="5" l="1"/>
  <c r="CZ74" i="5" s="1"/>
  <c r="E73" i="5"/>
  <c r="D74" i="5" s="1"/>
  <c r="CB77" i="5"/>
  <c r="CA78" i="5" s="1"/>
  <c r="DZ73" i="5"/>
  <c r="DY74" i="5" s="1"/>
  <c r="AD74" i="5"/>
  <c r="AC75" i="5" s="1"/>
  <c r="BB73" i="5"/>
  <c r="BA74" i="5" s="1"/>
  <c r="AD75" i="5" l="1"/>
  <c r="AC76" i="5" s="1"/>
  <c r="BB74" i="5"/>
  <c r="BA75" i="5" s="1"/>
  <c r="DZ74" i="5"/>
  <c r="DY75" i="5" s="1"/>
  <c r="CB78" i="5"/>
  <c r="CA79" i="5" s="1"/>
  <c r="E74" i="5"/>
  <c r="D75" i="5" s="1"/>
  <c r="DA74" i="5"/>
  <c r="CZ75" i="5" s="1"/>
  <c r="BB75" i="5" l="1"/>
  <c r="BA76" i="5" s="1"/>
  <c r="E75" i="5"/>
  <c r="D76" i="5" s="1"/>
  <c r="DA75" i="5"/>
  <c r="CZ76" i="5" s="1"/>
  <c r="DZ75" i="5"/>
  <c r="DY76" i="5" s="1"/>
  <c r="CB79" i="5"/>
  <c r="CA80" i="5" s="1"/>
  <c r="AD76" i="5"/>
  <c r="AC77" i="5" s="1"/>
  <c r="CB80" i="5" l="1"/>
  <c r="CA81" i="5" s="1"/>
  <c r="AD77" i="5"/>
  <c r="AC78" i="5" s="1"/>
  <c r="DZ76" i="5"/>
  <c r="DY77" i="5" s="1"/>
  <c r="E76" i="5"/>
  <c r="D77" i="5" s="1"/>
  <c r="DA76" i="5"/>
  <c r="CZ77" i="5" s="1"/>
  <c r="BB76" i="5"/>
  <c r="BA77" i="5" s="1"/>
  <c r="DA77" i="5" l="1"/>
  <c r="CZ78" i="5" s="1"/>
  <c r="BB77" i="5"/>
  <c r="BA78" i="5" s="1"/>
  <c r="E77" i="5"/>
  <c r="D78" i="5" s="1"/>
  <c r="DZ77" i="5"/>
  <c r="DY78" i="5" s="1"/>
  <c r="AD78" i="5"/>
  <c r="AC79" i="5" s="1"/>
  <c r="CB81" i="5"/>
  <c r="CA82" i="5" s="1"/>
  <c r="CB82" i="5" l="1"/>
  <c r="CA83" i="5" s="1"/>
  <c r="DZ78" i="5"/>
  <c r="DY79" i="5" s="1"/>
  <c r="E78" i="5"/>
  <c r="D79" i="5" s="1"/>
  <c r="DA78" i="5"/>
  <c r="CZ79" i="5" s="1"/>
  <c r="AD79" i="5"/>
  <c r="AC80" i="5" s="1"/>
  <c r="BB78" i="5"/>
  <c r="BA79" i="5" s="1"/>
  <c r="E79" i="5" l="1"/>
  <c r="D80" i="5" s="1"/>
  <c r="CB83" i="5"/>
  <c r="CA84" i="5" s="1"/>
  <c r="BB79" i="5"/>
  <c r="BA80" i="5" s="1"/>
  <c r="DA79" i="5"/>
  <c r="CZ80" i="5" s="1"/>
  <c r="AD80" i="5"/>
  <c r="AC81" i="5" s="1"/>
  <c r="DZ79" i="5"/>
  <c r="DY80" i="5" s="1"/>
  <c r="DZ80" i="5" l="1"/>
  <c r="DY81" i="5" s="1"/>
  <c r="BB80" i="5"/>
  <c r="BA81" i="5" s="1"/>
  <c r="AD81" i="5"/>
  <c r="AC82" i="5" s="1"/>
  <c r="DA80" i="5"/>
  <c r="CZ81" i="5" s="1"/>
  <c r="CB84" i="5"/>
  <c r="CA85" i="5" s="1"/>
  <c r="E80" i="5"/>
  <c r="D81" i="5" s="1"/>
  <c r="BB81" i="5" l="1"/>
  <c r="BA82" i="5" s="1"/>
  <c r="E81" i="5"/>
  <c r="D82" i="5" s="1"/>
  <c r="CB85" i="5"/>
  <c r="CA86" i="5" s="1"/>
  <c r="AD82" i="5"/>
  <c r="AC83" i="5" s="1"/>
  <c r="DA81" i="5"/>
  <c r="CZ82" i="5" s="1"/>
  <c r="DZ81" i="5"/>
  <c r="DY82" i="5" s="1"/>
  <c r="DA82" i="5" l="1"/>
  <c r="CZ83" i="5" s="1"/>
  <c r="CB86" i="5"/>
  <c r="CA87" i="5" s="1"/>
  <c r="DZ82" i="5"/>
  <c r="DY83" i="5" s="1"/>
  <c r="AD83" i="5"/>
  <c r="AC84" i="5" s="1"/>
  <c r="E82" i="5"/>
  <c r="D83" i="5" s="1"/>
  <c r="BB82" i="5"/>
  <c r="BA83" i="5" s="1"/>
  <c r="AD84" i="5" l="1"/>
  <c r="AC85" i="5" s="1"/>
  <c r="E83" i="5"/>
  <c r="D84" i="5" s="1"/>
  <c r="DZ83" i="5"/>
  <c r="DY84" i="5" s="1"/>
  <c r="BB83" i="5"/>
  <c r="BA84" i="5" s="1"/>
  <c r="CB87" i="5"/>
  <c r="CA88" i="5" s="1"/>
  <c r="DA83" i="5"/>
  <c r="CZ84" i="5" s="1"/>
  <c r="CB88" i="5" l="1"/>
  <c r="CA89" i="5" s="1"/>
  <c r="BB84" i="5"/>
  <c r="BA85" i="5" s="1"/>
  <c r="DZ84" i="5"/>
  <c r="DY85" i="5" s="1"/>
  <c r="E84" i="5"/>
  <c r="D85" i="5" s="1"/>
  <c r="DA84" i="5"/>
  <c r="CZ85" i="5" s="1"/>
  <c r="AD85" i="5"/>
  <c r="AC86" i="5" s="1"/>
  <c r="E85" i="5" l="1"/>
  <c r="D86" i="5" s="1"/>
  <c r="AD86" i="5"/>
  <c r="AC87" i="5" s="1"/>
  <c r="DA85" i="5"/>
  <c r="CZ86" i="5" s="1"/>
  <c r="DZ85" i="5"/>
  <c r="DY86" i="5" s="1"/>
  <c r="BB85" i="5"/>
  <c r="BA86" i="5" s="1"/>
  <c r="CB89" i="5"/>
  <c r="CA90" i="5" s="1"/>
  <c r="BB86" i="5" l="1"/>
  <c r="BA87" i="5" s="1"/>
  <c r="CB90" i="5"/>
  <c r="CA91" i="5" s="1"/>
  <c r="DA86" i="5"/>
  <c r="CZ87" i="5" s="1"/>
  <c r="E86" i="5"/>
  <c r="D87" i="5" s="1"/>
  <c r="DZ86" i="5"/>
  <c r="DY87" i="5" s="1"/>
  <c r="AD87" i="5"/>
  <c r="AC88" i="5" s="1"/>
  <c r="DZ87" i="5" l="1"/>
  <c r="DY88" i="5" s="1"/>
  <c r="E87" i="5"/>
  <c r="D88" i="5" s="1"/>
  <c r="AD88" i="5"/>
  <c r="AC89" i="5" s="1"/>
  <c r="DA87" i="5"/>
  <c r="CZ88" i="5" s="1"/>
  <c r="CB91" i="5"/>
  <c r="CA92" i="5" s="1"/>
  <c r="BB87" i="5"/>
  <c r="BA88" i="5" s="1"/>
  <c r="CB92" i="5" l="1"/>
  <c r="CA93" i="5" s="1"/>
  <c r="BB88" i="5"/>
  <c r="BA89" i="5" s="1"/>
  <c r="AD89" i="5"/>
  <c r="AC90" i="5" s="1"/>
  <c r="DZ88" i="5"/>
  <c r="DY89" i="5" s="1"/>
  <c r="DA88" i="5"/>
  <c r="CZ89" i="5" s="1"/>
  <c r="E88" i="5"/>
  <c r="D89" i="5" s="1"/>
  <c r="DA89" i="5" l="1"/>
  <c r="CZ90" i="5" s="1"/>
  <c r="E89" i="5"/>
  <c r="D90" i="5" s="1"/>
  <c r="AD90" i="5"/>
  <c r="AC91" i="5" s="1"/>
  <c r="DZ89" i="5"/>
  <c r="DY90" i="5" s="1"/>
  <c r="BB89" i="5"/>
  <c r="BA90" i="5" s="1"/>
  <c r="CB93" i="5"/>
  <c r="CA94" i="5" s="1"/>
  <c r="CB94" i="5" l="1"/>
  <c r="CA95" i="5" s="1"/>
  <c r="BB90" i="5"/>
  <c r="BA91" i="5" s="1"/>
  <c r="AD91" i="5"/>
  <c r="AC92" i="5" s="1"/>
  <c r="E90" i="5"/>
  <c r="D91" i="5" s="1"/>
  <c r="DZ90" i="5"/>
  <c r="DY91" i="5" s="1"/>
  <c r="DA90" i="5"/>
  <c r="CZ91" i="5" s="1"/>
  <c r="DA91" i="5" l="1"/>
  <c r="CZ92" i="5" s="1"/>
  <c r="DZ91" i="5"/>
  <c r="DY92" i="5" s="1"/>
  <c r="E91" i="5"/>
  <c r="D92" i="5" s="1"/>
  <c r="AD92" i="5"/>
  <c r="AC93" i="5" s="1"/>
  <c r="BB91" i="5"/>
  <c r="BA92" i="5" s="1"/>
  <c r="CB95" i="5"/>
  <c r="CA96" i="5" s="1"/>
  <c r="AD93" i="5" l="1"/>
  <c r="AC94" i="5" s="1"/>
  <c r="BB92" i="5"/>
  <c r="BA93" i="5" s="1"/>
  <c r="E92" i="5"/>
  <c r="D93" i="5" s="1"/>
  <c r="DA92" i="5"/>
  <c r="CZ93" i="5" s="1"/>
  <c r="CB96" i="5"/>
  <c r="CA97" i="5" s="1"/>
  <c r="DZ92" i="5"/>
  <c r="DY93" i="5" s="1"/>
  <c r="CB97" i="5" l="1"/>
  <c r="CA98" i="5" s="1"/>
  <c r="DA93" i="5"/>
  <c r="CZ94" i="5" s="1"/>
  <c r="E93" i="5"/>
  <c r="D94" i="5" s="1"/>
  <c r="DZ93" i="5"/>
  <c r="DY94" i="5" s="1"/>
  <c r="BB93" i="5"/>
  <c r="BA94" i="5" s="1"/>
  <c r="AD94" i="5"/>
  <c r="AC95" i="5" s="1"/>
  <c r="BB94" i="5" l="1"/>
  <c r="BA95" i="5" s="1"/>
  <c r="DZ94" i="5"/>
  <c r="DY95" i="5" s="1"/>
  <c r="E94" i="5"/>
  <c r="D95" i="5" s="1"/>
  <c r="AD95" i="5"/>
  <c r="AC96" i="5" s="1"/>
  <c r="CB98" i="5"/>
  <c r="CA99" i="5" s="1"/>
  <c r="DA94" i="5"/>
  <c r="CZ95" i="5" s="1"/>
  <c r="DA95" i="5" l="1"/>
  <c r="CZ96" i="5" s="1"/>
  <c r="CB99" i="5"/>
  <c r="CA100" i="5" s="1"/>
  <c r="E95" i="5"/>
  <c r="D96" i="5" s="1"/>
  <c r="AD96" i="5"/>
  <c r="AC97" i="5" s="1"/>
  <c r="BB95" i="5"/>
  <c r="BA96" i="5" s="1"/>
  <c r="DZ95" i="5"/>
  <c r="DY96" i="5" s="1"/>
  <c r="DZ96" i="5" l="1"/>
  <c r="DY97" i="5" s="1"/>
  <c r="BB96" i="5"/>
  <c r="BA97" i="5" s="1"/>
  <c r="AD97" i="5"/>
  <c r="AC98" i="5" s="1"/>
  <c r="E96" i="5"/>
  <c r="D97" i="5" s="1"/>
  <c r="CB100" i="5"/>
  <c r="CA101" i="5" s="1"/>
  <c r="DA96" i="5"/>
  <c r="CZ97" i="5" s="1"/>
  <c r="E97" i="5" l="1"/>
  <c r="D98" i="5" s="1"/>
  <c r="CB101" i="5"/>
  <c r="CA102" i="5" s="1"/>
  <c r="AD98" i="5"/>
  <c r="AC99" i="5" s="1"/>
  <c r="BB97" i="5"/>
  <c r="BA98" i="5" s="1"/>
  <c r="DA97" i="5"/>
  <c r="CZ98" i="5" s="1"/>
  <c r="DZ97" i="5"/>
  <c r="DY98" i="5" s="1"/>
  <c r="BB98" i="5" l="1"/>
  <c r="BA99" i="5" s="1"/>
  <c r="DZ98" i="5"/>
  <c r="DY99" i="5" s="1"/>
  <c r="AD99" i="5"/>
  <c r="AC100" i="5" s="1"/>
  <c r="CB102" i="5"/>
  <c r="CA103" i="5" s="1"/>
  <c r="E98" i="5"/>
  <c r="D99" i="5" s="1"/>
  <c r="DA98" i="5"/>
  <c r="CZ99" i="5" s="1"/>
  <c r="DA99" i="5" l="1"/>
  <c r="CZ100" i="5" s="1"/>
  <c r="E99" i="5"/>
  <c r="D100" i="5" s="1"/>
  <c r="CB103" i="5"/>
  <c r="CA104" i="5" s="1"/>
  <c r="AD100" i="5"/>
  <c r="AC101" i="5" s="1"/>
  <c r="DZ99" i="5"/>
  <c r="DY100" i="5" s="1"/>
  <c r="BB99" i="5"/>
  <c r="BA100" i="5" s="1"/>
  <c r="DZ100" i="5" l="1"/>
  <c r="DY101" i="5" s="1"/>
  <c r="AD101" i="5"/>
  <c r="AC102" i="5" s="1"/>
  <c r="E100" i="5"/>
  <c r="D101" i="5" s="1"/>
  <c r="BB100" i="5"/>
  <c r="BA101" i="5" s="1"/>
  <c r="CB104" i="5"/>
  <c r="CA105" i="5" s="1"/>
  <c r="DA100" i="5"/>
  <c r="CZ101" i="5" s="1"/>
  <c r="DA101" i="5" l="1"/>
  <c r="CZ102" i="5" s="1"/>
  <c r="BB101" i="5"/>
  <c r="BA102" i="5" s="1"/>
  <c r="CB105" i="5"/>
  <c r="CA106" i="5" s="1"/>
  <c r="E101" i="5"/>
  <c r="D102" i="5" s="1"/>
  <c r="AD102" i="5"/>
  <c r="AC103" i="5" s="1"/>
  <c r="DZ101" i="5"/>
  <c r="DY102" i="5" s="1"/>
  <c r="E102" i="5" l="1"/>
  <c r="D103" i="5" s="1"/>
  <c r="CB106" i="5"/>
  <c r="CA107" i="5" s="1"/>
  <c r="AD103" i="5"/>
  <c r="AC104" i="5" s="1"/>
  <c r="BB102" i="5"/>
  <c r="BA103" i="5" s="1"/>
  <c r="DZ102" i="5"/>
  <c r="DY103" i="5" s="1"/>
  <c r="DA102" i="5"/>
  <c r="CZ103" i="5" s="1"/>
  <c r="DA103" i="5" l="1"/>
  <c r="CZ104" i="5" s="1"/>
  <c r="AD104" i="5"/>
  <c r="AC105" i="5" s="1"/>
  <c r="DZ103" i="5"/>
  <c r="DY104" i="5" s="1"/>
  <c r="E103" i="5"/>
  <c r="D104" i="5" s="1"/>
  <c r="BB103" i="5"/>
  <c r="BA104" i="5" s="1"/>
  <c r="CB107" i="5"/>
  <c r="CA108" i="5" s="1"/>
  <c r="CB108" i="5" l="1"/>
  <c r="CA109" i="5" s="1"/>
  <c r="E104" i="5"/>
  <c r="D105" i="5" s="1"/>
  <c r="AD105" i="5"/>
  <c r="AC106" i="5" s="1"/>
  <c r="BB104" i="5"/>
  <c r="BA105" i="5" s="1"/>
  <c r="DZ104" i="5"/>
  <c r="DY105" i="5" s="1"/>
  <c r="DA104" i="5"/>
  <c r="CZ105" i="5" s="1"/>
  <c r="DZ105" i="5" l="1"/>
  <c r="DY106" i="5" s="1"/>
  <c r="BB105" i="5"/>
  <c r="BA106" i="5" s="1"/>
  <c r="DA105" i="5"/>
  <c r="CZ106" i="5" s="1"/>
  <c r="CB109" i="5"/>
  <c r="CA110" i="5" s="1"/>
  <c r="AD106" i="5"/>
  <c r="AC107" i="5" s="1"/>
  <c r="E105" i="5"/>
  <c r="D106" i="5" s="1"/>
  <c r="AD107" i="5" l="1"/>
  <c r="AC108" i="5" s="1"/>
  <c r="E106" i="5"/>
  <c r="D107" i="5" s="1"/>
  <c r="BB106" i="5"/>
  <c r="BA107" i="5" s="1"/>
  <c r="DZ106" i="5"/>
  <c r="DY107" i="5" s="1"/>
  <c r="DA106" i="5"/>
  <c r="CZ107" i="5" s="1"/>
  <c r="CB110" i="5"/>
  <c r="CA111" i="5" s="1"/>
  <c r="DZ107" i="5" l="1"/>
  <c r="DY108" i="5" s="1"/>
  <c r="BB107" i="5"/>
  <c r="BA108" i="5" s="1"/>
  <c r="E107" i="5"/>
  <c r="D108" i="5" s="1"/>
  <c r="DA107" i="5"/>
  <c r="CZ108" i="5" s="1"/>
  <c r="CB111" i="5"/>
  <c r="CA112" i="5" s="1"/>
  <c r="AD108" i="5"/>
  <c r="AC109" i="5" s="1"/>
  <c r="CB112" i="5" l="1"/>
  <c r="CA113" i="5" s="1"/>
  <c r="DA108" i="5"/>
  <c r="CZ109" i="5" s="1"/>
  <c r="E108" i="5"/>
  <c r="D109" i="5" s="1"/>
  <c r="BB108" i="5"/>
  <c r="BA109" i="5" s="1"/>
  <c r="AD109" i="5"/>
  <c r="AC110" i="5" s="1"/>
  <c r="DZ108" i="5"/>
  <c r="DY109" i="5" s="1"/>
  <c r="DZ109" i="5" l="1"/>
  <c r="DY110" i="5" s="1"/>
  <c r="AD110" i="5"/>
  <c r="AC111" i="5" s="1"/>
  <c r="E109" i="5"/>
  <c r="D110" i="5" s="1"/>
  <c r="BB109" i="5"/>
  <c r="BA110" i="5" s="1"/>
  <c r="DA109" i="5"/>
  <c r="CZ110" i="5" s="1"/>
  <c r="CB113" i="5"/>
  <c r="CA114" i="5" s="1"/>
  <c r="DA110" i="5" l="1"/>
  <c r="CZ111" i="5" s="1"/>
  <c r="E110" i="5"/>
  <c r="D111" i="5" s="1"/>
  <c r="CB114" i="5"/>
  <c r="CA115" i="5" s="1"/>
  <c r="DZ110" i="5"/>
  <c r="DY111" i="5" s="1"/>
  <c r="BB110" i="5"/>
  <c r="BA111" i="5" s="1"/>
  <c r="AD111" i="5"/>
  <c r="AC112" i="5" s="1"/>
  <c r="DZ111" i="5" l="1"/>
  <c r="DY112" i="5" s="1"/>
  <c r="AD112" i="5"/>
  <c r="AC113" i="5" s="1"/>
  <c r="CB115" i="5"/>
  <c r="CA116" i="5" s="1"/>
  <c r="E111" i="5"/>
  <c r="D112" i="5" s="1"/>
  <c r="BB111" i="5"/>
  <c r="BA112" i="5" s="1"/>
  <c r="DA111" i="5"/>
  <c r="CZ112" i="5" s="1"/>
  <c r="BB112" i="5" l="1"/>
  <c r="BA113" i="5" s="1"/>
  <c r="DA112" i="5"/>
  <c r="CZ113" i="5" s="1"/>
  <c r="E112" i="5"/>
  <c r="D113" i="5" s="1"/>
  <c r="CB116" i="5"/>
  <c r="CA117" i="5" s="1"/>
  <c r="AD113" i="5"/>
  <c r="AC114" i="5" s="1"/>
  <c r="DZ112" i="5"/>
  <c r="DY113" i="5" s="1"/>
  <c r="DZ113" i="5" l="1"/>
  <c r="DY114" i="5" s="1"/>
  <c r="CB117" i="5"/>
  <c r="CA118" i="5" s="1"/>
  <c r="AD114" i="5"/>
  <c r="AC115" i="5" s="1"/>
  <c r="E113" i="5"/>
  <c r="D114" i="5" s="1"/>
  <c r="DA113" i="5"/>
  <c r="CZ114" i="5" s="1"/>
  <c r="BB113" i="5"/>
  <c r="BA114" i="5" s="1"/>
  <c r="BB114" i="5" l="1"/>
  <c r="BA115" i="5" s="1"/>
  <c r="DA114" i="5"/>
  <c r="CZ115" i="5" s="1"/>
  <c r="E114" i="5"/>
  <c r="D115" i="5" s="1"/>
  <c r="CB118" i="5"/>
  <c r="CA119" i="5" s="1"/>
  <c r="AD115" i="5"/>
  <c r="AC116" i="5" s="1"/>
  <c r="DZ114" i="5"/>
  <c r="DY115" i="5" s="1"/>
  <c r="DZ115" i="5" l="1"/>
  <c r="DY116" i="5" s="1"/>
  <c r="CB119" i="5"/>
  <c r="CA120" i="5" s="1"/>
  <c r="AD116" i="5"/>
  <c r="AC117" i="5" s="1"/>
  <c r="E115" i="5"/>
  <c r="D116" i="5" s="1"/>
  <c r="DA115" i="5"/>
  <c r="CZ116" i="5" s="1"/>
  <c r="BB115" i="5"/>
  <c r="BA116" i="5" s="1"/>
  <c r="BB116" i="5" l="1"/>
  <c r="BA117" i="5" s="1"/>
  <c r="E116" i="5"/>
  <c r="D117" i="5" s="1"/>
  <c r="DA116" i="5"/>
  <c r="CZ117" i="5" s="1"/>
  <c r="CB120" i="5"/>
  <c r="CA121" i="5" s="1"/>
  <c r="AD117" i="5"/>
  <c r="AC118" i="5" s="1"/>
  <c r="DZ116" i="5"/>
  <c r="DY117" i="5" s="1"/>
  <c r="DA117" i="5" l="1"/>
  <c r="CZ118" i="5" s="1"/>
  <c r="BB117" i="5"/>
  <c r="BA118" i="5" s="1"/>
  <c r="AD118" i="5"/>
  <c r="AC119" i="5" s="1"/>
  <c r="DZ117" i="5"/>
  <c r="DY118" i="5" s="1"/>
  <c r="CB121" i="5"/>
  <c r="CA122" i="5" s="1"/>
  <c r="E117" i="5"/>
  <c r="D118" i="5" s="1"/>
  <c r="E118" i="5" l="1"/>
  <c r="D119" i="5" s="1"/>
  <c r="CB122" i="5"/>
  <c r="CA123" i="5" s="1"/>
  <c r="AD119" i="5"/>
  <c r="AC120" i="5" s="1"/>
  <c r="DZ118" i="5"/>
  <c r="DY119" i="5" s="1"/>
  <c r="BB118" i="5"/>
  <c r="BA119" i="5" s="1"/>
  <c r="DA118" i="5"/>
  <c r="CZ119" i="5" s="1"/>
  <c r="BB119" i="5" l="1"/>
  <c r="BA120" i="5" s="1"/>
  <c r="CB123" i="5"/>
  <c r="CA124" i="5" s="1"/>
  <c r="E119" i="5"/>
  <c r="D120" i="5" s="1"/>
  <c r="DZ119" i="5"/>
  <c r="DY120" i="5" s="1"/>
  <c r="DA119" i="5"/>
  <c r="CZ120" i="5" s="1"/>
  <c r="AD120" i="5"/>
  <c r="AC121" i="5" s="1"/>
  <c r="DZ120" i="5" l="1"/>
  <c r="DY121" i="5" s="1"/>
  <c r="AD121" i="5"/>
  <c r="AC122" i="5" s="1"/>
  <c r="DA120" i="5"/>
  <c r="CZ121" i="5" s="1"/>
  <c r="E120" i="5"/>
  <c r="D121" i="5" s="1"/>
  <c r="CB124" i="5"/>
  <c r="CA125" i="5" s="1"/>
  <c r="BB120" i="5"/>
  <c r="BA121" i="5" s="1"/>
  <c r="DA121" i="5" l="1"/>
  <c r="CZ122" i="5" s="1"/>
  <c r="E121" i="5"/>
  <c r="D122" i="5" s="1"/>
  <c r="BB121" i="5"/>
  <c r="BA122" i="5" s="1"/>
  <c r="CB125" i="5"/>
  <c r="CA126" i="5" s="1"/>
  <c r="AD122" i="5"/>
  <c r="AC123" i="5" s="1"/>
  <c r="DZ121" i="5"/>
  <c r="DY122" i="5" s="1"/>
  <c r="BB122" i="5" l="1"/>
  <c r="BA123" i="5" s="1"/>
  <c r="E122" i="5"/>
  <c r="D123" i="5" s="1"/>
  <c r="AD123" i="5"/>
  <c r="AC124" i="5" s="1"/>
  <c r="DZ122" i="5"/>
  <c r="DY123" i="5" s="1"/>
  <c r="CB126" i="5"/>
  <c r="CA127" i="5" s="1"/>
  <c r="DA122" i="5"/>
  <c r="CZ123" i="5" s="1"/>
  <c r="CB127" i="5" l="1"/>
  <c r="CA128" i="5" s="1"/>
  <c r="E123" i="5"/>
  <c r="D124" i="5" s="1"/>
  <c r="BB123" i="5"/>
  <c r="BA124" i="5" s="1"/>
  <c r="AD124" i="5"/>
  <c r="AC125" i="5" s="1"/>
  <c r="DA123" i="5"/>
  <c r="CZ124" i="5" s="1"/>
  <c r="DZ123" i="5"/>
  <c r="DY124" i="5" s="1"/>
  <c r="DZ124" i="5" l="1"/>
  <c r="DY125" i="5" s="1"/>
  <c r="DA124" i="5"/>
  <c r="CZ125" i="5" s="1"/>
  <c r="E124" i="5"/>
  <c r="D125" i="5" s="1"/>
  <c r="CB128" i="5"/>
  <c r="CA129" i="5" s="1"/>
  <c r="AD125" i="5"/>
  <c r="AC126" i="5" s="1"/>
  <c r="BB124" i="5"/>
  <c r="BA125" i="5" s="1"/>
  <c r="AD126" i="5" l="1"/>
  <c r="AC127" i="5" s="1"/>
  <c r="BB125" i="5"/>
  <c r="BA126" i="5" s="1"/>
  <c r="CB129" i="5"/>
  <c r="CA130" i="5" s="1"/>
  <c r="E125" i="5"/>
  <c r="D126" i="5" s="1"/>
  <c r="DA125" i="5"/>
  <c r="CZ126" i="5" s="1"/>
  <c r="DZ125" i="5"/>
  <c r="DY126" i="5" s="1"/>
  <c r="DA126" i="5" l="1"/>
  <c r="CZ127" i="5" s="1"/>
  <c r="E126" i="5"/>
  <c r="D127" i="5" s="1"/>
  <c r="CB130" i="5"/>
  <c r="CA131" i="5" s="1"/>
  <c r="BB126" i="5"/>
  <c r="BA127" i="5" s="1"/>
  <c r="DZ126" i="5"/>
  <c r="DY127" i="5" s="1"/>
  <c r="AD127" i="5"/>
  <c r="AC128" i="5" s="1"/>
  <c r="AD128" i="5" l="1"/>
  <c r="AC129" i="5" s="1"/>
  <c r="DZ127" i="5"/>
  <c r="DY128" i="5" s="1"/>
  <c r="BB127" i="5"/>
  <c r="BA128" i="5" s="1"/>
  <c r="CB131" i="5"/>
  <c r="CA132" i="5" s="1"/>
  <c r="DA127" i="5"/>
  <c r="CZ128" i="5" s="1"/>
  <c r="E127" i="5"/>
  <c r="D128" i="5" s="1"/>
  <c r="E128" i="5" l="1"/>
  <c r="D129" i="5" s="1"/>
  <c r="DA128" i="5"/>
  <c r="CZ129" i="5" s="1"/>
  <c r="CB132" i="5"/>
  <c r="CA133" i="5" s="1"/>
  <c r="DZ128" i="5"/>
  <c r="DY129" i="5" s="1"/>
  <c r="BB128" i="5"/>
  <c r="BA129" i="5" s="1"/>
  <c r="AD129" i="5"/>
  <c r="AC130" i="5" s="1"/>
  <c r="BB129" i="5" l="1"/>
  <c r="BA130" i="5" s="1"/>
  <c r="AD130" i="5"/>
  <c r="AC131" i="5" s="1"/>
  <c r="DZ129" i="5"/>
  <c r="DY130" i="5" s="1"/>
  <c r="CB133" i="5"/>
  <c r="CA134" i="5" s="1"/>
  <c r="E129" i="5"/>
  <c r="D130" i="5" s="1"/>
  <c r="DA129" i="5"/>
  <c r="CZ130" i="5" s="1"/>
  <c r="DA130" i="5" l="1"/>
  <c r="CZ131" i="5" s="1"/>
  <c r="E130" i="5"/>
  <c r="D131" i="5" s="1"/>
  <c r="CB134" i="5"/>
  <c r="CA135" i="5" s="1"/>
  <c r="DZ130" i="5"/>
  <c r="DY131" i="5" s="1"/>
  <c r="AD131" i="5"/>
  <c r="AC132" i="5" s="1"/>
  <c r="BB130" i="5"/>
  <c r="BA131" i="5" s="1"/>
  <c r="CB135" i="5" l="1"/>
  <c r="CA136" i="5" s="1"/>
  <c r="E131" i="5"/>
  <c r="D132" i="5" s="1"/>
  <c r="DZ131" i="5"/>
  <c r="DY132" i="5" s="1"/>
  <c r="BB131" i="5"/>
  <c r="BA132" i="5" s="1"/>
  <c r="AD132" i="5"/>
  <c r="AC133" i="5" s="1"/>
  <c r="DA131" i="5"/>
  <c r="CZ132" i="5" s="1"/>
  <c r="AD133" i="5" l="1"/>
  <c r="AC134" i="5" s="1"/>
  <c r="BB132" i="5"/>
  <c r="BA133" i="5" s="1"/>
  <c r="DA132" i="5"/>
  <c r="CZ133" i="5" s="1"/>
  <c r="E132" i="5"/>
  <c r="D133" i="5" s="1"/>
  <c r="DZ132" i="5"/>
  <c r="DY133" i="5" s="1"/>
  <c r="CB136" i="5"/>
  <c r="CA137" i="5" s="1"/>
  <c r="CB137" i="5" l="1"/>
  <c r="CA138" i="5" s="1"/>
  <c r="E133" i="5"/>
  <c r="D134" i="5" s="1"/>
  <c r="DZ133" i="5"/>
  <c r="DY134" i="5" s="1"/>
  <c r="DA133" i="5"/>
  <c r="CZ134" i="5" s="1"/>
  <c r="BB133" i="5"/>
  <c r="BA134" i="5" s="1"/>
  <c r="AD134" i="5"/>
  <c r="AC135" i="5" s="1"/>
  <c r="BB134" i="5" l="1"/>
  <c r="BA135" i="5" s="1"/>
  <c r="AD135" i="5"/>
  <c r="AC136" i="5" s="1"/>
  <c r="DA134" i="5"/>
  <c r="CZ135" i="5" s="1"/>
  <c r="E134" i="5"/>
  <c r="D135" i="5" s="1"/>
  <c r="DZ134" i="5"/>
  <c r="DY135" i="5" s="1"/>
  <c r="CB138" i="5"/>
  <c r="CA139" i="5" s="1"/>
  <c r="CB139" i="5" l="1"/>
  <c r="CA140" i="5" s="1"/>
  <c r="E135" i="5"/>
  <c r="D136" i="5" s="1"/>
  <c r="DA135" i="5"/>
  <c r="CZ136" i="5" s="1"/>
  <c r="DZ135" i="5"/>
  <c r="DY136" i="5" s="1"/>
  <c r="AD136" i="5"/>
  <c r="AC137" i="5" s="1"/>
  <c r="BB135" i="5"/>
  <c r="BA136" i="5" s="1"/>
  <c r="AD137" i="5" l="1"/>
  <c r="AC138" i="5" s="1"/>
  <c r="DZ136" i="5"/>
  <c r="DY137" i="5" s="1"/>
  <c r="E136" i="5"/>
  <c r="D137" i="5" s="1"/>
  <c r="DA136" i="5"/>
  <c r="CZ137" i="5" s="1"/>
  <c r="BB136" i="5"/>
  <c r="BA137" i="5" s="1"/>
  <c r="CB140" i="5"/>
  <c r="CA141" i="5" s="1"/>
  <c r="CB141" i="5" l="1"/>
  <c r="CA142" i="5" s="1"/>
  <c r="BB137" i="5"/>
  <c r="BA138" i="5" s="1"/>
  <c r="E137" i="5"/>
  <c r="D138" i="5" s="1"/>
  <c r="DA137" i="5"/>
  <c r="CZ138" i="5" s="1"/>
  <c r="DZ137" i="5"/>
  <c r="DY138" i="5" s="1"/>
  <c r="AD138" i="5"/>
  <c r="AC139" i="5" s="1"/>
  <c r="DZ138" i="5" l="1"/>
  <c r="DY139" i="5" s="1"/>
  <c r="E138" i="5"/>
  <c r="D139" i="5" s="1"/>
  <c r="BB138" i="5"/>
  <c r="BA139" i="5" s="1"/>
  <c r="AD139" i="5"/>
  <c r="AC140" i="5" s="1"/>
  <c r="DA138" i="5"/>
  <c r="CZ139" i="5" s="1"/>
  <c r="CB142" i="5"/>
  <c r="CA143" i="5" s="1"/>
  <c r="CB143" i="5" l="1"/>
  <c r="CA144" i="5" s="1"/>
  <c r="DA139" i="5"/>
  <c r="CZ140" i="5" s="1"/>
  <c r="BB139" i="5"/>
  <c r="BA140" i="5" s="1"/>
  <c r="E139" i="5"/>
  <c r="D140" i="5" s="1"/>
  <c r="DZ139" i="5"/>
  <c r="DY140" i="5" s="1"/>
  <c r="AD140" i="5"/>
  <c r="AC141" i="5" s="1"/>
  <c r="AD141" i="5" l="1"/>
  <c r="AC142" i="5" s="1"/>
  <c r="DZ140" i="5"/>
  <c r="DY141" i="5" s="1"/>
  <c r="E140" i="5"/>
  <c r="D141" i="5" s="1"/>
  <c r="BB140" i="5"/>
  <c r="BA141" i="5" s="1"/>
  <c r="CB144" i="5"/>
  <c r="CA145" i="5" s="1"/>
  <c r="DA140" i="5"/>
  <c r="CZ141" i="5" s="1"/>
  <c r="DA141" i="5" l="1"/>
  <c r="CZ142" i="5" s="1"/>
  <c r="BB141" i="5"/>
  <c r="BA142" i="5" s="1"/>
  <c r="E141" i="5"/>
  <c r="D142" i="5" s="1"/>
  <c r="CB145" i="5"/>
  <c r="CA146" i="5" s="1"/>
  <c r="DZ141" i="5"/>
  <c r="DY142" i="5" s="1"/>
  <c r="AD142" i="5"/>
  <c r="AC143" i="5" s="1"/>
  <c r="AD143" i="5" l="1"/>
  <c r="AC144" i="5" s="1"/>
  <c r="DZ142" i="5"/>
  <c r="DY143" i="5" s="1"/>
  <c r="CB146" i="5"/>
  <c r="CA147" i="5" s="1"/>
  <c r="BB142" i="5"/>
  <c r="BA143" i="5" s="1"/>
  <c r="E142" i="5"/>
  <c r="D143" i="5" s="1"/>
  <c r="DA142" i="5"/>
  <c r="CZ143" i="5" s="1"/>
  <c r="E143" i="5" l="1"/>
  <c r="D144" i="5" s="1"/>
  <c r="DA143" i="5"/>
  <c r="CZ144" i="5" s="1"/>
  <c r="BB143" i="5"/>
  <c r="BA144" i="5" s="1"/>
  <c r="CB147" i="5"/>
  <c r="CA148" i="5" s="1"/>
  <c r="DZ143" i="5"/>
  <c r="DY144" i="5" s="1"/>
  <c r="AD144" i="5"/>
  <c r="AC145" i="5" s="1"/>
  <c r="AD145" i="5" l="1"/>
  <c r="AC146" i="5" s="1"/>
  <c r="CB148" i="5"/>
  <c r="CA149" i="5" s="1"/>
  <c r="BB144" i="5"/>
  <c r="BA145" i="5" s="1"/>
  <c r="E144" i="5"/>
  <c r="D145" i="5" s="1"/>
  <c r="DZ144" i="5"/>
  <c r="DY145" i="5" s="1"/>
  <c r="DA144" i="5"/>
  <c r="CZ145" i="5" s="1"/>
  <c r="DZ145" i="5" l="1"/>
  <c r="DY146" i="5" s="1"/>
  <c r="E145" i="5"/>
  <c r="D146" i="5" s="1"/>
  <c r="BB145" i="5"/>
  <c r="BA146" i="5" s="1"/>
  <c r="DA145" i="5"/>
  <c r="CZ146" i="5" s="1"/>
  <c r="CB149" i="5"/>
  <c r="CA150" i="5" s="1"/>
  <c r="AD146" i="5"/>
  <c r="AC147" i="5" s="1"/>
  <c r="CB150" i="5" l="1"/>
  <c r="CA151" i="5" s="1"/>
  <c r="DA146" i="5"/>
  <c r="CZ147" i="5" s="1"/>
  <c r="BB146" i="5"/>
  <c r="BA147" i="5" s="1"/>
  <c r="E146" i="5"/>
  <c r="D147" i="5" s="1"/>
  <c r="AD147" i="5"/>
  <c r="AC148" i="5" s="1"/>
  <c r="DZ146" i="5"/>
  <c r="DY147" i="5" s="1"/>
  <c r="AD148" i="5" l="1"/>
  <c r="AC149" i="5" s="1"/>
  <c r="E147" i="5"/>
  <c r="D148" i="5" s="1"/>
  <c r="BB147" i="5"/>
  <c r="BA148" i="5" s="1"/>
  <c r="DZ147" i="5"/>
  <c r="DY148" i="5" s="1"/>
  <c r="DA147" i="5"/>
  <c r="CZ148" i="5" s="1"/>
  <c r="CB151" i="5"/>
  <c r="CA152" i="5" s="1"/>
  <c r="CB152" i="5" l="1"/>
  <c r="CA153" i="5" s="1"/>
  <c r="DZ148" i="5"/>
  <c r="DY149" i="5" s="1"/>
  <c r="DA148" i="5"/>
  <c r="CZ149" i="5" s="1"/>
  <c r="BB148" i="5"/>
  <c r="BA149" i="5" s="1"/>
  <c r="E148" i="5"/>
  <c r="D149" i="5" s="1"/>
  <c r="AD149" i="5"/>
  <c r="AC150" i="5" s="1"/>
  <c r="AD150" i="5" l="1"/>
  <c r="AC151" i="5" s="1"/>
  <c r="E149" i="5"/>
  <c r="D150" i="5" s="1"/>
  <c r="DA149" i="5"/>
  <c r="CZ150" i="5" s="1"/>
  <c r="DZ149" i="5"/>
  <c r="DY150" i="5" s="1"/>
  <c r="BB149" i="5"/>
  <c r="BA150" i="5" s="1"/>
  <c r="CB153" i="5"/>
  <c r="CA154" i="5" s="1"/>
  <c r="CB154" i="5" l="1"/>
  <c r="CA155" i="5" s="1"/>
  <c r="BB150" i="5"/>
  <c r="BA151" i="5" s="1"/>
  <c r="DA150" i="5"/>
  <c r="CZ151" i="5" s="1"/>
  <c r="AD151" i="5"/>
  <c r="AC152" i="5" s="1"/>
  <c r="DZ150" i="5"/>
  <c r="DY151" i="5" s="1"/>
  <c r="E150" i="5"/>
  <c r="D151" i="5" s="1"/>
  <c r="E151" i="5" l="1"/>
  <c r="D152" i="5" s="1"/>
  <c r="DZ151" i="5"/>
  <c r="DY152" i="5" s="1"/>
  <c r="AD152" i="5"/>
  <c r="AC153" i="5" s="1"/>
  <c r="DA151" i="5"/>
  <c r="CZ152" i="5" s="1"/>
  <c r="BB151" i="5"/>
  <c r="BA152" i="5" s="1"/>
  <c r="CB155" i="5"/>
  <c r="CA156" i="5" s="1"/>
  <c r="CB156" i="5" l="1"/>
  <c r="CA157" i="5" s="1"/>
  <c r="BB152" i="5"/>
  <c r="BA153" i="5" s="1"/>
  <c r="DZ152" i="5"/>
  <c r="DY153" i="5" s="1"/>
  <c r="AD153" i="5"/>
  <c r="AC154" i="5" s="1"/>
  <c r="DA152" i="5"/>
  <c r="CZ153" i="5" s="1"/>
  <c r="E152" i="5"/>
  <c r="D153" i="5" s="1"/>
  <c r="E153" i="5" l="1"/>
  <c r="D154" i="5" s="1"/>
  <c r="AD154" i="5"/>
  <c r="AC155" i="5" s="1"/>
  <c r="DA153" i="5"/>
  <c r="CZ154" i="5" s="1"/>
  <c r="DZ153" i="5"/>
  <c r="DY154" i="5" s="1"/>
  <c r="BB153" i="5"/>
  <c r="BA154" i="5" s="1"/>
  <c r="CB157" i="5"/>
  <c r="CA158" i="5" s="1"/>
  <c r="CB158" i="5" l="1"/>
  <c r="CA159" i="5" s="1"/>
  <c r="BB154" i="5"/>
  <c r="BA155" i="5" s="1"/>
  <c r="E154" i="5"/>
  <c r="D155" i="5" s="1"/>
  <c r="DZ154" i="5"/>
  <c r="DY155" i="5" s="1"/>
  <c r="DA154" i="5"/>
  <c r="CZ155" i="5" s="1"/>
  <c r="AD155" i="5"/>
  <c r="AC156" i="5" s="1"/>
  <c r="DA155" i="5" l="1"/>
  <c r="CZ156" i="5" s="1"/>
  <c r="AD156" i="5"/>
  <c r="AC157" i="5" s="1"/>
  <c r="DZ155" i="5"/>
  <c r="DY156" i="5" s="1"/>
  <c r="E155" i="5"/>
  <c r="D156" i="5" s="1"/>
  <c r="BB155" i="5"/>
  <c r="BA156" i="5" s="1"/>
  <c r="CB159" i="5"/>
  <c r="CA160" i="5" s="1"/>
  <c r="BB156" i="5" l="1"/>
  <c r="BA157" i="5" s="1"/>
  <c r="E156" i="5"/>
  <c r="D157" i="5" s="1"/>
  <c r="DZ156" i="5"/>
  <c r="DY157" i="5" s="1"/>
  <c r="CB160" i="5"/>
  <c r="CA161" i="5" s="1"/>
  <c r="AD157" i="5"/>
  <c r="AC158" i="5" s="1"/>
  <c r="DA156" i="5"/>
  <c r="CZ157" i="5" s="1"/>
  <c r="DA157" i="5" l="1"/>
  <c r="CZ158" i="5" s="1"/>
  <c r="CB161" i="5"/>
  <c r="CA162" i="5" s="1"/>
  <c r="DZ157" i="5"/>
  <c r="DY158" i="5" s="1"/>
  <c r="BB157" i="5"/>
  <c r="BA158" i="5" s="1"/>
  <c r="AD158" i="5"/>
  <c r="AC159" i="5" s="1"/>
  <c r="E157" i="5"/>
  <c r="D158" i="5" s="1"/>
  <c r="AD159" i="5" l="1"/>
  <c r="AC160" i="5" s="1"/>
  <c r="E158" i="5"/>
  <c r="D159" i="5" s="1"/>
  <c r="BB158" i="5"/>
  <c r="BA159" i="5" s="1"/>
  <c r="CB162" i="5"/>
  <c r="CA163" i="5" s="1"/>
  <c r="DA158" i="5"/>
  <c r="CZ159" i="5" s="1"/>
  <c r="DZ158" i="5"/>
  <c r="DY159" i="5" s="1"/>
  <c r="CB163" i="5" l="1"/>
  <c r="CA164" i="5" s="1"/>
  <c r="DA159" i="5"/>
  <c r="CZ160" i="5" s="1"/>
  <c r="BB159" i="5"/>
  <c r="BA160" i="5" s="1"/>
  <c r="E159" i="5"/>
  <c r="D160" i="5" s="1"/>
  <c r="DZ159" i="5"/>
  <c r="DY160" i="5" s="1"/>
  <c r="AD160" i="5"/>
  <c r="AC161" i="5" s="1"/>
  <c r="DZ160" i="5" l="1"/>
  <c r="DY161" i="5" s="1"/>
  <c r="AD161" i="5"/>
  <c r="AC162" i="5" s="1"/>
  <c r="BB160" i="5"/>
  <c r="BA161" i="5" s="1"/>
  <c r="CB164" i="5"/>
  <c r="CA165" i="5" s="1"/>
  <c r="E160" i="5"/>
  <c r="D161" i="5" s="1"/>
  <c r="DA160" i="5"/>
  <c r="CZ161" i="5" s="1"/>
  <c r="E161" i="5" l="1"/>
  <c r="D162" i="5" s="1"/>
  <c r="DA161" i="5"/>
  <c r="CZ162" i="5" s="1"/>
  <c r="CB165" i="5"/>
  <c r="CA166" i="5" s="1"/>
  <c r="BB161" i="5"/>
  <c r="BA162" i="5" s="1"/>
  <c r="DZ161" i="5"/>
  <c r="DY162" i="5" s="1"/>
  <c r="AD162" i="5"/>
  <c r="AC163" i="5" s="1"/>
  <c r="BB162" i="5" l="1"/>
  <c r="BA163" i="5" s="1"/>
  <c r="E162" i="5"/>
  <c r="D163" i="5" s="1"/>
  <c r="DZ162" i="5"/>
  <c r="DY163" i="5" s="1"/>
  <c r="AD163" i="5"/>
  <c r="AC164" i="5" s="1"/>
  <c r="CB166" i="5"/>
  <c r="CA167" i="5" s="1"/>
  <c r="DA162" i="5"/>
  <c r="CZ163" i="5" s="1"/>
  <c r="DA163" i="5" l="1"/>
  <c r="CZ164" i="5" s="1"/>
  <c r="DZ163" i="5"/>
  <c r="DY164" i="5" s="1"/>
  <c r="AD164" i="5"/>
  <c r="AC165" i="5" s="1"/>
  <c r="CB167" i="5"/>
  <c r="CA168" i="5" s="1"/>
  <c r="E163" i="5"/>
  <c r="D164" i="5" s="1"/>
  <c r="BB163" i="5"/>
  <c r="BA164" i="5" s="1"/>
  <c r="BB164" i="5" l="1"/>
  <c r="BA165" i="5" s="1"/>
  <c r="E164" i="5"/>
  <c r="D165" i="5" s="1"/>
  <c r="CB168" i="5"/>
  <c r="CA169" i="5" s="1"/>
  <c r="AD165" i="5"/>
  <c r="AC166" i="5" s="1"/>
  <c r="DZ164" i="5"/>
  <c r="DY165" i="5" s="1"/>
  <c r="DA164" i="5"/>
  <c r="CZ165" i="5" s="1"/>
  <c r="DA165" i="5" l="1"/>
  <c r="CZ166" i="5" s="1"/>
  <c r="DZ165" i="5"/>
  <c r="DY166" i="5" s="1"/>
  <c r="CB169" i="5"/>
  <c r="CA170" i="5" s="1"/>
  <c r="AD166" i="5"/>
  <c r="AC167" i="5" s="1"/>
  <c r="E165" i="5"/>
  <c r="D166" i="5" s="1"/>
  <c r="BB165" i="5"/>
  <c r="BA166" i="5" s="1"/>
  <c r="E166" i="5" l="1"/>
  <c r="D167" i="5" s="1"/>
  <c r="AD167" i="5"/>
  <c r="AC168" i="5" s="1"/>
  <c r="DZ166" i="5"/>
  <c r="DY167" i="5" s="1"/>
  <c r="DA166" i="5"/>
  <c r="CZ167" i="5" s="1"/>
  <c r="BB166" i="5"/>
  <c r="BA167" i="5" s="1"/>
  <c r="CB170" i="5"/>
  <c r="CA171" i="5" s="1"/>
  <c r="CB171" i="5" l="1"/>
  <c r="CA172" i="5" s="1"/>
  <c r="BB167" i="5"/>
  <c r="BA168" i="5" s="1"/>
  <c r="DZ167" i="5"/>
  <c r="DY168" i="5" s="1"/>
  <c r="DA167" i="5"/>
  <c r="CZ168" i="5" s="1"/>
  <c r="AD168" i="5"/>
  <c r="AC169" i="5" s="1"/>
  <c r="E167" i="5"/>
  <c r="D168" i="5" s="1"/>
  <c r="E168" i="5" l="1"/>
  <c r="D169" i="5" s="1"/>
  <c r="DA168" i="5"/>
  <c r="CZ169" i="5" s="1"/>
  <c r="AD169" i="5"/>
  <c r="AC170" i="5" s="1"/>
  <c r="DZ168" i="5"/>
  <c r="DY169" i="5" s="1"/>
  <c r="BB168" i="5"/>
  <c r="BA169" i="5" s="1"/>
  <c r="CB172" i="5"/>
  <c r="CA173" i="5" s="1"/>
  <c r="CB173" i="5" l="1"/>
  <c r="CA174" i="5" s="1"/>
  <c r="DA169" i="5"/>
  <c r="CZ170" i="5" s="1"/>
  <c r="BB169" i="5"/>
  <c r="BA170" i="5" s="1"/>
  <c r="DZ169" i="5"/>
  <c r="DY170" i="5" s="1"/>
  <c r="E169" i="5"/>
  <c r="D170" i="5" s="1"/>
  <c r="AD170" i="5"/>
  <c r="AC171" i="5" s="1"/>
  <c r="AD171" i="5" l="1"/>
  <c r="AC172" i="5" s="1"/>
  <c r="DZ170" i="5"/>
  <c r="DY171" i="5" s="1"/>
  <c r="BB170" i="5"/>
  <c r="BA171" i="5" s="1"/>
  <c r="CB174" i="5"/>
  <c r="CA175" i="5" s="1"/>
  <c r="E170" i="5"/>
  <c r="D171" i="5" s="1"/>
  <c r="DA170" i="5"/>
  <c r="CZ171" i="5" s="1"/>
  <c r="CB175" i="5" l="1"/>
  <c r="CA176" i="5" s="1"/>
  <c r="DA171" i="5"/>
  <c r="CZ172" i="5" s="1"/>
  <c r="E171" i="5"/>
  <c r="D172" i="5" s="1"/>
  <c r="DZ171" i="5"/>
  <c r="DY172" i="5" s="1"/>
  <c r="BB171" i="5"/>
  <c r="BA172" i="5" s="1"/>
  <c r="AD172" i="5"/>
  <c r="AC173" i="5" s="1"/>
  <c r="DZ172" i="5" l="1"/>
  <c r="DY173" i="5" s="1"/>
  <c r="BB172" i="5"/>
  <c r="BA173" i="5" s="1"/>
  <c r="E172" i="5"/>
  <c r="D173" i="5" s="1"/>
  <c r="DA172" i="5"/>
  <c r="CZ173" i="5" s="1"/>
  <c r="CB176" i="5"/>
  <c r="CA177" i="5" s="1"/>
  <c r="AD173" i="5"/>
  <c r="AC174" i="5" s="1"/>
  <c r="E173" i="5" l="1"/>
  <c r="D174" i="5" s="1"/>
  <c r="BB173" i="5"/>
  <c r="BA174" i="5" s="1"/>
  <c r="DZ173" i="5"/>
  <c r="DY174" i="5" s="1"/>
  <c r="CB177" i="5"/>
  <c r="CA178" i="5" s="1"/>
  <c r="AD174" i="5"/>
  <c r="AC175" i="5" s="1"/>
  <c r="DA173" i="5"/>
  <c r="CZ174" i="5" s="1"/>
  <c r="CB178" i="5" l="1"/>
  <c r="CA179" i="5" s="1"/>
  <c r="DA174" i="5"/>
  <c r="CZ175" i="5" s="1"/>
  <c r="BB174" i="5"/>
  <c r="BA175" i="5" s="1"/>
  <c r="E174" i="5"/>
  <c r="D175" i="5" s="1"/>
  <c r="AD175" i="5"/>
  <c r="AC176" i="5" s="1"/>
  <c r="DZ174" i="5"/>
  <c r="DY175" i="5" s="1"/>
  <c r="DZ175" i="5" l="1"/>
  <c r="DY176" i="5" s="1"/>
  <c r="BB175" i="5"/>
  <c r="BA176" i="5" s="1"/>
  <c r="AD176" i="5"/>
  <c r="AC177" i="5" s="1"/>
  <c r="E175" i="5"/>
  <c r="D176" i="5" s="1"/>
  <c r="DA175" i="5"/>
  <c r="CZ176" i="5" s="1"/>
  <c r="CB179" i="5"/>
  <c r="CA180" i="5" s="1"/>
  <c r="CB180" i="5" l="1"/>
  <c r="CA181" i="5" s="1"/>
  <c r="AD177" i="5"/>
  <c r="AC178" i="5" s="1"/>
  <c r="DA176" i="5"/>
  <c r="CZ177" i="5" s="1"/>
  <c r="E176" i="5"/>
  <c r="D177" i="5" s="1"/>
  <c r="BB176" i="5"/>
  <c r="BA177" i="5" s="1"/>
  <c r="DZ176" i="5"/>
  <c r="DY177" i="5" s="1"/>
  <c r="DZ177" i="5" l="1"/>
  <c r="DY178" i="5" s="1"/>
  <c r="BB177" i="5"/>
  <c r="BA178" i="5" s="1"/>
  <c r="E177" i="5"/>
  <c r="D178" i="5" s="1"/>
  <c r="DA177" i="5"/>
  <c r="CZ178" i="5" s="1"/>
  <c r="CB181" i="5"/>
  <c r="CA182" i="5" s="1"/>
  <c r="AD178" i="5"/>
  <c r="AC179" i="5" s="1"/>
  <c r="DA178" i="5" l="1"/>
  <c r="CZ179" i="5" s="1"/>
  <c r="E178" i="5"/>
  <c r="D179" i="5" s="1"/>
  <c r="DZ178" i="5"/>
  <c r="DY179" i="5" s="1"/>
  <c r="AD179" i="5"/>
  <c r="AC180" i="5" s="1"/>
  <c r="CB182" i="5"/>
  <c r="CA183" i="5" s="1"/>
  <c r="BB178" i="5"/>
  <c r="BA179" i="5" s="1"/>
  <c r="BB179" i="5" l="1"/>
  <c r="BA180" i="5" s="1"/>
  <c r="CB183" i="5"/>
  <c r="CA184" i="5" s="1"/>
  <c r="E179" i="5"/>
  <c r="D180" i="5" s="1"/>
  <c r="AD180" i="5"/>
  <c r="AC181" i="5" s="1"/>
  <c r="DZ179" i="5"/>
  <c r="DY180" i="5" s="1"/>
  <c r="DA179" i="5"/>
  <c r="CZ180" i="5" s="1"/>
  <c r="DA180" i="5" l="1"/>
  <c r="CZ181" i="5" s="1"/>
  <c r="AD181" i="5"/>
  <c r="AC182" i="5" s="1"/>
  <c r="DZ180" i="5"/>
  <c r="DY181" i="5" s="1"/>
  <c r="E180" i="5"/>
  <c r="D181" i="5" s="1"/>
  <c r="CB184" i="5"/>
  <c r="CA185" i="5" s="1"/>
  <c r="BB180" i="5"/>
  <c r="BA181" i="5" s="1"/>
  <c r="BB181" i="5" l="1"/>
  <c r="BA182" i="5" s="1"/>
  <c r="CB185" i="5"/>
  <c r="CA186" i="5" s="1"/>
  <c r="E181" i="5"/>
  <c r="D182" i="5" s="1"/>
  <c r="AD182" i="5"/>
  <c r="AC183" i="5" s="1"/>
  <c r="DZ181" i="5"/>
  <c r="DY182" i="5" s="1"/>
  <c r="DA181" i="5"/>
  <c r="CZ182" i="5" s="1"/>
  <c r="AD183" i="5" l="1"/>
  <c r="AC184" i="5" s="1"/>
  <c r="E182" i="5"/>
  <c r="D183" i="5" s="1"/>
  <c r="BB182" i="5"/>
  <c r="BA183" i="5" s="1"/>
  <c r="DA182" i="5"/>
  <c r="CZ183" i="5" s="1"/>
  <c r="DZ182" i="5"/>
  <c r="DY183" i="5" s="1"/>
  <c r="CB186" i="5"/>
  <c r="CA187" i="5" s="1"/>
  <c r="DZ183" i="5" l="1"/>
  <c r="DY184" i="5" s="1"/>
  <c r="DA183" i="5"/>
  <c r="CZ184" i="5" s="1"/>
  <c r="E183" i="5"/>
  <c r="D184" i="5" s="1"/>
  <c r="CB187" i="5"/>
  <c r="CA188" i="5" s="1"/>
  <c r="BB183" i="5"/>
  <c r="BA184" i="5" s="1"/>
  <c r="AD184" i="5"/>
  <c r="AC185" i="5" s="1"/>
  <c r="AD185" i="5" l="1"/>
  <c r="AC186" i="5" s="1"/>
  <c r="BB184" i="5"/>
  <c r="BA185" i="5" s="1"/>
  <c r="CB188" i="5"/>
  <c r="CA189" i="5" s="1"/>
  <c r="E184" i="5"/>
  <c r="D185" i="5" s="1"/>
  <c r="DA184" i="5"/>
  <c r="CZ185" i="5" s="1"/>
  <c r="DZ184" i="5"/>
  <c r="DY185" i="5" s="1"/>
  <c r="DA185" i="5" l="1"/>
  <c r="CZ186" i="5" s="1"/>
  <c r="CB189" i="5"/>
  <c r="CA190" i="5" s="1"/>
  <c r="DZ185" i="5"/>
  <c r="DY186" i="5" s="1"/>
  <c r="E185" i="5"/>
  <c r="D186" i="5" s="1"/>
  <c r="BB185" i="5"/>
  <c r="BA186" i="5" s="1"/>
  <c r="AD186" i="5"/>
  <c r="AC187" i="5" s="1"/>
  <c r="AD187" i="5" l="1"/>
  <c r="AC188" i="5" s="1"/>
  <c r="BB186" i="5"/>
  <c r="BA187" i="5" s="1"/>
  <c r="DA186" i="5"/>
  <c r="CZ187" i="5" s="1"/>
  <c r="DZ186" i="5"/>
  <c r="DY187" i="5" s="1"/>
  <c r="E186" i="5"/>
  <c r="D187" i="5" s="1"/>
  <c r="CB190" i="5"/>
  <c r="CA191" i="5" s="1"/>
  <c r="E187" i="5" l="1"/>
  <c r="D188" i="5" s="1"/>
  <c r="CB191" i="5"/>
  <c r="CA192" i="5" s="1"/>
  <c r="DZ187" i="5"/>
  <c r="DY188" i="5" s="1"/>
  <c r="AD188" i="5"/>
  <c r="AC189" i="5" s="1"/>
  <c r="DA187" i="5"/>
  <c r="CZ188" i="5" s="1"/>
  <c r="BB187" i="5"/>
  <c r="BA188" i="5" s="1"/>
  <c r="BB188" i="5" l="1"/>
  <c r="BA189" i="5" s="1"/>
  <c r="DA188" i="5"/>
  <c r="CZ189" i="5" s="1"/>
  <c r="DZ188" i="5"/>
  <c r="DY189" i="5" s="1"/>
  <c r="CB192" i="5"/>
  <c r="CA193" i="5" s="1"/>
  <c r="AD189" i="5"/>
  <c r="AC190" i="5" s="1"/>
  <c r="E188" i="5"/>
  <c r="D189" i="5" s="1"/>
  <c r="E189" i="5" l="1"/>
  <c r="D190" i="5" s="1"/>
  <c r="CB193" i="5"/>
  <c r="CA194" i="5" s="1"/>
  <c r="DZ189" i="5"/>
  <c r="DY190" i="5" s="1"/>
  <c r="DA189" i="5"/>
  <c r="CZ190" i="5" s="1"/>
  <c r="AD190" i="5"/>
  <c r="AC191" i="5" s="1"/>
  <c r="BB189" i="5"/>
  <c r="BA190" i="5" s="1"/>
  <c r="AD191" i="5" l="1"/>
  <c r="AC192" i="5" s="1"/>
  <c r="DZ190" i="5"/>
  <c r="DY191" i="5" s="1"/>
  <c r="BB190" i="5"/>
  <c r="BA191" i="5" s="1"/>
  <c r="DA190" i="5"/>
  <c r="CZ191" i="5" s="1"/>
  <c r="CB194" i="5"/>
  <c r="CA195" i="5" s="1"/>
  <c r="E190" i="5"/>
  <c r="D191" i="5" s="1"/>
  <c r="E191" i="5" l="1"/>
  <c r="D192" i="5" s="1"/>
  <c r="CB195" i="5"/>
  <c r="CA196" i="5" s="1"/>
  <c r="DA191" i="5"/>
  <c r="CZ192" i="5" s="1"/>
  <c r="AD192" i="5"/>
  <c r="AC193" i="5" s="1"/>
  <c r="BB191" i="5"/>
  <c r="BA192" i="5" s="1"/>
  <c r="DZ191" i="5"/>
  <c r="DY192" i="5" s="1"/>
  <c r="BB192" i="5" l="1"/>
  <c r="BA193" i="5" s="1"/>
  <c r="DZ192" i="5"/>
  <c r="DY193" i="5" s="1"/>
  <c r="AD193" i="5"/>
  <c r="AC194" i="5" s="1"/>
  <c r="DA192" i="5"/>
  <c r="CZ193" i="5" s="1"/>
  <c r="E192" i="5"/>
  <c r="D193" i="5" s="1"/>
  <c r="CB196" i="5"/>
  <c r="CA197" i="5" s="1"/>
  <c r="CB197" i="5" l="1"/>
  <c r="CA198" i="5" s="1"/>
  <c r="DA193" i="5"/>
  <c r="CZ194" i="5" s="1"/>
  <c r="DZ193" i="5"/>
  <c r="DY194" i="5" s="1"/>
  <c r="BB193" i="5"/>
  <c r="BA194" i="5" s="1"/>
  <c r="E193" i="5"/>
  <c r="D194" i="5" s="1"/>
  <c r="AD194" i="5"/>
  <c r="AC195" i="5" s="1"/>
  <c r="AD195" i="5" l="1"/>
  <c r="AC196" i="5" s="1"/>
  <c r="E194" i="5"/>
  <c r="D195" i="5" s="1"/>
  <c r="DA194" i="5"/>
  <c r="CZ195" i="5" s="1"/>
  <c r="CB198" i="5"/>
  <c r="CA199" i="5" s="1"/>
  <c r="DZ194" i="5"/>
  <c r="DY195" i="5" s="1"/>
  <c r="BB194" i="5"/>
  <c r="BA195" i="5" s="1"/>
  <c r="DZ195" i="5" l="1"/>
  <c r="DY196" i="5" s="1"/>
  <c r="CB199" i="5"/>
  <c r="CA200" i="5" s="1"/>
  <c r="DA195" i="5"/>
  <c r="CZ196" i="5" s="1"/>
  <c r="AD196" i="5"/>
  <c r="AC197" i="5" s="1"/>
  <c r="BB195" i="5"/>
  <c r="BA196" i="5" s="1"/>
  <c r="E195" i="5"/>
  <c r="D196" i="5" s="1"/>
  <c r="E196" i="5" l="1"/>
  <c r="D197" i="5" s="1"/>
  <c r="AD197" i="5"/>
  <c r="AC198" i="5" s="1"/>
  <c r="DA196" i="5"/>
  <c r="CZ197" i="5" s="1"/>
  <c r="CB200" i="5"/>
  <c r="CA201" i="5" s="1"/>
  <c r="BB196" i="5"/>
  <c r="BA197" i="5" s="1"/>
  <c r="DZ196" i="5"/>
  <c r="DY197" i="5" s="1"/>
  <c r="DZ197" i="5" l="1"/>
  <c r="DY198" i="5" s="1"/>
  <c r="BB197" i="5"/>
  <c r="BA198" i="5" s="1"/>
  <c r="DA197" i="5"/>
  <c r="CZ198" i="5" s="1"/>
  <c r="AD198" i="5"/>
  <c r="AC199" i="5" s="1"/>
  <c r="CB201" i="5"/>
  <c r="CA202" i="5" s="1"/>
  <c r="E197" i="5"/>
  <c r="D198" i="5" s="1"/>
  <c r="CB202" i="5" l="1"/>
  <c r="CA203" i="5" s="1"/>
  <c r="E198" i="5"/>
  <c r="D199" i="5" s="1"/>
  <c r="AD199" i="5"/>
  <c r="AC200" i="5" s="1"/>
  <c r="DA198" i="5"/>
  <c r="CZ199" i="5" s="1"/>
  <c r="BB198" i="5"/>
  <c r="BA199" i="5" s="1"/>
  <c r="DZ198" i="5"/>
  <c r="DY199" i="5" s="1"/>
  <c r="BB199" i="5" l="1"/>
  <c r="BA200" i="5" s="1"/>
  <c r="DZ199" i="5"/>
  <c r="DY200" i="5" s="1"/>
  <c r="DA199" i="5"/>
  <c r="CZ200" i="5" s="1"/>
  <c r="E199" i="5"/>
  <c r="D200" i="5" s="1"/>
  <c r="CB203" i="5"/>
  <c r="CA204" i="5" s="1"/>
  <c r="AD200" i="5"/>
  <c r="AC201" i="5" s="1"/>
  <c r="DA200" i="5" l="1"/>
  <c r="CZ201" i="5" s="1"/>
  <c r="DZ200" i="5"/>
  <c r="DY201" i="5" s="1"/>
  <c r="AD201" i="5"/>
  <c r="AC202" i="5" s="1"/>
  <c r="E200" i="5"/>
  <c r="D201" i="5" s="1"/>
  <c r="CB204" i="5"/>
  <c r="CA205" i="5" s="1"/>
  <c r="BB200" i="5"/>
  <c r="BA201" i="5" s="1"/>
  <c r="E201" i="5" l="1"/>
  <c r="D202" i="5" s="1"/>
  <c r="BB201" i="5"/>
  <c r="BA202" i="5" s="1"/>
  <c r="AD202" i="5"/>
  <c r="AC203" i="5" s="1"/>
  <c r="DZ201" i="5"/>
  <c r="DY202" i="5" s="1"/>
  <c r="CB205" i="5"/>
  <c r="CA206" i="5" s="1"/>
  <c r="DA201" i="5"/>
  <c r="CZ202" i="5" s="1"/>
  <c r="DA202" i="5" l="1"/>
  <c r="CZ203" i="5" s="1"/>
  <c r="AD203" i="5"/>
  <c r="AC204" i="5" s="1"/>
  <c r="BB202" i="5"/>
  <c r="BA203" i="5" s="1"/>
  <c r="CB206" i="5"/>
  <c r="CA207" i="5" s="1"/>
  <c r="DZ202" i="5"/>
  <c r="DY203" i="5" s="1"/>
  <c r="E202" i="5"/>
  <c r="D203" i="5" s="1"/>
  <c r="DZ203" i="5" l="1"/>
  <c r="DY204" i="5" s="1"/>
  <c r="DA203" i="5"/>
  <c r="CZ204" i="5" s="1"/>
  <c r="E203" i="5"/>
  <c r="D204" i="5" s="1"/>
  <c r="BB203" i="5"/>
  <c r="BA204" i="5" s="1"/>
  <c r="CB207" i="5"/>
  <c r="CA208" i="5" s="1"/>
  <c r="AD204" i="5"/>
  <c r="AC205" i="5" s="1"/>
  <c r="CB208" i="5" l="1"/>
  <c r="CA209" i="5" s="1"/>
  <c r="AD205" i="5"/>
  <c r="AC206" i="5" s="1"/>
  <c r="BB204" i="5"/>
  <c r="BA205" i="5" s="1"/>
  <c r="E204" i="5"/>
  <c r="D205" i="5" s="1"/>
  <c r="DZ204" i="5"/>
  <c r="DY205" i="5" s="1"/>
  <c r="DA204" i="5"/>
  <c r="CZ205" i="5" s="1"/>
  <c r="DZ205" i="5" l="1"/>
  <c r="DY206" i="5" s="1"/>
  <c r="DA205" i="5"/>
  <c r="CZ206" i="5" s="1"/>
  <c r="E205" i="5"/>
  <c r="D206" i="5" s="1"/>
  <c r="AD206" i="5"/>
  <c r="AC207" i="5" s="1"/>
  <c r="CB209" i="5"/>
  <c r="CA210" i="5" s="1"/>
  <c r="BB205" i="5"/>
  <c r="BA206" i="5" s="1"/>
  <c r="BB206" i="5" l="1"/>
  <c r="BA207" i="5" s="1"/>
  <c r="AD207" i="5"/>
  <c r="AC208" i="5" s="1"/>
  <c r="CB210" i="5"/>
  <c r="CA211" i="5" s="1"/>
  <c r="DA206" i="5"/>
  <c r="CZ207" i="5" s="1"/>
  <c r="DZ206" i="5"/>
  <c r="DY207" i="5" s="1"/>
  <c r="E206" i="5"/>
  <c r="D207" i="5" s="1"/>
  <c r="DZ207" i="5" l="1"/>
  <c r="DY208" i="5" s="1"/>
  <c r="DA207" i="5"/>
  <c r="CZ208" i="5" s="1"/>
  <c r="CB211" i="5"/>
  <c r="CA212" i="5" s="1"/>
  <c r="E207" i="5"/>
  <c r="D208" i="5" s="1"/>
  <c r="AD208" i="5"/>
  <c r="AC209" i="5" s="1"/>
  <c r="BB207" i="5"/>
  <c r="BA208" i="5" s="1"/>
  <c r="BB208" i="5" l="1"/>
  <c r="BA209" i="5" s="1"/>
  <c r="AD209" i="5"/>
  <c r="AC210" i="5" s="1"/>
  <c r="DA208" i="5"/>
  <c r="CZ209" i="5" s="1"/>
  <c r="CB212" i="5"/>
  <c r="CA213" i="5" s="1"/>
  <c r="E208" i="5"/>
  <c r="D209" i="5" s="1"/>
  <c r="DZ208" i="5"/>
  <c r="DY209" i="5" s="1"/>
  <c r="E209" i="5" l="1"/>
  <c r="D210" i="5" s="1"/>
  <c r="DZ209" i="5"/>
  <c r="DY210" i="5" s="1"/>
  <c r="CB213" i="5"/>
  <c r="CA214" i="5" s="1"/>
  <c r="DA209" i="5"/>
  <c r="CZ210" i="5" s="1"/>
  <c r="BB209" i="5"/>
  <c r="BA210" i="5" s="1"/>
  <c r="AD210" i="5"/>
  <c r="AC211" i="5" s="1"/>
  <c r="AD211" i="5" l="1"/>
  <c r="AC212" i="5" s="1"/>
  <c r="BB210" i="5"/>
  <c r="BA211" i="5" s="1"/>
  <c r="DZ210" i="5"/>
  <c r="DY211" i="5" s="1"/>
  <c r="CB214" i="5"/>
  <c r="CA215" i="5" s="1"/>
  <c r="DA210" i="5"/>
  <c r="CZ211" i="5" s="1"/>
  <c r="E210" i="5"/>
  <c r="D211" i="5" s="1"/>
  <c r="CB215" i="5" l="1"/>
  <c r="CA216" i="5" s="1"/>
  <c r="BB211" i="5"/>
  <c r="BA212" i="5" s="1"/>
  <c r="AD212" i="5"/>
  <c r="AC213" i="5" s="1"/>
  <c r="E211" i="5"/>
  <c r="D212" i="5" s="1"/>
  <c r="DA211" i="5"/>
  <c r="CZ212" i="5" s="1"/>
  <c r="DZ211" i="5"/>
  <c r="DY212" i="5" s="1"/>
  <c r="DA212" i="5" l="1"/>
  <c r="CZ213" i="5" s="1"/>
  <c r="E212" i="5"/>
  <c r="D213" i="5" s="1"/>
  <c r="CB216" i="5"/>
  <c r="CA217" i="5" s="1"/>
  <c r="DZ212" i="5"/>
  <c r="DY213" i="5" s="1"/>
  <c r="AD213" i="5"/>
  <c r="AC214" i="5" s="1"/>
  <c r="BB212" i="5"/>
  <c r="BA213" i="5" s="1"/>
  <c r="AD214" i="5" l="1"/>
  <c r="AC215" i="5" s="1"/>
  <c r="DZ213" i="5"/>
  <c r="DY214" i="5" s="1"/>
  <c r="E213" i="5"/>
  <c r="D214" i="5" s="1"/>
  <c r="DA213" i="5"/>
  <c r="CZ214" i="5" s="1"/>
  <c r="BB213" i="5"/>
  <c r="BA214" i="5" s="1"/>
  <c r="CB217" i="5"/>
  <c r="CA218" i="5" s="1"/>
  <c r="CB218" i="5" l="1"/>
  <c r="CA219" i="5" s="1"/>
  <c r="E214" i="5"/>
  <c r="D215" i="5" s="1"/>
  <c r="DZ214" i="5"/>
  <c r="DY215" i="5" s="1"/>
  <c r="BB214" i="5"/>
  <c r="BA215" i="5" s="1"/>
  <c r="DA214" i="5"/>
  <c r="CZ215" i="5" s="1"/>
  <c r="AD215" i="5"/>
  <c r="AC216" i="5" s="1"/>
  <c r="AD216" i="5" l="1"/>
  <c r="AC217" i="5" s="1"/>
  <c r="DA215" i="5"/>
  <c r="CZ216" i="5" s="1"/>
  <c r="DZ215" i="5"/>
  <c r="DY216" i="5" s="1"/>
  <c r="CB219" i="5"/>
  <c r="CA220" i="5" s="1"/>
  <c r="BB215" i="5"/>
  <c r="BA216" i="5" s="1"/>
  <c r="E215" i="5"/>
  <c r="D216" i="5" s="1"/>
  <c r="E216" i="5" l="1"/>
  <c r="D217" i="5" s="1"/>
  <c r="DZ216" i="5"/>
  <c r="DY217" i="5" s="1"/>
  <c r="AD217" i="5"/>
  <c r="AC218" i="5" s="1"/>
  <c r="CB220" i="5"/>
  <c r="CA221" i="5" s="1"/>
  <c r="BB216" i="5"/>
  <c r="BA217" i="5" s="1"/>
  <c r="DA216" i="5"/>
  <c r="CZ217" i="5" s="1"/>
  <c r="BB217" i="5" l="1"/>
  <c r="BA218" i="5" s="1"/>
  <c r="CB221" i="5"/>
  <c r="CA222" i="5" s="1"/>
  <c r="AD218" i="5"/>
  <c r="AC219" i="5" s="1"/>
  <c r="DZ217" i="5"/>
  <c r="DY218" i="5" s="1"/>
  <c r="DA217" i="5"/>
  <c r="CZ218" i="5" s="1"/>
  <c r="E217" i="5"/>
  <c r="D218" i="5" s="1"/>
  <c r="E218" i="5" l="1"/>
  <c r="D219" i="5" s="1"/>
  <c r="DA218" i="5"/>
  <c r="CZ219" i="5" s="1"/>
  <c r="AD219" i="5"/>
  <c r="AC220" i="5" s="1"/>
  <c r="CB222" i="5"/>
  <c r="CA223" i="5" s="1"/>
  <c r="DZ218" i="5"/>
  <c r="DY219" i="5" s="1"/>
  <c r="BB218" i="5"/>
  <c r="BA219" i="5" s="1"/>
  <c r="DZ219" i="5" l="1"/>
  <c r="DY220" i="5" s="1"/>
  <c r="BB219" i="5"/>
  <c r="BA220" i="5" s="1"/>
  <c r="CB223" i="5"/>
  <c r="CA224" i="5" s="1"/>
  <c r="AD220" i="5"/>
  <c r="AC221" i="5" s="1"/>
  <c r="DA219" i="5"/>
  <c r="CZ220" i="5" s="1"/>
  <c r="E219" i="5"/>
  <c r="D220" i="5" s="1"/>
  <c r="DA220" i="5" l="1"/>
  <c r="CZ221" i="5" s="1"/>
  <c r="AD221" i="5"/>
  <c r="AC222" i="5" s="1"/>
  <c r="CB224" i="5"/>
  <c r="CA225" i="5" s="1"/>
  <c r="DZ220" i="5"/>
  <c r="DY221" i="5" s="1"/>
  <c r="E220" i="5"/>
  <c r="D221" i="5" s="1"/>
  <c r="BB220" i="5"/>
  <c r="BA221" i="5" s="1"/>
  <c r="E221" i="5" l="1"/>
  <c r="D222" i="5" s="1"/>
  <c r="BB221" i="5"/>
  <c r="BA222" i="5" s="1"/>
  <c r="DZ221" i="5"/>
  <c r="DY222" i="5" s="1"/>
  <c r="CB225" i="5"/>
  <c r="CA226" i="5" s="1"/>
  <c r="AD222" i="5"/>
  <c r="AC223" i="5" s="1"/>
  <c r="DA221" i="5"/>
  <c r="CZ222" i="5" s="1"/>
  <c r="DA222" i="5" l="1"/>
  <c r="CZ223" i="5" s="1"/>
  <c r="CB226" i="5"/>
  <c r="CA227" i="5" s="1"/>
  <c r="DZ222" i="5"/>
  <c r="DY223" i="5" s="1"/>
  <c r="AD223" i="5"/>
  <c r="AC224" i="5" s="1"/>
  <c r="BB222" i="5"/>
  <c r="BA223" i="5" s="1"/>
  <c r="E222" i="5"/>
  <c r="D223" i="5" s="1"/>
  <c r="BB223" i="5" l="1"/>
  <c r="BA224" i="5" s="1"/>
  <c r="E223" i="5"/>
  <c r="D224" i="5" s="1"/>
  <c r="AD224" i="5"/>
  <c r="AC225" i="5" s="1"/>
  <c r="DZ223" i="5"/>
  <c r="DY224" i="5" s="1"/>
  <c r="DA223" i="5"/>
  <c r="CZ224" i="5" s="1"/>
  <c r="CB227" i="5"/>
  <c r="CA228" i="5" s="1"/>
  <c r="CB228" i="5" l="1"/>
  <c r="CA229" i="5" s="1"/>
  <c r="DZ224" i="5"/>
  <c r="DY225" i="5" s="1"/>
  <c r="AD225" i="5"/>
  <c r="AC226" i="5" s="1"/>
  <c r="DA224" i="5"/>
  <c r="CZ225" i="5" s="1"/>
  <c r="E224" i="5"/>
  <c r="D225" i="5" s="1"/>
  <c r="BB224" i="5"/>
  <c r="BA225" i="5" s="1"/>
  <c r="BB225" i="5" l="1"/>
  <c r="BA226" i="5" s="1"/>
  <c r="DA225" i="5"/>
  <c r="CZ226" i="5" s="1"/>
  <c r="DZ225" i="5"/>
  <c r="DY226" i="5" s="1"/>
  <c r="CB229" i="5"/>
  <c r="CA230" i="5" s="1"/>
  <c r="E225" i="5"/>
  <c r="D226" i="5" s="1"/>
  <c r="AD226" i="5"/>
  <c r="AC227" i="5" s="1"/>
  <c r="AD227" i="5" l="1"/>
  <c r="AC228" i="5" s="1"/>
  <c r="E226" i="5"/>
  <c r="D227" i="5" s="1"/>
  <c r="CB230" i="5"/>
  <c r="CA231" i="5" s="1"/>
  <c r="DA226" i="5"/>
  <c r="CZ227" i="5" s="1"/>
  <c r="DZ226" i="5"/>
  <c r="DY227" i="5" s="1"/>
  <c r="BB226" i="5"/>
  <c r="BA227" i="5" s="1"/>
  <c r="DZ227" i="5" l="1"/>
  <c r="DY228" i="5" s="1"/>
  <c r="CB231" i="5"/>
  <c r="CA232" i="5" s="1"/>
  <c r="BB227" i="5"/>
  <c r="BA228" i="5" s="1"/>
  <c r="DA227" i="5"/>
  <c r="CZ228" i="5" s="1"/>
  <c r="E227" i="5"/>
  <c r="D228" i="5" s="1"/>
  <c r="AD228" i="5"/>
  <c r="AC229" i="5" s="1"/>
  <c r="E228" i="5" l="1"/>
  <c r="D229" i="5" s="1"/>
  <c r="AD229" i="5"/>
  <c r="AC230" i="5" s="1"/>
  <c r="DA228" i="5"/>
  <c r="CZ229" i="5" s="1"/>
  <c r="CB232" i="5"/>
  <c r="CA233" i="5" s="1"/>
  <c r="DZ228" i="5"/>
  <c r="DY229" i="5" s="1"/>
  <c r="BB228" i="5"/>
  <c r="BA229" i="5" s="1"/>
  <c r="AD230" i="5" l="1"/>
  <c r="AC231" i="5" s="1"/>
  <c r="CB233" i="5"/>
  <c r="CA234" i="5" s="1"/>
  <c r="E229" i="5"/>
  <c r="D230" i="5" s="1"/>
  <c r="DZ229" i="5"/>
  <c r="DY230" i="5" s="1"/>
  <c r="BB229" i="5"/>
  <c r="BA230" i="5" s="1"/>
  <c r="DA229" i="5"/>
  <c r="CZ230" i="5" s="1"/>
  <c r="DA230" i="5" l="1"/>
  <c r="CZ231" i="5" s="1"/>
  <c r="BB230" i="5"/>
  <c r="BA231" i="5" s="1"/>
  <c r="DZ230" i="5"/>
  <c r="DY231" i="5" s="1"/>
  <c r="CB234" i="5"/>
  <c r="CA235" i="5" s="1"/>
  <c r="E230" i="5"/>
  <c r="D231" i="5" s="1"/>
  <c r="AD231" i="5"/>
  <c r="AC232" i="5" s="1"/>
  <c r="AD232" i="5" l="1"/>
  <c r="AC233" i="5" s="1"/>
  <c r="E231" i="5"/>
  <c r="D232" i="5" s="1"/>
  <c r="DZ231" i="5"/>
  <c r="DY232" i="5" s="1"/>
  <c r="DA231" i="5"/>
  <c r="CZ232" i="5" s="1"/>
  <c r="CB235" i="5"/>
  <c r="CA236" i="5" s="1"/>
  <c r="BB231" i="5"/>
  <c r="BA232" i="5" s="1"/>
  <c r="DA232" i="5" l="1"/>
  <c r="CZ233" i="5" s="1"/>
  <c r="BB232" i="5"/>
  <c r="BA233" i="5" s="1"/>
  <c r="DZ232" i="5"/>
  <c r="DY233" i="5" s="1"/>
  <c r="AD233" i="5"/>
  <c r="AC234" i="5" s="1"/>
  <c r="CB236" i="5"/>
  <c r="CA237" i="5" s="1"/>
  <c r="E232" i="5"/>
  <c r="D233" i="5" s="1"/>
  <c r="CB237" i="5" l="1"/>
  <c r="CA238" i="5" s="1"/>
  <c r="E233" i="5"/>
  <c r="D234" i="5" s="1"/>
  <c r="DZ233" i="5"/>
  <c r="DY234" i="5" s="1"/>
  <c r="DA233" i="5"/>
  <c r="CZ234" i="5" s="1"/>
  <c r="AD234" i="5"/>
  <c r="AC235" i="5" s="1"/>
  <c r="BB233" i="5"/>
  <c r="BA234" i="5" s="1"/>
  <c r="AD235" i="5" l="1"/>
  <c r="AC236" i="5" s="1"/>
  <c r="E234" i="5"/>
  <c r="D235" i="5" s="1"/>
  <c r="CB238" i="5"/>
  <c r="CA239" i="5" s="1"/>
  <c r="BB234" i="5"/>
  <c r="BA235" i="5" s="1"/>
  <c r="DZ234" i="5"/>
  <c r="DY235" i="5" s="1"/>
  <c r="DA234" i="5"/>
  <c r="CZ235" i="5" s="1"/>
  <c r="DZ235" i="5" l="1"/>
  <c r="DY236" i="5" s="1"/>
  <c r="DA235" i="5"/>
  <c r="CZ236" i="5" s="1"/>
  <c r="BB235" i="5"/>
  <c r="BA236" i="5" s="1"/>
  <c r="CB239" i="5"/>
  <c r="CA240" i="5" s="1"/>
  <c r="AD236" i="5"/>
  <c r="AC237" i="5" s="1"/>
  <c r="E235" i="5"/>
  <c r="D236" i="5" s="1"/>
  <c r="E236" i="5" l="1"/>
  <c r="D237" i="5" s="1"/>
  <c r="BB236" i="5"/>
  <c r="BA237" i="5" s="1"/>
  <c r="AD237" i="5"/>
  <c r="AC238" i="5" s="1"/>
  <c r="DA236" i="5"/>
  <c r="CZ237" i="5" s="1"/>
  <c r="DZ236" i="5"/>
  <c r="DY237" i="5" s="1"/>
  <c r="CB240" i="5"/>
  <c r="CA241" i="5" s="1"/>
  <c r="DZ237" i="5" l="1"/>
  <c r="DY238" i="5" s="1"/>
  <c r="DA237" i="5"/>
  <c r="CZ238" i="5" s="1"/>
  <c r="CB241" i="5"/>
  <c r="CA242" i="5" s="1"/>
  <c r="AD238" i="5"/>
  <c r="AC239" i="5" s="1"/>
  <c r="BB237" i="5"/>
  <c r="BA238" i="5" s="1"/>
  <c r="E237" i="5"/>
  <c r="D238" i="5" s="1"/>
  <c r="AD239" i="5" l="1"/>
  <c r="AC240" i="5" s="1"/>
  <c r="DA238" i="5"/>
  <c r="CZ239" i="5" s="1"/>
  <c r="DZ238" i="5"/>
  <c r="DY239" i="5" s="1"/>
  <c r="BB238" i="5"/>
  <c r="BA239" i="5" s="1"/>
  <c r="E238" i="5"/>
  <c r="D239" i="5" s="1"/>
  <c r="CB242" i="5"/>
  <c r="CA243" i="5" s="1"/>
  <c r="CB243" i="5" l="1"/>
  <c r="CA244" i="5" s="1"/>
  <c r="BB239" i="5"/>
  <c r="BA240" i="5" s="1"/>
  <c r="E239" i="5"/>
  <c r="D240" i="5" s="1"/>
  <c r="DA239" i="5"/>
  <c r="CZ240" i="5" s="1"/>
  <c r="DZ239" i="5"/>
  <c r="DY240" i="5" s="1"/>
  <c r="AD240" i="5"/>
  <c r="AC241" i="5" s="1"/>
  <c r="DZ240" i="5" l="1"/>
  <c r="DY241" i="5" s="1"/>
  <c r="AD241" i="5"/>
  <c r="AC242" i="5" s="1"/>
  <c r="DA240" i="5"/>
  <c r="CZ241" i="5" s="1"/>
  <c r="E240" i="5"/>
  <c r="D241" i="5" s="1"/>
  <c r="BB240" i="5"/>
  <c r="BA241" i="5" s="1"/>
  <c r="CB244" i="5"/>
  <c r="CA245" i="5" s="1"/>
  <c r="CB245" i="5" l="1"/>
  <c r="CA246" i="5" s="1"/>
  <c r="BB241" i="5"/>
  <c r="BA242" i="5" s="1"/>
  <c r="AD242" i="5"/>
  <c r="AC243" i="5" s="1"/>
  <c r="DZ241" i="5"/>
  <c r="DY242" i="5" s="1"/>
  <c r="E241" i="5"/>
  <c r="D242" i="5" s="1"/>
  <c r="DA241" i="5"/>
  <c r="CZ242" i="5" s="1"/>
  <c r="AD243" i="5" l="1"/>
  <c r="AC244" i="5" s="1"/>
  <c r="CB246" i="5"/>
  <c r="CA247" i="5" s="1"/>
  <c r="DA242" i="5"/>
  <c r="CZ243" i="5" s="1"/>
  <c r="DZ242" i="5"/>
  <c r="DY243" i="5" s="1"/>
  <c r="E242" i="5"/>
  <c r="D243" i="5" s="1"/>
  <c r="BB242" i="5"/>
  <c r="BA243" i="5" s="1"/>
  <c r="E243" i="5" l="1"/>
  <c r="D244" i="5" s="1"/>
  <c r="DA243" i="5"/>
  <c r="CZ244" i="5" s="1"/>
  <c r="BB243" i="5"/>
  <c r="BA244" i="5" s="1"/>
  <c r="DZ243" i="5"/>
  <c r="DY244" i="5" s="1"/>
  <c r="CB247" i="5"/>
  <c r="CA248" i="5" s="1"/>
  <c r="AD244" i="5"/>
  <c r="AC245" i="5" s="1"/>
  <c r="AD245" i="5" l="1"/>
  <c r="AC246" i="5" s="1"/>
  <c r="DA244" i="5"/>
  <c r="CZ245" i="5" s="1"/>
  <c r="CB248" i="5"/>
  <c r="CA249" i="5" s="1"/>
  <c r="BB244" i="5"/>
  <c r="BA245" i="5" s="1"/>
  <c r="E244" i="5"/>
  <c r="D245" i="5" s="1"/>
  <c r="DZ244" i="5"/>
  <c r="DY245" i="5" s="1"/>
  <c r="DZ245" i="5" l="1"/>
  <c r="DY246" i="5" s="1"/>
  <c r="CB249" i="5"/>
  <c r="CA250" i="5" s="1"/>
  <c r="AD246" i="5"/>
  <c r="AC247" i="5" s="1"/>
  <c r="E245" i="5"/>
  <c r="D246" i="5" s="1"/>
  <c r="BB245" i="5"/>
  <c r="BA246" i="5" s="1"/>
  <c r="DA245" i="5"/>
  <c r="CZ246" i="5" s="1"/>
  <c r="BB246" i="5" l="1"/>
  <c r="BA247" i="5" s="1"/>
  <c r="DA246" i="5"/>
  <c r="CZ247" i="5" s="1"/>
  <c r="E246" i="5"/>
  <c r="D247" i="5" s="1"/>
  <c r="AD247" i="5"/>
  <c r="AC248" i="5" s="1"/>
  <c r="CB250" i="5"/>
  <c r="CA251" i="5" s="1"/>
  <c r="DZ246" i="5"/>
  <c r="DY247" i="5" s="1"/>
  <c r="DZ247" i="5" l="1"/>
  <c r="DY248" i="5" s="1"/>
  <c r="AD248" i="5"/>
  <c r="AC249" i="5" s="1"/>
  <c r="DA247" i="5"/>
  <c r="CZ248" i="5" s="1"/>
  <c r="CB251" i="5"/>
  <c r="CA252" i="5" s="1"/>
  <c r="E247" i="5"/>
  <c r="D248" i="5" s="1"/>
  <c r="BB247" i="5"/>
  <c r="BA248" i="5" s="1"/>
  <c r="CB252" i="5" l="1"/>
  <c r="CA253" i="5" s="1"/>
  <c r="BB248" i="5"/>
  <c r="BA249" i="5" s="1"/>
  <c r="DA248" i="5"/>
  <c r="CZ249" i="5" s="1"/>
  <c r="AD249" i="5"/>
  <c r="AC250" i="5" s="1"/>
  <c r="E248" i="5"/>
  <c r="D249" i="5" s="1"/>
  <c r="DZ248" i="5"/>
  <c r="DY249" i="5" s="1"/>
  <c r="E249" i="5" l="1"/>
  <c r="D250" i="5" s="1"/>
  <c r="AD250" i="5"/>
  <c r="AC251" i="5" s="1"/>
  <c r="DA249" i="5"/>
  <c r="CZ250" i="5" s="1"/>
  <c r="CB253" i="5"/>
  <c r="CA254" i="5" s="1"/>
  <c r="DZ249" i="5"/>
  <c r="DY250" i="5" s="1"/>
  <c r="BB249" i="5"/>
  <c r="BA250" i="5" s="1"/>
  <c r="BB250" i="5" l="1"/>
  <c r="BA251" i="5" s="1"/>
  <c r="DZ250" i="5"/>
  <c r="DY251" i="5" s="1"/>
  <c r="CB254" i="5"/>
  <c r="CA255" i="5" s="1"/>
  <c r="DA250" i="5"/>
  <c r="CZ251" i="5" s="1"/>
  <c r="AD251" i="5"/>
  <c r="AC252" i="5" s="1"/>
  <c r="E250" i="5"/>
  <c r="D251" i="5" s="1"/>
  <c r="AD252" i="5" l="1"/>
  <c r="AC253" i="5" s="1"/>
  <c r="E251" i="5"/>
  <c r="D252" i="5" s="1"/>
  <c r="DA251" i="5"/>
  <c r="CZ252" i="5" s="1"/>
  <c r="CB255" i="5"/>
  <c r="CA256" i="5" s="1"/>
  <c r="DZ251" i="5"/>
  <c r="DY252" i="5" s="1"/>
  <c r="BB251" i="5"/>
  <c r="BA252" i="5" s="1"/>
  <c r="BB252" i="5" l="1"/>
  <c r="BA253" i="5" s="1"/>
  <c r="DZ252" i="5"/>
  <c r="DY253" i="5" s="1"/>
  <c r="AD253" i="5"/>
  <c r="AC254" i="5" s="1"/>
  <c r="DA252" i="5"/>
  <c r="CZ253" i="5" s="1"/>
  <c r="CB256" i="5"/>
  <c r="CA257" i="5" s="1"/>
  <c r="E252" i="5"/>
  <c r="D253" i="5" s="1"/>
  <c r="E253" i="5" l="1"/>
  <c r="D254" i="5" s="1"/>
  <c r="DA253" i="5"/>
  <c r="CZ254" i="5" s="1"/>
  <c r="AD254" i="5"/>
  <c r="AC255" i="5" s="1"/>
  <c r="CB257" i="5"/>
  <c r="CA258" i="5" s="1"/>
  <c r="DZ253" i="5"/>
  <c r="DY254" i="5" s="1"/>
  <c r="BB253" i="5"/>
  <c r="BA254" i="5" s="1"/>
  <c r="BB254" i="5" l="1"/>
  <c r="BA255" i="5" s="1"/>
  <c r="CB258" i="5"/>
  <c r="CA259" i="5" s="1"/>
  <c r="DZ254" i="5"/>
  <c r="DY255" i="5" s="1"/>
  <c r="AD255" i="5"/>
  <c r="AC256" i="5" s="1"/>
  <c r="E254" i="5"/>
  <c r="D255" i="5" s="1"/>
  <c r="DA254" i="5"/>
  <c r="CZ255" i="5" s="1"/>
  <c r="AD256" i="5" l="1"/>
  <c r="AC257" i="5" s="1"/>
  <c r="DZ255" i="5"/>
  <c r="DY256" i="5" s="1"/>
  <c r="CB259" i="5"/>
  <c r="CA260" i="5" s="1"/>
  <c r="E255" i="5"/>
  <c r="D256" i="5" s="1"/>
  <c r="DA255" i="5"/>
  <c r="CZ256" i="5" s="1"/>
  <c r="BB255" i="5"/>
  <c r="BA256" i="5" s="1"/>
  <c r="DA256" i="5" l="1"/>
  <c r="CZ257" i="5" s="1"/>
  <c r="BB256" i="5"/>
  <c r="BA257" i="5" s="1"/>
  <c r="E256" i="5"/>
  <c r="D257" i="5" s="1"/>
  <c r="CB260" i="5"/>
  <c r="CA261" i="5" s="1"/>
  <c r="AD257" i="5"/>
  <c r="AC258" i="5" s="1"/>
  <c r="DZ256" i="5"/>
  <c r="DY257" i="5" s="1"/>
  <c r="AD258" i="5" l="1"/>
  <c r="AC259" i="5" s="1"/>
  <c r="CB261" i="5"/>
  <c r="CA262" i="5" s="1"/>
  <c r="E257" i="5"/>
  <c r="D258" i="5" s="1"/>
  <c r="DA257" i="5"/>
  <c r="CZ258" i="5" s="1"/>
  <c r="DZ257" i="5"/>
  <c r="DY258" i="5" s="1"/>
  <c r="BB257" i="5"/>
  <c r="BA258" i="5" s="1"/>
  <c r="DA258" i="5" l="1"/>
  <c r="CZ259" i="5" s="1"/>
  <c r="BB258" i="5"/>
  <c r="BA259" i="5" s="1"/>
  <c r="E258" i="5"/>
  <c r="D259" i="5" s="1"/>
  <c r="AD259" i="5"/>
  <c r="AC260" i="5" s="1"/>
  <c r="DZ258" i="5"/>
  <c r="DY259" i="5" s="1"/>
  <c r="CB262" i="5"/>
  <c r="CA263" i="5" s="1"/>
  <c r="CB263" i="5" l="1"/>
  <c r="CA264" i="5" s="1"/>
  <c r="DZ259" i="5"/>
  <c r="DY260" i="5" s="1"/>
  <c r="AD260" i="5"/>
  <c r="AC261" i="5" s="1"/>
  <c r="E259" i="5"/>
  <c r="D260" i="5" s="1"/>
  <c r="BB259" i="5"/>
  <c r="BA260" i="5" s="1"/>
  <c r="DA259" i="5"/>
  <c r="CZ260" i="5" s="1"/>
  <c r="BB260" i="5" l="1"/>
  <c r="BA261" i="5" s="1"/>
  <c r="DA260" i="5"/>
  <c r="CZ261" i="5" s="1"/>
  <c r="E260" i="5"/>
  <c r="D261" i="5" s="1"/>
  <c r="DZ260" i="5"/>
  <c r="DY261" i="5" s="1"/>
  <c r="AD261" i="5"/>
  <c r="AC262" i="5" s="1"/>
  <c r="CB264" i="5"/>
  <c r="CA265" i="5" s="1"/>
  <c r="AD262" i="5" l="1"/>
  <c r="AC263" i="5" s="1"/>
  <c r="DZ261" i="5"/>
  <c r="DY262" i="5" s="1"/>
  <c r="E261" i="5"/>
  <c r="D262" i="5" s="1"/>
  <c r="CB265" i="5"/>
  <c r="CA266" i="5" s="1"/>
  <c r="DA261" i="5"/>
  <c r="CZ262" i="5" s="1"/>
  <c r="BB261" i="5"/>
  <c r="BA262" i="5" s="1"/>
  <c r="BB262" i="5" l="1"/>
  <c r="BA263" i="5" s="1"/>
  <c r="DA262" i="5"/>
  <c r="CZ263" i="5" s="1"/>
  <c r="E262" i="5"/>
  <c r="D263" i="5" s="1"/>
  <c r="CB266" i="5"/>
  <c r="CA267" i="5" s="1"/>
  <c r="DZ262" i="5"/>
  <c r="DY263" i="5" s="1"/>
  <c r="AD263" i="5"/>
  <c r="AC264" i="5" s="1"/>
  <c r="AD264" i="5" l="1"/>
  <c r="AC265" i="5" s="1"/>
  <c r="DA263" i="5"/>
  <c r="CZ264" i="5" s="1"/>
  <c r="CB267" i="5"/>
  <c r="CA268" i="5" s="1"/>
  <c r="DZ263" i="5"/>
  <c r="DY264" i="5" s="1"/>
  <c r="E263" i="5"/>
  <c r="D264" i="5" s="1"/>
  <c r="BB263" i="5"/>
  <c r="BA264" i="5" s="1"/>
  <c r="E264" i="5" l="1"/>
  <c r="D265" i="5" s="1"/>
  <c r="BB264" i="5"/>
  <c r="BA265" i="5" s="1"/>
  <c r="DZ264" i="5"/>
  <c r="DY265" i="5" s="1"/>
  <c r="CB268" i="5"/>
  <c r="CA269" i="5" s="1"/>
  <c r="DA264" i="5"/>
  <c r="CZ265" i="5" s="1"/>
  <c r="AD265" i="5"/>
  <c r="AC266" i="5" s="1"/>
  <c r="DZ265" i="5" l="1"/>
  <c r="DY266" i="5" s="1"/>
  <c r="E265" i="5"/>
  <c r="D266" i="5" s="1"/>
  <c r="AD266" i="5"/>
  <c r="AC267" i="5" s="1"/>
  <c r="CB269" i="5"/>
  <c r="CA270" i="5" s="1"/>
  <c r="DA265" i="5"/>
  <c r="CZ266" i="5" s="1"/>
  <c r="BB265" i="5"/>
  <c r="BA266" i="5" s="1"/>
  <c r="BB266" i="5" l="1"/>
  <c r="BA267" i="5" s="1"/>
  <c r="DA266" i="5"/>
  <c r="CZ267" i="5" s="1"/>
  <c r="AD267" i="5"/>
  <c r="AC268" i="5" s="1"/>
  <c r="CB270" i="5"/>
  <c r="CA271" i="5" s="1"/>
  <c r="E266" i="5"/>
  <c r="D267" i="5" s="1"/>
  <c r="DZ266" i="5"/>
  <c r="DY267" i="5" s="1"/>
  <c r="CB271" i="5" l="1"/>
  <c r="CA272" i="5" s="1"/>
  <c r="DZ267" i="5"/>
  <c r="DY268" i="5" s="1"/>
  <c r="E267" i="5"/>
  <c r="D268" i="5" s="1"/>
  <c r="AD268" i="5"/>
  <c r="AC269" i="5" s="1"/>
  <c r="BB267" i="5"/>
  <c r="BA268" i="5" s="1"/>
  <c r="DA267" i="5"/>
  <c r="CZ268" i="5" s="1"/>
  <c r="DA268" i="5" l="1"/>
  <c r="CZ269" i="5" s="1"/>
  <c r="BB268" i="5"/>
  <c r="BA269" i="5" s="1"/>
  <c r="E268" i="5"/>
  <c r="D269" i="5" s="1"/>
  <c r="DZ268" i="5"/>
  <c r="DY269" i="5" s="1"/>
  <c r="AD269" i="5"/>
  <c r="AC270" i="5" s="1"/>
  <c r="CB272" i="5"/>
  <c r="CA273" i="5" s="1"/>
  <c r="CB273" i="5" l="1"/>
  <c r="CA274" i="5" s="1"/>
  <c r="AD270" i="5"/>
  <c r="AC271" i="5" s="1"/>
  <c r="E269" i="5"/>
  <c r="D270" i="5" s="1"/>
  <c r="BB269" i="5"/>
  <c r="BA270" i="5" s="1"/>
  <c r="DZ269" i="5"/>
  <c r="DY270" i="5" s="1"/>
  <c r="DA269" i="5"/>
  <c r="CZ270" i="5" s="1"/>
  <c r="DA270" i="5" l="1"/>
  <c r="CZ271" i="5" s="1"/>
  <c r="DZ270" i="5"/>
  <c r="DY271" i="5" s="1"/>
  <c r="E270" i="5"/>
  <c r="D271" i="5" s="1"/>
  <c r="AD271" i="5"/>
  <c r="AC272" i="5" s="1"/>
  <c r="BB270" i="5"/>
  <c r="BA271" i="5" s="1"/>
  <c r="CB274" i="5"/>
  <c r="CA275" i="5" s="1"/>
  <c r="AD272" i="5" l="1"/>
  <c r="AC273" i="5" s="1"/>
  <c r="CB275" i="5"/>
  <c r="CA276" i="5" s="1"/>
  <c r="BB271" i="5"/>
  <c r="BA272" i="5" s="1"/>
  <c r="E271" i="5"/>
  <c r="D272" i="5" s="1"/>
  <c r="DZ271" i="5"/>
  <c r="DY272" i="5" s="1"/>
  <c r="DA271" i="5"/>
  <c r="CZ272" i="5" s="1"/>
  <c r="DZ272" i="5" l="1"/>
  <c r="DY273" i="5" s="1"/>
  <c r="E272" i="5"/>
  <c r="D273" i="5" s="1"/>
  <c r="BB272" i="5"/>
  <c r="BA273" i="5" s="1"/>
  <c r="DA272" i="5"/>
  <c r="CZ273" i="5" s="1"/>
  <c r="CB276" i="5"/>
  <c r="CA277" i="5" s="1"/>
  <c r="AD273" i="5"/>
  <c r="AC274" i="5" s="1"/>
  <c r="CB277" i="5" l="1"/>
  <c r="CA278" i="5" s="1"/>
  <c r="DA273" i="5"/>
  <c r="CZ274" i="5" s="1"/>
  <c r="BB273" i="5"/>
  <c r="BA274" i="5" s="1"/>
  <c r="AD274" i="5"/>
  <c r="AC275" i="5" s="1"/>
  <c r="E273" i="5"/>
  <c r="D274" i="5" s="1"/>
  <c r="DZ273" i="5"/>
  <c r="DY274" i="5" s="1"/>
  <c r="DA274" i="5" l="1"/>
  <c r="CZ275" i="5" s="1"/>
  <c r="DZ274" i="5"/>
  <c r="DY275" i="5" s="1"/>
  <c r="BB274" i="5"/>
  <c r="BA275" i="5" s="1"/>
  <c r="CB278" i="5"/>
  <c r="CA279" i="5" s="1"/>
  <c r="E274" i="5"/>
  <c r="D275" i="5" s="1"/>
  <c r="AD275" i="5"/>
  <c r="AC276" i="5" s="1"/>
  <c r="AD276" i="5" l="1"/>
  <c r="AC277" i="5" s="1"/>
  <c r="CB279" i="5"/>
  <c r="CA280" i="5" s="1"/>
  <c r="DZ275" i="5"/>
  <c r="DY276" i="5" s="1"/>
  <c r="DA275" i="5"/>
  <c r="CZ276" i="5" s="1"/>
  <c r="E275" i="5"/>
  <c r="D276" i="5" s="1"/>
  <c r="BB275" i="5"/>
  <c r="BA276" i="5" s="1"/>
  <c r="E276" i="5" l="1"/>
  <c r="D277" i="5" s="1"/>
  <c r="AD277" i="5"/>
  <c r="AC278" i="5" s="1"/>
  <c r="BB276" i="5"/>
  <c r="BA277" i="5" s="1"/>
  <c r="DZ276" i="5"/>
  <c r="DY277" i="5" s="1"/>
  <c r="DA276" i="5"/>
  <c r="CZ277" i="5" s="1"/>
  <c r="CB280" i="5"/>
  <c r="CA281" i="5" s="1"/>
  <c r="CB281" i="5" l="1"/>
  <c r="CA282" i="5" s="1"/>
  <c r="DZ277" i="5"/>
  <c r="DY278" i="5" s="1"/>
  <c r="BB277" i="5"/>
  <c r="BA278" i="5" s="1"/>
  <c r="AD278" i="5"/>
  <c r="AC279" i="5" s="1"/>
  <c r="DA277" i="5"/>
  <c r="CZ278" i="5" s="1"/>
  <c r="E277" i="5"/>
  <c r="D278" i="5" s="1"/>
  <c r="E278" i="5" l="1"/>
  <c r="D279" i="5" s="1"/>
  <c r="DA278" i="5"/>
  <c r="CZ279" i="5" s="1"/>
  <c r="AD279" i="5"/>
  <c r="AC280" i="5" s="1"/>
  <c r="DZ278" i="5"/>
  <c r="DY279" i="5" s="1"/>
  <c r="BB278" i="5"/>
  <c r="BA279" i="5" s="1"/>
  <c r="CB282" i="5"/>
  <c r="CA283" i="5" s="1"/>
  <c r="BB279" i="5" l="1"/>
  <c r="BA280" i="5" s="1"/>
  <c r="CB283" i="5"/>
  <c r="CA284" i="5" s="1"/>
  <c r="DZ279" i="5"/>
  <c r="DY280" i="5" s="1"/>
  <c r="AD280" i="5"/>
  <c r="AC281" i="5" s="1"/>
  <c r="DA279" i="5"/>
  <c r="CZ280" i="5" s="1"/>
  <c r="E279" i="5"/>
  <c r="D280" i="5" s="1"/>
  <c r="DA280" i="5" l="1"/>
  <c r="CZ281" i="5" s="1"/>
  <c r="DZ280" i="5"/>
  <c r="DY281" i="5" s="1"/>
  <c r="E280" i="5"/>
  <c r="D281" i="5" s="1"/>
  <c r="AD281" i="5"/>
  <c r="AC282" i="5" s="1"/>
  <c r="CB284" i="5"/>
  <c r="CA285" i="5" s="1"/>
  <c r="BB280" i="5"/>
  <c r="BA281" i="5" s="1"/>
  <c r="AD282" i="5" l="1"/>
  <c r="AC283" i="5" s="1"/>
  <c r="CB285" i="5"/>
  <c r="CA286" i="5" s="1"/>
  <c r="E281" i="5"/>
  <c r="D282" i="5" s="1"/>
  <c r="DZ281" i="5"/>
  <c r="DY282" i="5" s="1"/>
  <c r="BB281" i="5"/>
  <c r="BA282" i="5" s="1"/>
  <c r="DA281" i="5"/>
  <c r="CZ282" i="5" s="1"/>
  <c r="BB282" i="5" l="1"/>
  <c r="BA283" i="5" s="1"/>
  <c r="DZ282" i="5"/>
  <c r="DY283" i="5" s="1"/>
  <c r="E282" i="5"/>
  <c r="D283" i="5" s="1"/>
  <c r="CB286" i="5"/>
  <c r="CA287" i="5" s="1"/>
  <c r="DA282" i="5"/>
  <c r="CZ283" i="5" s="1"/>
  <c r="AD283" i="5"/>
  <c r="AC284" i="5" s="1"/>
  <c r="DA283" i="5" l="1"/>
  <c r="CZ284" i="5" s="1"/>
  <c r="E283" i="5"/>
  <c r="D284" i="5" s="1"/>
  <c r="CB287" i="5"/>
  <c r="CA288" i="5" s="1"/>
  <c r="AD284" i="5"/>
  <c r="AC285" i="5" s="1"/>
  <c r="DZ283" i="5"/>
  <c r="DY284" i="5" s="1"/>
  <c r="BB283" i="5"/>
  <c r="BA284" i="5" s="1"/>
  <c r="BB284" i="5" l="1"/>
  <c r="BA285" i="5" s="1"/>
  <c r="CB288" i="5"/>
  <c r="CA289" i="5" s="1"/>
  <c r="DA284" i="5"/>
  <c r="CZ285" i="5" s="1"/>
  <c r="DZ284" i="5"/>
  <c r="DY285" i="5" s="1"/>
  <c r="AD285" i="5"/>
  <c r="AC286" i="5" s="1"/>
  <c r="E284" i="5"/>
  <c r="D285" i="5" s="1"/>
  <c r="E285" i="5" l="1"/>
  <c r="D286" i="5" s="1"/>
  <c r="DA285" i="5"/>
  <c r="CZ286" i="5" s="1"/>
  <c r="DZ285" i="5"/>
  <c r="DY286" i="5" s="1"/>
  <c r="AD286" i="5"/>
  <c r="AC287" i="5" s="1"/>
  <c r="CB289" i="5"/>
  <c r="CA290" i="5" s="1"/>
  <c r="BB285" i="5"/>
  <c r="BA286" i="5" s="1"/>
  <c r="BB286" i="5" l="1"/>
  <c r="BA287" i="5" s="1"/>
  <c r="AD287" i="5"/>
  <c r="AC288" i="5" s="1"/>
  <c r="DA286" i="5"/>
  <c r="CZ287" i="5" s="1"/>
  <c r="CB290" i="5"/>
  <c r="CA291" i="5" s="1"/>
  <c r="DZ286" i="5"/>
  <c r="DY287" i="5" s="1"/>
  <c r="E286" i="5"/>
  <c r="D287" i="5" s="1"/>
  <c r="DA287" i="5" l="1"/>
  <c r="CZ288" i="5" s="1"/>
  <c r="BB287" i="5"/>
  <c r="BA288" i="5" s="1"/>
  <c r="E287" i="5"/>
  <c r="D288" i="5" s="1"/>
  <c r="DZ287" i="5"/>
  <c r="DY288" i="5" s="1"/>
  <c r="CB291" i="5"/>
  <c r="CA292" i="5" s="1"/>
  <c r="AD288" i="5"/>
  <c r="AC289" i="5" s="1"/>
  <c r="AD289" i="5" l="1"/>
  <c r="AC290" i="5" s="1"/>
  <c r="CB292" i="5"/>
  <c r="CA293" i="5" s="1"/>
  <c r="DZ288" i="5"/>
  <c r="DY289" i="5" s="1"/>
  <c r="DA288" i="5"/>
  <c r="CZ289" i="5" s="1"/>
  <c r="E288" i="5"/>
  <c r="D289" i="5" s="1"/>
  <c r="BB288" i="5"/>
  <c r="BA289" i="5" s="1"/>
  <c r="BB289" i="5" l="1"/>
  <c r="BA290" i="5" s="1"/>
  <c r="DA289" i="5"/>
  <c r="CZ290" i="5" s="1"/>
  <c r="DZ289" i="5"/>
  <c r="DY290" i="5" s="1"/>
  <c r="E289" i="5"/>
  <c r="D290" i="5" s="1"/>
  <c r="CB293" i="5"/>
  <c r="CA294" i="5" s="1"/>
  <c r="AD290" i="5"/>
  <c r="AC291" i="5" s="1"/>
  <c r="CB294" i="5" l="1"/>
  <c r="CA295" i="5" s="1"/>
  <c r="E290" i="5"/>
  <c r="D291" i="5" s="1"/>
  <c r="AD291" i="5"/>
  <c r="AC292" i="5" s="1"/>
  <c r="DA290" i="5"/>
  <c r="CZ291" i="5" s="1"/>
  <c r="DZ290" i="5"/>
  <c r="DY291" i="5" s="1"/>
  <c r="BB290" i="5"/>
  <c r="BA291" i="5" s="1"/>
  <c r="DA291" i="5" l="1"/>
  <c r="CZ292" i="5" s="1"/>
  <c r="AD292" i="5"/>
  <c r="AC293" i="5" s="1"/>
  <c r="BB291" i="5"/>
  <c r="BA292" i="5" s="1"/>
  <c r="DZ291" i="5"/>
  <c r="DY292" i="5" s="1"/>
  <c r="E291" i="5"/>
  <c r="D292" i="5" s="1"/>
  <c r="CB295" i="5"/>
  <c r="CA296" i="5" s="1"/>
  <c r="BB292" i="5" l="1"/>
  <c r="BA293" i="5" s="1"/>
  <c r="CB296" i="5"/>
  <c r="CA297" i="5" s="1"/>
  <c r="DZ292" i="5"/>
  <c r="DY293" i="5" s="1"/>
  <c r="E292" i="5"/>
  <c r="D293" i="5" s="1"/>
  <c r="AD293" i="5"/>
  <c r="AC294" i="5" s="1"/>
  <c r="DA292" i="5"/>
  <c r="CZ293" i="5" s="1"/>
  <c r="DA293" i="5" l="1"/>
  <c r="CZ294" i="5" s="1"/>
  <c r="AD294" i="5"/>
  <c r="AC295" i="5" s="1"/>
  <c r="E293" i="5"/>
  <c r="D294" i="5" s="1"/>
  <c r="DZ293" i="5"/>
  <c r="DY294" i="5" s="1"/>
  <c r="CB297" i="5"/>
  <c r="CA298" i="5" s="1"/>
  <c r="BB293" i="5"/>
  <c r="BA294" i="5" s="1"/>
  <c r="BB294" i="5" l="1"/>
  <c r="BA295" i="5" s="1"/>
  <c r="CB298" i="5"/>
  <c r="CA299" i="5" s="1"/>
  <c r="DZ294" i="5"/>
  <c r="DY295" i="5" s="1"/>
  <c r="AD295" i="5"/>
  <c r="AC296" i="5" s="1"/>
  <c r="E294" i="5"/>
  <c r="D295" i="5" s="1"/>
  <c r="DA294" i="5"/>
  <c r="CZ295" i="5" s="1"/>
  <c r="AD296" i="5" l="1"/>
  <c r="AC297" i="5" s="1"/>
  <c r="E295" i="5"/>
  <c r="D296" i="5" s="1"/>
  <c r="CB299" i="5"/>
  <c r="CA300" i="5" s="1"/>
  <c r="DA295" i="5"/>
  <c r="CZ296" i="5" s="1"/>
  <c r="DZ295" i="5"/>
  <c r="DY296" i="5" s="1"/>
  <c r="BB295" i="5"/>
  <c r="BA296" i="5" s="1"/>
  <c r="DZ296" i="5" l="1"/>
  <c r="DY297" i="5" s="1"/>
  <c r="BB296" i="5"/>
  <c r="BA297" i="5" s="1"/>
  <c r="DA296" i="5"/>
  <c r="CZ297" i="5" s="1"/>
  <c r="CB300" i="5"/>
  <c r="CA301" i="5" s="1"/>
  <c r="AD297" i="5"/>
  <c r="AC298" i="5" s="1"/>
  <c r="E296" i="5"/>
  <c r="D297" i="5" s="1"/>
  <c r="E297" i="5" l="1"/>
  <c r="D298" i="5" s="1"/>
  <c r="AD298" i="5"/>
  <c r="AC299" i="5" s="1"/>
  <c r="CB301" i="5"/>
  <c r="CA302" i="5" s="1"/>
  <c r="DA297" i="5"/>
  <c r="CZ298" i="5" s="1"/>
  <c r="BB297" i="5"/>
  <c r="BA298" i="5" s="1"/>
  <c r="DZ297" i="5"/>
  <c r="DY298" i="5" s="1"/>
  <c r="BB298" i="5" l="1"/>
  <c r="BA299" i="5" s="1"/>
  <c r="DA298" i="5"/>
  <c r="CZ299" i="5" s="1"/>
  <c r="E298" i="5"/>
  <c r="D299" i="5" s="1"/>
  <c r="DZ298" i="5"/>
  <c r="DY299" i="5" s="1"/>
  <c r="CB302" i="5"/>
  <c r="CA303" i="5" s="1"/>
  <c r="AD299" i="5"/>
  <c r="AC300" i="5" s="1"/>
  <c r="AD300" i="5" l="1"/>
  <c r="AC301" i="5" s="1"/>
  <c r="CB303" i="5"/>
  <c r="CA304" i="5" s="1"/>
  <c r="DZ299" i="5"/>
  <c r="DY300" i="5" s="1"/>
  <c r="E299" i="5"/>
  <c r="D300" i="5" s="1"/>
  <c r="DA299" i="5"/>
  <c r="CZ300" i="5" s="1"/>
  <c r="BB299" i="5"/>
  <c r="BA300" i="5" s="1"/>
  <c r="BB300" i="5" l="1"/>
  <c r="BA301" i="5" s="1"/>
  <c r="E300" i="5"/>
  <c r="D301" i="5" s="1"/>
  <c r="DA300" i="5"/>
  <c r="CZ301" i="5" s="1"/>
  <c r="DZ300" i="5"/>
  <c r="DY301" i="5" s="1"/>
  <c r="CB304" i="5"/>
  <c r="CA305" i="5" s="1"/>
  <c r="AD301" i="5"/>
  <c r="AC302" i="5" s="1"/>
  <c r="AD302" i="5" l="1"/>
  <c r="AC303" i="5" s="1"/>
  <c r="E301" i="5"/>
  <c r="D302" i="5" s="1"/>
  <c r="BB301" i="5"/>
  <c r="BA302" i="5" s="1"/>
  <c r="DZ301" i="5"/>
  <c r="DY302" i="5" s="1"/>
  <c r="CB305" i="5"/>
  <c r="CA306" i="5" s="1"/>
  <c r="DA301" i="5"/>
  <c r="CZ302" i="5" s="1"/>
  <c r="DA302" i="5" l="1"/>
  <c r="CZ303" i="5" s="1"/>
  <c r="CB306" i="5"/>
  <c r="CA307" i="5" s="1"/>
  <c r="E302" i="5"/>
  <c r="D303" i="5" s="1"/>
  <c r="BB302" i="5"/>
  <c r="BA303" i="5" s="1"/>
  <c r="DZ302" i="5"/>
  <c r="DY303" i="5" s="1"/>
  <c r="AD303" i="5"/>
  <c r="AC304" i="5" s="1"/>
  <c r="AD304" i="5" l="1"/>
  <c r="AC305" i="5" s="1"/>
  <c r="DA303" i="5"/>
  <c r="CZ304" i="5" s="1"/>
  <c r="DZ303" i="5"/>
  <c r="DY304" i="5" s="1"/>
  <c r="E303" i="5"/>
  <c r="D304" i="5" s="1"/>
  <c r="BB303" i="5"/>
  <c r="BA304" i="5" s="1"/>
  <c r="CB307" i="5"/>
  <c r="CA308" i="5" s="1"/>
  <c r="BB304" i="5" l="1"/>
  <c r="BA305" i="5" s="1"/>
  <c r="DZ304" i="5"/>
  <c r="DY305" i="5" s="1"/>
  <c r="CB308" i="5"/>
  <c r="CA309" i="5" s="1"/>
  <c r="E304" i="5"/>
  <c r="D305" i="5" s="1"/>
  <c r="DA304" i="5"/>
  <c r="CZ305" i="5" s="1"/>
  <c r="AD305" i="5"/>
  <c r="AC306" i="5" s="1"/>
  <c r="AD306" i="5" l="1"/>
  <c r="AC307" i="5" s="1"/>
  <c r="CB309" i="5"/>
  <c r="CA310" i="5" s="1"/>
  <c r="DA305" i="5"/>
  <c r="CZ306" i="5" s="1"/>
  <c r="E305" i="5"/>
  <c r="D306" i="5" s="1"/>
  <c r="BB305" i="5"/>
  <c r="BA306" i="5" s="1"/>
  <c r="DZ305" i="5"/>
  <c r="DY306" i="5" s="1"/>
  <c r="DZ306" i="5" l="1"/>
  <c r="DY307" i="5" s="1"/>
  <c r="BB306" i="5"/>
  <c r="BA307" i="5" s="1"/>
  <c r="DA306" i="5"/>
  <c r="CZ307" i="5" s="1"/>
  <c r="AD307" i="5"/>
  <c r="AC308" i="5" s="1"/>
  <c r="E306" i="5"/>
  <c r="D307" i="5" s="1"/>
  <c r="CB310" i="5"/>
  <c r="CA311" i="5" s="1"/>
  <c r="AD308" i="5" l="1"/>
  <c r="AC309" i="5" s="1"/>
  <c r="DA307" i="5"/>
  <c r="CZ308" i="5" s="1"/>
  <c r="DZ307" i="5"/>
  <c r="DY308" i="5" s="1"/>
  <c r="CB311" i="5"/>
  <c r="CA312" i="5" s="1"/>
  <c r="E307" i="5"/>
  <c r="D308" i="5" s="1"/>
  <c r="BB307" i="5"/>
  <c r="BA308" i="5" s="1"/>
  <c r="BB308" i="5" l="1"/>
  <c r="BA309" i="5" s="1"/>
  <c r="CB312" i="5"/>
  <c r="CA313" i="5" s="1"/>
  <c r="DA308" i="5"/>
  <c r="CZ309" i="5" s="1"/>
  <c r="AD309" i="5"/>
  <c r="AC310" i="5" s="1"/>
  <c r="E308" i="5"/>
  <c r="D309" i="5" s="1"/>
  <c r="DZ308" i="5"/>
  <c r="DY309" i="5" s="1"/>
  <c r="DZ309" i="5" l="1"/>
  <c r="DY310" i="5" s="1"/>
  <c r="E309" i="5"/>
  <c r="D310" i="5" s="1"/>
  <c r="AD310" i="5"/>
  <c r="AC311" i="5" s="1"/>
  <c r="CB313" i="5"/>
  <c r="CA314" i="5" s="1"/>
  <c r="DA309" i="5"/>
  <c r="CZ310" i="5" s="1"/>
  <c r="BB309" i="5"/>
  <c r="BA310" i="5" s="1"/>
  <c r="DA310" i="5" l="1"/>
  <c r="CZ311" i="5" s="1"/>
  <c r="BB310" i="5"/>
  <c r="BA311" i="5" s="1"/>
  <c r="CB314" i="5"/>
  <c r="CA315" i="5" s="1"/>
  <c r="AD311" i="5"/>
  <c r="AC312" i="5" s="1"/>
  <c r="E310" i="5"/>
  <c r="D311" i="5" s="1"/>
  <c r="DZ310" i="5"/>
  <c r="DY311" i="5" s="1"/>
  <c r="DZ311" i="5" l="1"/>
  <c r="DY312" i="5" s="1"/>
  <c r="E311" i="5"/>
  <c r="D312" i="5" s="1"/>
  <c r="AD312" i="5"/>
  <c r="AC313" i="5" s="1"/>
  <c r="BB311" i="5"/>
  <c r="BA312" i="5" s="1"/>
  <c r="CB315" i="5"/>
  <c r="CA316" i="5" s="1"/>
  <c r="DA311" i="5"/>
  <c r="CZ312" i="5" s="1"/>
  <c r="DA312" i="5" l="1"/>
  <c r="CZ313" i="5" s="1"/>
  <c r="CB316" i="5"/>
  <c r="CA317" i="5" s="1"/>
  <c r="BB312" i="5"/>
  <c r="BA313" i="5" s="1"/>
  <c r="E312" i="5"/>
  <c r="D313" i="5" s="1"/>
  <c r="AD313" i="5"/>
  <c r="AC314" i="5" s="1"/>
  <c r="DZ312" i="5"/>
  <c r="DY313" i="5" s="1"/>
  <c r="DZ313" i="5" l="1"/>
  <c r="DY314" i="5" s="1"/>
  <c r="BB313" i="5"/>
  <c r="BA314" i="5" s="1"/>
  <c r="DA313" i="5"/>
  <c r="CZ314" i="5" s="1"/>
  <c r="AD314" i="5"/>
  <c r="AC315" i="5" s="1"/>
  <c r="E313" i="5"/>
  <c r="D314" i="5" s="1"/>
  <c r="CB317" i="5"/>
  <c r="CA318" i="5" s="1"/>
  <c r="BB314" i="5" l="1"/>
  <c r="BA315" i="5" s="1"/>
  <c r="DA314" i="5"/>
  <c r="CZ315" i="5" s="1"/>
  <c r="DZ314" i="5"/>
  <c r="DY315" i="5" s="1"/>
  <c r="CB318" i="5"/>
  <c r="CA319" i="5" s="1"/>
  <c r="E314" i="5"/>
  <c r="D315" i="5" s="1"/>
  <c r="AD315" i="5"/>
  <c r="AC316" i="5" s="1"/>
  <c r="E315" i="5" l="1"/>
  <c r="D316" i="5" s="1"/>
  <c r="AD316" i="5"/>
  <c r="AC317" i="5" s="1"/>
  <c r="CB319" i="5"/>
  <c r="CA320" i="5" s="1"/>
  <c r="DA315" i="5"/>
  <c r="CZ316" i="5" s="1"/>
  <c r="DZ315" i="5"/>
  <c r="DY316" i="5" s="1"/>
  <c r="BB315" i="5"/>
  <c r="BA316" i="5" s="1"/>
  <c r="CB320" i="5" l="1"/>
  <c r="CA321" i="5" s="1"/>
  <c r="AD317" i="5"/>
  <c r="AC318" i="5" s="1"/>
  <c r="BB316" i="5"/>
  <c r="BA317" i="5" s="1"/>
  <c r="DZ316" i="5"/>
  <c r="DY317" i="5" s="1"/>
  <c r="DA316" i="5"/>
  <c r="CZ317" i="5" s="1"/>
  <c r="E316" i="5"/>
  <c r="D317" i="5" s="1"/>
  <c r="DZ317" i="5" l="1"/>
  <c r="DY318" i="5" s="1"/>
  <c r="E317" i="5"/>
  <c r="D318" i="5" s="1"/>
  <c r="DA317" i="5"/>
  <c r="CZ318" i="5" s="1"/>
  <c r="BB317" i="5"/>
  <c r="BA318" i="5" s="1"/>
  <c r="AD318" i="5"/>
  <c r="AC319" i="5" s="1"/>
  <c r="CB321" i="5"/>
  <c r="CA322" i="5" s="1"/>
  <c r="AD319" i="5" l="1"/>
  <c r="AC320" i="5" s="1"/>
  <c r="CB322" i="5"/>
  <c r="CA323" i="5" s="1"/>
  <c r="DA318" i="5"/>
  <c r="CZ319" i="5" s="1"/>
  <c r="E318" i="5"/>
  <c r="D319" i="5" s="1"/>
  <c r="BB318" i="5"/>
  <c r="BA319" i="5" s="1"/>
  <c r="DZ318" i="5"/>
  <c r="DY319" i="5" s="1"/>
  <c r="BB319" i="5" l="1"/>
  <c r="BA320" i="5" s="1"/>
  <c r="DZ319" i="5"/>
  <c r="DY320" i="5" s="1"/>
  <c r="E319" i="5"/>
  <c r="D320" i="5" s="1"/>
  <c r="DA319" i="5"/>
  <c r="CZ320" i="5" s="1"/>
  <c r="CB323" i="5"/>
  <c r="CA324" i="5" s="1"/>
  <c r="AD320" i="5"/>
  <c r="AC321" i="5" s="1"/>
  <c r="AD321" i="5" l="1"/>
  <c r="AC322" i="5" s="1"/>
  <c r="CB324" i="5"/>
  <c r="CA325" i="5" s="1"/>
  <c r="DZ320" i="5"/>
  <c r="DY321" i="5" s="1"/>
  <c r="DA320" i="5"/>
  <c r="CZ321" i="5" s="1"/>
  <c r="E320" i="5"/>
  <c r="D321" i="5" s="1"/>
  <c r="BB320" i="5"/>
  <c r="BA321" i="5" s="1"/>
  <c r="BB321" i="5" l="1"/>
  <c r="BA322" i="5" s="1"/>
  <c r="E321" i="5"/>
  <c r="D322" i="5" s="1"/>
  <c r="DZ321" i="5"/>
  <c r="DY322" i="5" s="1"/>
  <c r="AD322" i="5"/>
  <c r="AC323" i="5" s="1"/>
  <c r="DA321" i="5"/>
  <c r="CZ322" i="5" s="1"/>
  <c r="CB325" i="5"/>
  <c r="CA326" i="5" s="1"/>
  <c r="AD323" i="5" l="1"/>
  <c r="AC324" i="5" s="1"/>
  <c r="DZ322" i="5"/>
  <c r="DY323" i="5" s="1"/>
  <c r="BB322" i="5"/>
  <c r="BA323" i="5" s="1"/>
  <c r="CB326" i="5"/>
  <c r="CA327" i="5" s="1"/>
  <c r="DA322" i="5"/>
  <c r="CZ323" i="5" s="1"/>
  <c r="E322" i="5"/>
  <c r="D323" i="5" s="1"/>
  <c r="DA323" i="5" l="1"/>
  <c r="CZ324" i="5" s="1"/>
  <c r="BB323" i="5"/>
  <c r="BA324" i="5" s="1"/>
  <c r="AD324" i="5"/>
  <c r="AC325" i="5" s="1"/>
  <c r="E323" i="5"/>
  <c r="D324" i="5" s="1"/>
  <c r="CB327" i="5"/>
  <c r="CA328" i="5" s="1"/>
  <c r="DZ323" i="5"/>
  <c r="DY324" i="5" s="1"/>
  <c r="DZ324" i="5" l="1"/>
  <c r="DY325" i="5" s="1"/>
  <c r="E324" i="5"/>
  <c r="D325" i="5" s="1"/>
  <c r="AD325" i="5"/>
  <c r="AC326" i="5" s="1"/>
  <c r="CB328" i="5"/>
  <c r="CA329" i="5" s="1"/>
  <c r="BB324" i="5"/>
  <c r="BA325" i="5" s="1"/>
  <c r="DA324" i="5"/>
  <c r="CZ325" i="5" s="1"/>
  <c r="BB325" i="5" l="1"/>
  <c r="BA326" i="5" s="1"/>
  <c r="CB329" i="5"/>
  <c r="CA330" i="5" s="1"/>
  <c r="DZ325" i="5"/>
  <c r="DY326" i="5" s="1"/>
  <c r="DA325" i="5"/>
  <c r="CZ326" i="5" s="1"/>
  <c r="AD326" i="5"/>
  <c r="AC327" i="5" s="1"/>
  <c r="E325" i="5"/>
  <c r="D326" i="5" s="1"/>
  <c r="E326" i="5" l="1"/>
  <c r="D327" i="5" s="1"/>
  <c r="AD327" i="5"/>
  <c r="AC328" i="5" s="1"/>
  <c r="DZ326" i="5"/>
  <c r="DY327" i="5" s="1"/>
  <c r="CB330" i="5"/>
  <c r="CA331" i="5" s="1"/>
  <c r="DA326" i="5"/>
  <c r="CZ327" i="5" s="1"/>
  <c r="BB326" i="5"/>
  <c r="BA327" i="5" s="1"/>
  <c r="BB327" i="5" l="1"/>
  <c r="BA328" i="5" s="1"/>
  <c r="DZ327" i="5"/>
  <c r="DY328" i="5" s="1"/>
  <c r="AD328" i="5"/>
  <c r="AC329" i="5" s="1"/>
  <c r="CB331" i="5"/>
  <c r="CA332" i="5" s="1"/>
  <c r="DA327" i="5"/>
  <c r="CZ328" i="5" s="1"/>
  <c r="E327" i="5"/>
  <c r="D328" i="5" s="1"/>
  <c r="E328" i="5" l="1"/>
  <c r="D329" i="5" s="1"/>
  <c r="CB332" i="5"/>
  <c r="CA333" i="5" s="1"/>
  <c r="DZ328" i="5"/>
  <c r="DY329" i="5" s="1"/>
  <c r="DA328" i="5"/>
  <c r="CZ329" i="5" s="1"/>
  <c r="AD329" i="5"/>
  <c r="AC330" i="5" s="1"/>
  <c r="BB328" i="5"/>
  <c r="BA329" i="5" s="1"/>
  <c r="AD330" i="5" l="1"/>
  <c r="AC331" i="5" s="1"/>
  <c r="BB329" i="5"/>
  <c r="BA330" i="5" s="1"/>
  <c r="DA329" i="5"/>
  <c r="CZ330" i="5" s="1"/>
  <c r="CB333" i="5"/>
  <c r="CA334" i="5" s="1"/>
  <c r="DZ329" i="5"/>
  <c r="DY330" i="5" s="1"/>
  <c r="E329" i="5"/>
  <c r="D330" i="5" s="1"/>
  <c r="CB334" i="5" l="1"/>
  <c r="CA335" i="5" s="1"/>
  <c r="E330" i="5"/>
  <c r="D331" i="5" s="1"/>
  <c r="DZ330" i="5"/>
  <c r="DY331" i="5" s="1"/>
  <c r="DA330" i="5"/>
  <c r="CZ331" i="5" s="1"/>
  <c r="AD331" i="5"/>
  <c r="AC332" i="5" s="1"/>
  <c r="BB330" i="5"/>
  <c r="BA331" i="5" s="1"/>
  <c r="BB331" i="5" l="1"/>
  <c r="BA332" i="5" s="1"/>
  <c r="AD332" i="5"/>
  <c r="AC333" i="5" s="1"/>
  <c r="DZ331" i="5"/>
  <c r="DY332" i="5" s="1"/>
  <c r="DA331" i="5"/>
  <c r="CZ332" i="5" s="1"/>
  <c r="E331" i="5"/>
  <c r="D332" i="5" s="1"/>
  <c r="CB335" i="5"/>
  <c r="CA336" i="5" s="1"/>
  <c r="CB336" i="5" l="1"/>
  <c r="CA337" i="5" s="1"/>
  <c r="E332" i="5"/>
  <c r="D333" i="5" s="1"/>
  <c r="DA332" i="5"/>
  <c r="CZ333" i="5" s="1"/>
  <c r="DZ332" i="5"/>
  <c r="DY333" i="5" s="1"/>
  <c r="AD333" i="5"/>
  <c r="AC334" i="5" s="1"/>
  <c r="BB332" i="5"/>
  <c r="BA333" i="5" s="1"/>
  <c r="AD334" i="5" l="1"/>
  <c r="AC335" i="5" s="1"/>
  <c r="DZ333" i="5"/>
  <c r="DY334" i="5" s="1"/>
  <c r="DA333" i="5"/>
  <c r="CZ334" i="5" s="1"/>
  <c r="CB337" i="5"/>
  <c r="CA338" i="5" s="1"/>
  <c r="BB333" i="5"/>
  <c r="BA334" i="5" s="1"/>
  <c r="E333" i="5"/>
  <c r="D334" i="5" s="1"/>
  <c r="E334" i="5" l="1"/>
  <c r="D335" i="5" s="1"/>
  <c r="BB334" i="5"/>
  <c r="BA335" i="5" s="1"/>
  <c r="CB338" i="5"/>
  <c r="CA339" i="5" s="1"/>
  <c r="DA334" i="5"/>
  <c r="CZ335" i="5" s="1"/>
  <c r="DZ334" i="5"/>
  <c r="DY335" i="5" s="1"/>
  <c r="AD335" i="5"/>
  <c r="AC336" i="5" s="1"/>
  <c r="AD336" i="5" l="1"/>
  <c r="AC337" i="5" s="1"/>
  <c r="CB339" i="5"/>
  <c r="CA340" i="5" s="1"/>
  <c r="DA335" i="5"/>
  <c r="CZ336" i="5" s="1"/>
  <c r="DZ335" i="5"/>
  <c r="DY336" i="5" s="1"/>
  <c r="BB335" i="5"/>
  <c r="BA336" i="5" s="1"/>
  <c r="E335" i="5"/>
  <c r="D336" i="5" s="1"/>
  <c r="DZ336" i="5" l="1"/>
  <c r="DY337" i="5" s="1"/>
  <c r="E336" i="5"/>
  <c r="D337" i="5" s="1"/>
  <c r="CB340" i="5"/>
  <c r="CA341" i="5" s="1"/>
  <c r="AD337" i="5"/>
  <c r="AC338" i="5" s="1"/>
  <c r="BB336" i="5"/>
  <c r="BA337" i="5" s="1"/>
  <c r="DA336" i="5"/>
  <c r="CZ337" i="5" s="1"/>
  <c r="DA337" i="5" l="1"/>
  <c r="CZ338" i="5" s="1"/>
  <c r="CB341" i="5"/>
  <c r="CA342" i="5" s="1"/>
  <c r="E337" i="5"/>
  <c r="D338" i="5" s="1"/>
  <c r="AD338" i="5"/>
  <c r="AC339" i="5" s="1"/>
  <c r="BB337" i="5"/>
  <c r="BA338" i="5" s="1"/>
  <c r="DZ337" i="5"/>
  <c r="DY338" i="5" s="1"/>
  <c r="BB338" i="5" l="1"/>
  <c r="BA339" i="5" s="1"/>
  <c r="E338" i="5"/>
  <c r="D339" i="5" s="1"/>
  <c r="DA338" i="5"/>
  <c r="CZ339" i="5" s="1"/>
  <c r="DZ338" i="5"/>
  <c r="DY339" i="5" s="1"/>
  <c r="AD339" i="5"/>
  <c r="AC340" i="5" s="1"/>
  <c r="CB342" i="5"/>
  <c r="CA343" i="5" s="1"/>
  <c r="AD340" i="5" l="1"/>
  <c r="AC341" i="5" s="1"/>
  <c r="DZ339" i="5"/>
  <c r="DY340" i="5" s="1"/>
  <c r="DA339" i="5"/>
  <c r="CZ340" i="5" s="1"/>
  <c r="BB339" i="5"/>
  <c r="BA340" i="5" s="1"/>
  <c r="CB343" i="5"/>
  <c r="CA344" i="5" s="1"/>
  <c r="E339" i="5"/>
  <c r="D340" i="5" s="1"/>
  <c r="E340" i="5" l="1"/>
  <c r="D341" i="5" s="1"/>
  <c r="BB340" i="5"/>
  <c r="BA341" i="5" s="1"/>
  <c r="DZ340" i="5"/>
  <c r="DY341" i="5" s="1"/>
  <c r="DA340" i="5"/>
  <c r="CZ341" i="5" s="1"/>
  <c r="CB344" i="5"/>
  <c r="CA345" i="5" s="1"/>
  <c r="AD341" i="5"/>
  <c r="AC342" i="5" s="1"/>
  <c r="CB345" i="5" l="1"/>
  <c r="CA346" i="5" s="1"/>
  <c r="AD342" i="5"/>
  <c r="AC343" i="5" s="1"/>
  <c r="DA341" i="5"/>
  <c r="CZ342" i="5" s="1"/>
  <c r="BB341" i="5"/>
  <c r="BA342" i="5" s="1"/>
  <c r="E341" i="5"/>
  <c r="D342" i="5" s="1"/>
  <c r="DZ341" i="5"/>
  <c r="DY342" i="5" s="1"/>
  <c r="DZ342" i="5" l="1"/>
  <c r="DY343" i="5" s="1"/>
  <c r="BB342" i="5"/>
  <c r="BA343" i="5" s="1"/>
  <c r="DA342" i="5"/>
  <c r="CZ343" i="5" s="1"/>
  <c r="E342" i="5"/>
  <c r="D343" i="5" s="1"/>
  <c r="CB346" i="5"/>
  <c r="CA347" i="5" s="1"/>
  <c r="AD343" i="5"/>
  <c r="AC344" i="5" s="1"/>
  <c r="CB347" i="5" l="1"/>
  <c r="CA348" i="5" s="1"/>
  <c r="E343" i="5"/>
  <c r="D344" i="5" s="1"/>
  <c r="DA343" i="5"/>
  <c r="CZ344" i="5" s="1"/>
  <c r="AD344" i="5"/>
  <c r="AC345" i="5" s="1"/>
  <c r="BB343" i="5"/>
  <c r="BA344" i="5" s="1"/>
  <c r="DZ343" i="5"/>
  <c r="DY344" i="5" s="1"/>
  <c r="DZ344" i="5" l="1"/>
  <c r="DY345" i="5" s="1"/>
  <c r="AD345" i="5"/>
  <c r="AC346" i="5" s="1"/>
  <c r="DA344" i="5"/>
  <c r="CZ345" i="5" s="1"/>
  <c r="E344" i="5"/>
  <c r="D345" i="5" s="1"/>
  <c r="BB344" i="5"/>
  <c r="BA345" i="5" s="1"/>
  <c r="CB348" i="5"/>
  <c r="CA349" i="5" s="1"/>
  <c r="E345" i="5" l="1"/>
  <c r="D346" i="5" s="1"/>
  <c r="DA345" i="5"/>
  <c r="CZ346" i="5" s="1"/>
  <c r="AD346" i="5"/>
  <c r="AC347" i="5" s="1"/>
  <c r="CB349" i="5"/>
  <c r="CA350" i="5" s="1"/>
  <c r="BB345" i="5"/>
  <c r="BA346" i="5" s="1"/>
  <c r="DZ345" i="5"/>
  <c r="DY346" i="5" s="1"/>
  <c r="BB346" i="5" l="1"/>
  <c r="BA347" i="5" s="1"/>
  <c r="AD347" i="5"/>
  <c r="AC348" i="5" s="1"/>
  <c r="CB350" i="5"/>
  <c r="CA351" i="5" s="1"/>
  <c r="DA346" i="5"/>
  <c r="CZ347" i="5" s="1"/>
  <c r="DZ346" i="5"/>
  <c r="DY347" i="5" s="1"/>
  <c r="E346" i="5"/>
  <c r="D347" i="5" s="1"/>
  <c r="DA347" i="5" l="1"/>
  <c r="CZ348" i="5" s="1"/>
  <c r="DZ347" i="5"/>
  <c r="DY348" i="5" s="1"/>
  <c r="CB351" i="5"/>
  <c r="CA352" i="5" s="1"/>
  <c r="BB347" i="5"/>
  <c r="BA348" i="5" s="1"/>
  <c r="E347" i="5"/>
  <c r="D348" i="5" s="1"/>
  <c r="AD348" i="5"/>
  <c r="AC349" i="5" s="1"/>
  <c r="BB348" i="5" l="1"/>
  <c r="BA349" i="5" s="1"/>
  <c r="DA348" i="5"/>
  <c r="CZ349" i="5" s="1"/>
  <c r="E348" i="5"/>
  <c r="D349" i="5" s="1"/>
  <c r="AD349" i="5"/>
  <c r="AC350" i="5" s="1"/>
  <c r="CB352" i="5"/>
  <c r="CA353" i="5" s="1"/>
  <c r="DZ348" i="5"/>
  <c r="DY349" i="5" s="1"/>
  <c r="DZ349" i="5" l="1"/>
  <c r="DY350" i="5" s="1"/>
  <c r="AD350" i="5"/>
  <c r="AC351" i="5" s="1"/>
  <c r="BB349" i="5"/>
  <c r="BA350" i="5" s="1"/>
  <c r="E349" i="5"/>
  <c r="D350" i="5" s="1"/>
  <c r="CB353" i="5"/>
  <c r="CA354" i="5" s="1"/>
  <c r="DA349" i="5"/>
  <c r="CZ350" i="5" s="1"/>
  <c r="CB354" i="5" l="1"/>
  <c r="CA355" i="5" s="1"/>
  <c r="E350" i="5"/>
  <c r="D351" i="5" s="1"/>
  <c r="BB350" i="5"/>
  <c r="BA351" i="5" s="1"/>
  <c r="DA350" i="5"/>
  <c r="CZ351" i="5" s="1"/>
  <c r="AD351" i="5"/>
  <c r="AC352" i="5" s="1"/>
  <c r="DZ350" i="5"/>
  <c r="DY351" i="5" s="1"/>
  <c r="AD352" i="5" l="1"/>
  <c r="AC353" i="5" s="1"/>
  <c r="BB351" i="5"/>
  <c r="BA352" i="5" s="1"/>
  <c r="DZ351" i="5"/>
  <c r="DY352" i="5" s="1"/>
  <c r="DA351" i="5"/>
  <c r="CZ352" i="5" s="1"/>
  <c r="E351" i="5"/>
  <c r="D352" i="5" s="1"/>
  <c r="CB355" i="5"/>
  <c r="CA356" i="5" s="1"/>
  <c r="CB356" i="5" l="1"/>
  <c r="CA357" i="5" s="1"/>
  <c r="E352" i="5"/>
  <c r="D353" i="5" s="1"/>
  <c r="DZ352" i="5"/>
  <c r="DY353" i="5" s="1"/>
  <c r="BB352" i="5"/>
  <c r="BA353" i="5" s="1"/>
  <c r="DA352" i="5"/>
  <c r="CZ353" i="5" s="1"/>
  <c r="AD353" i="5"/>
  <c r="AC354" i="5" s="1"/>
  <c r="AD354" i="5" l="1"/>
  <c r="AC355" i="5" s="1"/>
  <c r="DA353" i="5"/>
  <c r="CZ354" i="5" s="1"/>
  <c r="DZ353" i="5"/>
  <c r="DY354" i="5" s="1"/>
  <c r="BB353" i="5"/>
  <c r="BA354" i="5" s="1"/>
  <c r="CB357" i="5"/>
  <c r="CA358" i="5" s="1"/>
  <c r="E353" i="5"/>
  <c r="D354" i="5" s="1"/>
  <c r="BB354" i="5" l="1"/>
  <c r="BA355" i="5" s="1"/>
  <c r="DZ354" i="5"/>
  <c r="DY355" i="5" s="1"/>
  <c r="CB358" i="5"/>
  <c r="CA359" i="5" s="1"/>
  <c r="E354" i="5"/>
  <c r="D355" i="5" s="1"/>
  <c r="DA354" i="5"/>
  <c r="CZ355" i="5" s="1"/>
  <c r="AD355" i="5"/>
  <c r="AC356" i="5" s="1"/>
  <c r="AD356" i="5" l="1"/>
  <c r="AC357" i="5" s="1"/>
  <c r="E355" i="5"/>
  <c r="D356" i="5" s="1"/>
  <c r="CB359" i="5"/>
  <c r="CA360" i="5" s="1"/>
  <c r="DZ355" i="5"/>
  <c r="DY356" i="5" s="1"/>
  <c r="DA355" i="5"/>
  <c r="CZ356" i="5" s="1"/>
  <c r="BB355" i="5"/>
  <c r="BA356" i="5" s="1"/>
  <c r="BB356" i="5" l="1"/>
  <c r="BA357" i="5" s="1"/>
  <c r="CB360" i="5"/>
  <c r="CA361" i="5" s="1"/>
  <c r="AD357" i="5"/>
  <c r="AC358" i="5" s="1"/>
  <c r="DA356" i="5"/>
  <c r="CZ357" i="5" s="1"/>
  <c r="DZ356" i="5"/>
  <c r="DY357" i="5" s="1"/>
  <c r="E356" i="5"/>
  <c r="D357" i="5" s="1"/>
  <c r="DZ357" i="5" l="1"/>
  <c r="DY358" i="5" s="1"/>
  <c r="AD358" i="5"/>
  <c r="AC359" i="5" s="1"/>
  <c r="DA357" i="5"/>
  <c r="CZ358" i="5" s="1"/>
  <c r="E357" i="5"/>
  <c r="D358" i="5" s="1"/>
  <c r="CB361" i="5"/>
  <c r="CA362" i="5" s="1"/>
  <c r="BB357" i="5"/>
  <c r="BA358" i="5" s="1"/>
  <c r="BB358" i="5" l="1"/>
  <c r="BA359" i="5" s="1"/>
  <c r="CB362" i="5"/>
  <c r="CA363" i="5" s="1"/>
  <c r="DA358" i="5"/>
  <c r="CZ359" i="5" s="1"/>
  <c r="DZ358" i="5"/>
  <c r="DY359" i="5" s="1"/>
  <c r="E358" i="5"/>
  <c r="D359" i="5" s="1"/>
  <c r="AD359" i="5"/>
  <c r="AC360" i="5" s="1"/>
  <c r="AD360" i="5" l="1"/>
  <c r="AC361" i="5" s="1"/>
  <c r="E359" i="5"/>
  <c r="D360" i="5" s="1"/>
  <c r="DZ359" i="5"/>
  <c r="DY360" i="5" s="1"/>
  <c r="DA359" i="5"/>
  <c r="CZ360" i="5" s="1"/>
  <c r="BB359" i="5"/>
  <c r="BA360" i="5" s="1"/>
  <c r="CB363" i="5"/>
  <c r="CA364" i="5" s="1"/>
  <c r="CB364" i="5" l="1"/>
  <c r="CA365" i="5" s="1"/>
  <c r="DZ360" i="5"/>
  <c r="DY361" i="5" s="1"/>
  <c r="DA360" i="5"/>
  <c r="CZ361" i="5" s="1"/>
  <c r="E360" i="5"/>
  <c r="D361" i="5" s="1"/>
  <c r="AD361" i="5"/>
  <c r="AC362" i="5" s="1"/>
  <c r="BB360" i="5"/>
  <c r="BA361" i="5" s="1"/>
  <c r="E361" i="5" l="1"/>
  <c r="D362" i="5" s="1"/>
  <c r="DA361" i="5"/>
  <c r="CZ362" i="5" s="1"/>
  <c r="DZ361" i="5"/>
  <c r="DY362" i="5" s="1"/>
  <c r="AD362" i="5"/>
  <c r="AC363" i="5" s="1"/>
  <c r="BB361" i="5"/>
  <c r="BA362" i="5" s="1"/>
  <c r="CB365" i="5"/>
  <c r="CA366" i="5" s="1"/>
  <c r="BB362" i="5" l="1"/>
  <c r="BA363" i="5" s="1"/>
  <c r="DA362" i="5"/>
  <c r="CZ363" i="5" s="1"/>
  <c r="CB366" i="5"/>
  <c r="CA367" i="5" s="1"/>
  <c r="DZ362" i="5"/>
  <c r="DY363" i="5" s="1"/>
  <c r="AD363" i="5"/>
  <c r="AC364" i="5" s="1"/>
  <c r="E362" i="5"/>
  <c r="D363" i="5" s="1"/>
  <c r="E363" i="5" l="1"/>
  <c r="D364" i="5" s="1"/>
  <c r="CB367" i="5"/>
  <c r="CA368" i="5" s="1"/>
  <c r="AD364" i="5"/>
  <c r="AC365" i="5" s="1"/>
  <c r="DZ363" i="5"/>
  <c r="DY364" i="5" s="1"/>
  <c r="DA363" i="5"/>
  <c r="CZ364" i="5" s="1"/>
  <c r="BB363" i="5"/>
  <c r="BA364" i="5" s="1"/>
  <c r="BB364" i="5" l="1"/>
  <c r="BA365" i="5" s="1"/>
  <c r="DA364" i="5"/>
  <c r="CZ365" i="5" s="1"/>
  <c r="CB368" i="5"/>
  <c r="CA369" i="5" s="1"/>
  <c r="E364" i="5"/>
  <c r="D365" i="5" s="1"/>
  <c r="DZ364" i="5"/>
  <c r="DY365" i="5" s="1"/>
  <c r="AD365" i="5"/>
  <c r="AC366" i="5" s="1"/>
  <c r="AD366" i="5" l="1"/>
  <c r="AC367" i="5" s="1"/>
  <c r="CB369" i="5"/>
  <c r="CA370" i="5" s="1"/>
  <c r="DZ365" i="5"/>
  <c r="DY366" i="5" s="1"/>
  <c r="E365" i="5"/>
  <c r="D366" i="5" s="1"/>
  <c r="DA365" i="5"/>
  <c r="CZ366" i="5" s="1"/>
  <c r="BB365" i="5"/>
  <c r="BA366" i="5" s="1"/>
  <c r="BB366" i="5" l="1"/>
  <c r="BA367" i="5" s="1"/>
  <c r="DZ366" i="5"/>
  <c r="DY367" i="5" s="1"/>
  <c r="CB370" i="5"/>
  <c r="CA371" i="5" s="1"/>
  <c r="E366" i="5"/>
  <c r="D367" i="5" s="1"/>
  <c r="DA366" i="5"/>
  <c r="CZ367" i="5" s="1"/>
  <c r="AD367" i="5"/>
  <c r="AC368" i="5" s="1"/>
  <c r="AD368" i="5" l="1"/>
  <c r="AC369" i="5" s="1"/>
  <c r="DA367" i="5"/>
  <c r="CZ368" i="5" s="1"/>
  <c r="E367" i="5"/>
  <c r="D368" i="5" s="1"/>
  <c r="CB371" i="5"/>
  <c r="CA372" i="5" s="1"/>
  <c r="DZ367" i="5"/>
  <c r="DY368" i="5" s="1"/>
  <c r="BB367" i="5"/>
  <c r="BA368" i="5" s="1"/>
  <c r="BB368" i="5" l="1"/>
  <c r="BA369" i="5" s="1"/>
  <c r="DZ368" i="5"/>
  <c r="DY369" i="5" s="1"/>
  <c r="E368" i="5"/>
  <c r="D369" i="5" s="1"/>
  <c r="DA368" i="5"/>
  <c r="CZ369" i="5" s="1"/>
  <c r="CB372" i="5"/>
  <c r="CA373" i="5" s="1"/>
  <c r="AD369" i="5"/>
  <c r="AC370" i="5" s="1"/>
  <c r="DA369" i="5" l="1"/>
  <c r="CZ370" i="5" s="1"/>
  <c r="AD370" i="5"/>
  <c r="AC371" i="5" s="1"/>
  <c r="CB373" i="5"/>
  <c r="CA374" i="5" s="1"/>
  <c r="CB374" i="5" s="1"/>
  <c r="E369" i="5"/>
  <c r="D370" i="5" s="1"/>
  <c r="BB369" i="5"/>
  <c r="BA370" i="5" s="1"/>
  <c r="DZ369" i="5"/>
  <c r="DY370" i="5" s="1"/>
  <c r="E370" i="5" l="1"/>
  <c r="D371" i="5" s="1"/>
  <c r="DZ370" i="5"/>
  <c r="DY371" i="5" s="1"/>
  <c r="BB370" i="5"/>
  <c r="BA371" i="5" s="1"/>
  <c r="CF11" i="5"/>
  <c r="CF13" i="5"/>
  <c r="DA370" i="5"/>
  <c r="CZ371" i="5" s="1"/>
  <c r="AD371" i="5"/>
  <c r="AC372" i="5" s="1"/>
  <c r="AD372" i="5" l="1"/>
  <c r="AC373" i="5" s="1"/>
  <c r="E371" i="5"/>
  <c r="D372" i="5" s="1"/>
  <c r="DA371" i="5"/>
  <c r="CZ372" i="5" s="1"/>
  <c r="BB371" i="5"/>
  <c r="BA372" i="5" s="1"/>
  <c r="DZ371" i="5"/>
  <c r="DY372" i="5" s="1"/>
  <c r="DZ372" i="5" l="1"/>
  <c r="DY373" i="5" s="1"/>
  <c r="BB372" i="5"/>
  <c r="BA373" i="5" s="1"/>
  <c r="DA372" i="5"/>
  <c r="CZ373" i="5" s="1"/>
  <c r="E372" i="5"/>
  <c r="D373" i="5" s="1"/>
  <c r="AD373" i="5"/>
  <c r="AC374" i="5" s="1"/>
  <c r="AD374" i="5" s="1"/>
  <c r="E373" i="5" l="1"/>
  <c r="D374" i="5" s="1"/>
  <c r="E374" i="5" s="1"/>
  <c r="I19" i="5" s="1"/>
  <c r="AH11" i="5"/>
  <c r="AH13" i="5"/>
  <c r="DA373" i="5"/>
  <c r="CZ374" i="5" s="1"/>
  <c r="DA374" i="5" s="1"/>
  <c r="BB373" i="5"/>
  <c r="BA374" i="5" s="1"/>
  <c r="BB374" i="5" s="1"/>
  <c r="DZ373" i="5"/>
  <c r="DY374" i="5" s="1"/>
  <c r="DZ374" i="5" s="1"/>
  <c r="J20" i="5" l="1"/>
  <c r="I23" i="5"/>
  <c r="BF13" i="5"/>
  <c r="BF11" i="5"/>
  <c r="ED11" i="5"/>
  <c r="ED13" i="5"/>
  <c r="DE11" i="5"/>
  <c r="DE13" i="5"/>
  <c r="I13" i="5"/>
  <c r="I1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195E5EAE-C587-432F-B3F8-E79225A262A5}">
      <text>
        <r>
          <rPr>
            <b/>
            <sz val="9"/>
            <color indexed="81"/>
            <rFont val="Tahoma"/>
            <family val="2"/>
          </rPr>
          <t>ncgk:</t>
        </r>
        <r>
          <rPr>
            <sz val="9"/>
            <color indexed="81"/>
            <rFont val="Tahoma"/>
            <family val="2"/>
          </rPr>
          <t xml:space="preserve">
From obs data
</t>
        </r>
      </text>
    </comment>
    <comment ref="D9" authorId="1" shapeId="0" xr:uid="{00000000-0006-0000-0100-000002000000}">
      <text>
        <r>
          <rPr>
            <b/>
            <sz val="8"/>
            <color indexed="81"/>
            <rFont val="Tahoma"/>
            <family val="2"/>
          </rPr>
          <t>Kilsby :</t>
        </r>
        <r>
          <rPr>
            <sz val="8"/>
            <color indexed="81"/>
            <rFont val="Tahoma"/>
            <family val="2"/>
          </rPr>
          <t xml:space="preserve">
Set this from observed stats</t>
        </r>
      </text>
    </comment>
    <comment ref="E9" authorId="1" shapeId="0" xr:uid="{00000000-0006-0000-0100-000003000000}">
      <text>
        <r>
          <rPr>
            <b/>
            <sz val="8"/>
            <color indexed="81"/>
            <rFont val="Tahoma"/>
            <family val="2"/>
          </rPr>
          <t>Kilsby :</t>
        </r>
        <r>
          <rPr>
            <sz val="8"/>
            <color indexed="81"/>
            <rFont val="Tahoma"/>
            <family val="2"/>
          </rPr>
          <t xml:space="preserve">
Calculate this from pww</t>
        </r>
      </text>
    </comment>
    <comment ref="D10" authorId="1" shapeId="0" xr:uid="{00000000-0006-0000-0100-000004000000}">
      <text>
        <r>
          <rPr>
            <b/>
            <sz val="8"/>
            <color indexed="81"/>
            <rFont val="Tahoma"/>
            <family val="2"/>
          </rPr>
          <t>Kilsby :</t>
        </r>
        <r>
          <rPr>
            <sz val="8"/>
            <color indexed="81"/>
            <rFont val="Tahoma"/>
            <family val="2"/>
          </rPr>
          <t xml:space="preserve">
Calculate this from pdd
</t>
        </r>
      </text>
    </comment>
    <comment ref="E10" authorId="1" shapeId="0" xr:uid="{00000000-0006-0000-0100-000005000000}">
      <text>
        <r>
          <rPr>
            <b/>
            <sz val="8"/>
            <color indexed="81"/>
            <rFont val="Tahoma"/>
            <family val="2"/>
          </rPr>
          <t>Kilsby :</t>
        </r>
        <r>
          <rPr>
            <sz val="8"/>
            <color indexed="81"/>
            <rFont val="Tahoma"/>
            <family val="2"/>
          </rPr>
          <t xml:space="preserve">
Set this from opbserved stats</t>
        </r>
      </text>
    </comment>
    <comment ref="M48" authorId="0" shapeId="0" xr:uid="{DE294DD3-489F-4056-9E5C-87F154FC2899}">
      <text>
        <r>
          <rPr>
            <b/>
            <sz val="9"/>
            <color indexed="81"/>
            <rFont val="Tahoma"/>
            <family val="2"/>
          </rPr>
          <t>ncgk:</t>
        </r>
        <r>
          <rPr>
            <sz val="9"/>
            <color indexed="81"/>
            <rFont val="Tahoma"/>
            <family val="2"/>
          </rPr>
          <t xml:space="preserve">
From obs data
</t>
        </r>
      </text>
    </comment>
    <comment ref="D52" authorId="1" shapeId="0" xr:uid="{846AC44C-6BA6-48B2-AAE7-6052F271FC4F}">
      <text>
        <r>
          <rPr>
            <b/>
            <sz val="8"/>
            <color indexed="81"/>
            <rFont val="Tahoma"/>
            <family val="2"/>
          </rPr>
          <t>Kilsby :</t>
        </r>
        <r>
          <rPr>
            <sz val="8"/>
            <color indexed="81"/>
            <rFont val="Tahoma"/>
            <family val="2"/>
          </rPr>
          <t xml:space="preserve">
Set this from observed stats</t>
        </r>
      </text>
    </comment>
    <comment ref="E52" authorId="1" shapeId="0" xr:uid="{3AE626DB-A111-4A94-8D7C-274BC4A14C78}">
      <text>
        <r>
          <rPr>
            <b/>
            <sz val="8"/>
            <color indexed="81"/>
            <rFont val="Tahoma"/>
            <family val="2"/>
          </rPr>
          <t>Kilsby :</t>
        </r>
        <r>
          <rPr>
            <sz val="8"/>
            <color indexed="81"/>
            <rFont val="Tahoma"/>
            <family val="2"/>
          </rPr>
          <t xml:space="preserve">
Calculate this from pww</t>
        </r>
      </text>
    </comment>
    <comment ref="D53" authorId="1" shapeId="0" xr:uid="{41C7D213-3C42-4EF4-AA64-574192179246}">
      <text>
        <r>
          <rPr>
            <b/>
            <sz val="8"/>
            <color indexed="81"/>
            <rFont val="Tahoma"/>
            <family val="2"/>
          </rPr>
          <t>Kilsby :</t>
        </r>
        <r>
          <rPr>
            <sz val="8"/>
            <color indexed="81"/>
            <rFont val="Tahoma"/>
            <family val="2"/>
          </rPr>
          <t xml:space="preserve">
Calculate this from pdd
</t>
        </r>
      </text>
    </comment>
    <comment ref="E53" authorId="1" shapeId="0" xr:uid="{F95D97A3-639B-4717-AFFC-C025B528412B}">
      <text>
        <r>
          <rPr>
            <b/>
            <sz val="8"/>
            <color indexed="81"/>
            <rFont val="Tahoma"/>
            <family val="2"/>
          </rPr>
          <t>Kilsby :</t>
        </r>
        <r>
          <rPr>
            <sz val="8"/>
            <color indexed="81"/>
            <rFont val="Tahoma"/>
            <family val="2"/>
          </rPr>
          <t xml:space="preserve">
Set this from opbserved stats</t>
        </r>
      </text>
    </comment>
    <comment ref="M91" authorId="0" shapeId="0" xr:uid="{879E4135-F918-4B74-8247-C6F3EE4016F5}">
      <text>
        <r>
          <rPr>
            <b/>
            <sz val="9"/>
            <color indexed="81"/>
            <rFont val="Tahoma"/>
            <family val="2"/>
          </rPr>
          <t>ncgk:</t>
        </r>
        <r>
          <rPr>
            <sz val="9"/>
            <color indexed="81"/>
            <rFont val="Tahoma"/>
            <family val="2"/>
          </rPr>
          <t xml:space="preserve">
From obs data
</t>
        </r>
      </text>
    </comment>
    <comment ref="D95" authorId="1" shapeId="0" xr:uid="{F48819B8-B258-419B-B73D-C5A501B590A5}">
      <text>
        <r>
          <rPr>
            <b/>
            <sz val="8"/>
            <color indexed="81"/>
            <rFont val="Tahoma"/>
            <family val="2"/>
          </rPr>
          <t>Kilsby :</t>
        </r>
        <r>
          <rPr>
            <sz val="8"/>
            <color indexed="81"/>
            <rFont val="Tahoma"/>
            <family val="2"/>
          </rPr>
          <t xml:space="preserve">
Set this from observed stats</t>
        </r>
      </text>
    </comment>
    <comment ref="E95" authorId="1" shapeId="0" xr:uid="{CFE9CCBF-C268-4065-B1A1-0A004CC50C5C}">
      <text>
        <r>
          <rPr>
            <b/>
            <sz val="8"/>
            <color indexed="81"/>
            <rFont val="Tahoma"/>
            <family val="2"/>
          </rPr>
          <t>Kilsby :</t>
        </r>
        <r>
          <rPr>
            <sz val="8"/>
            <color indexed="81"/>
            <rFont val="Tahoma"/>
            <family val="2"/>
          </rPr>
          <t xml:space="preserve">
Calculate this from pww</t>
        </r>
      </text>
    </comment>
    <comment ref="D96" authorId="1" shapeId="0" xr:uid="{951E4DF1-6783-44EF-9560-D4C489E12FB0}">
      <text>
        <r>
          <rPr>
            <b/>
            <sz val="8"/>
            <color indexed="81"/>
            <rFont val="Tahoma"/>
            <family val="2"/>
          </rPr>
          <t>Kilsby :</t>
        </r>
        <r>
          <rPr>
            <sz val="8"/>
            <color indexed="81"/>
            <rFont val="Tahoma"/>
            <family val="2"/>
          </rPr>
          <t xml:space="preserve">
Calculate this from pdd
</t>
        </r>
      </text>
    </comment>
    <comment ref="E96" authorId="1" shapeId="0" xr:uid="{EA2B7D5A-FB4C-4C7B-AB9B-A46E166C153D}">
      <text>
        <r>
          <rPr>
            <b/>
            <sz val="8"/>
            <color indexed="81"/>
            <rFont val="Tahoma"/>
            <family val="2"/>
          </rPr>
          <t>Kilsby :</t>
        </r>
        <r>
          <rPr>
            <sz val="8"/>
            <color indexed="81"/>
            <rFont val="Tahoma"/>
            <family val="2"/>
          </rPr>
          <t xml:space="preserve">
Set this from opbserved stats</t>
        </r>
      </text>
    </comment>
    <comment ref="M134" authorId="0" shapeId="0" xr:uid="{988E0B95-228D-4C45-9471-AB3691DD720C}">
      <text>
        <r>
          <rPr>
            <b/>
            <sz val="9"/>
            <color indexed="81"/>
            <rFont val="Tahoma"/>
            <family val="2"/>
          </rPr>
          <t>ncgk:</t>
        </r>
        <r>
          <rPr>
            <sz val="9"/>
            <color indexed="81"/>
            <rFont val="Tahoma"/>
            <family val="2"/>
          </rPr>
          <t xml:space="preserve">
From obs data
</t>
        </r>
      </text>
    </comment>
    <comment ref="D138" authorId="1" shapeId="0" xr:uid="{E4893DA7-6F53-411F-9A85-F8DE5D514672}">
      <text>
        <r>
          <rPr>
            <b/>
            <sz val="8"/>
            <color indexed="81"/>
            <rFont val="Tahoma"/>
            <family val="2"/>
          </rPr>
          <t>Kilsby :</t>
        </r>
        <r>
          <rPr>
            <sz val="8"/>
            <color indexed="81"/>
            <rFont val="Tahoma"/>
            <family val="2"/>
          </rPr>
          <t xml:space="preserve">
Set this from observed stats</t>
        </r>
      </text>
    </comment>
    <comment ref="E138" authorId="1" shapeId="0" xr:uid="{56F14B56-7CE6-48CF-A992-C12C5D3EB2FB}">
      <text>
        <r>
          <rPr>
            <b/>
            <sz val="8"/>
            <color indexed="81"/>
            <rFont val="Tahoma"/>
            <family val="2"/>
          </rPr>
          <t>Kilsby :</t>
        </r>
        <r>
          <rPr>
            <sz val="8"/>
            <color indexed="81"/>
            <rFont val="Tahoma"/>
            <family val="2"/>
          </rPr>
          <t xml:space="preserve">
Calculate this from pww</t>
        </r>
      </text>
    </comment>
    <comment ref="D139" authorId="1" shapeId="0" xr:uid="{B14EB3FA-8779-4BAE-96FE-C1F8B18E1AD1}">
      <text>
        <r>
          <rPr>
            <b/>
            <sz val="8"/>
            <color indexed="81"/>
            <rFont val="Tahoma"/>
            <family val="2"/>
          </rPr>
          <t>Kilsby :</t>
        </r>
        <r>
          <rPr>
            <sz val="8"/>
            <color indexed="81"/>
            <rFont val="Tahoma"/>
            <family val="2"/>
          </rPr>
          <t xml:space="preserve">
Calculate this from pdd
</t>
        </r>
      </text>
    </comment>
    <comment ref="E139" authorId="1" shapeId="0" xr:uid="{31157550-1517-4750-9ADA-1D50F4C3B05B}">
      <text>
        <r>
          <rPr>
            <b/>
            <sz val="8"/>
            <color indexed="81"/>
            <rFont val="Tahoma"/>
            <family val="2"/>
          </rPr>
          <t>Kilsby :</t>
        </r>
        <r>
          <rPr>
            <sz val="8"/>
            <color indexed="81"/>
            <rFont val="Tahoma"/>
            <family val="2"/>
          </rPr>
          <t xml:space="preserve">
Set this from opbserved stats</t>
        </r>
      </text>
    </comment>
    <comment ref="M177" authorId="0" shapeId="0" xr:uid="{2E819279-4087-4FFA-B468-AD03E6A74BE5}">
      <text>
        <r>
          <rPr>
            <b/>
            <sz val="9"/>
            <color indexed="81"/>
            <rFont val="Tahoma"/>
            <family val="2"/>
          </rPr>
          <t>ncgk:</t>
        </r>
        <r>
          <rPr>
            <sz val="9"/>
            <color indexed="81"/>
            <rFont val="Tahoma"/>
            <family val="2"/>
          </rPr>
          <t xml:space="preserve">
From obs data
</t>
        </r>
      </text>
    </comment>
    <comment ref="D181" authorId="1" shapeId="0" xr:uid="{40653729-830B-4677-9AFC-6785942DF272}">
      <text>
        <r>
          <rPr>
            <b/>
            <sz val="8"/>
            <color indexed="81"/>
            <rFont val="Tahoma"/>
            <family val="2"/>
          </rPr>
          <t>Kilsby :</t>
        </r>
        <r>
          <rPr>
            <sz val="8"/>
            <color indexed="81"/>
            <rFont val="Tahoma"/>
            <family val="2"/>
          </rPr>
          <t xml:space="preserve">
Set this from observed stats</t>
        </r>
      </text>
    </comment>
    <comment ref="E181" authorId="1" shapeId="0" xr:uid="{D3274485-B8D6-4A23-96CE-C5C2730551AE}">
      <text>
        <r>
          <rPr>
            <b/>
            <sz val="8"/>
            <color indexed="81"/>
            <rFont val="Tahoma"/>
            <family val="2"/>
          </rPr>
          <t>Kilsby :</t>
        </r>
        <r>
          <rPr>
            <sz val="8"/>
            <color indexed="81"/>
            <rFont val="Tahoma"/>
            <family val="2"/>
          </rPr>
          <t xml:space="preserve">
Calculate this from pww</t>
        </r>
      </text>
    </comment>
    <comment ref="D182" authorId="1" shapeId="0" xr:uid="{28A4BE85-0076-49C5-A323-E574EAADDB8F}">
      <text>
        <r>
          <rPr>
            <b/>
            <sz val="8"/>
            <color indexed="81"/>
            <rFont val="Tahoma"/>
            <family val="2"/>
          </rPr>
          <t>Kilsby :</t>
        </r>
        <r>
          <rPr>
            <sz val="8"/>
            <color indexed="81"/>
            <rFont val="Tahoma"/>
            <family val="2"/>
          </rPr>
          <t xml:space="preserve">
Calculate this from pdd
</t>
        </r>
      </text>
    </comment>
    <comment ref="E182" authorId="1" shapeId="0" xr:uid="{5122115A-D562-438C-A480-4C367AEC05CD}">
      <text>
        <r>
          <rPr>
            <b/>
            <sz val="8"/>
            <color indexed="81"/>
            <rFont val="Tahoma"/>
            <family val="2"/>
          </rPr>
          <t>Kilsby :</t>
        </r>
        <r>
          <rPr>
            <sz val="8"/>
            <color indexed="81"/>
            <rFont val="Tahoma"/>
            <family val="2"/>
          </rPr>
          <t xml:space="preserve">
Set this from opbserved stats</t>
        </r>
      </text>
    </comment>
    <comment ref="M220" authorId="0" shapeId="0" xr:uid="{2429D836-29C0-4659-BCF5-BF9B01982C4D}">
      <text>
        <r>
          <rPr>
            <b/>
            <sz val="9"/>
            <color indexed="81"/>
            <rFont val="Tahoma"/>
            <family val="2"/>
          </rPr>
          <t>ncgk:</t>
        </r>
        <r>
          <rPr>
            <sz val="9"/>
            <color indexed="81"/>
            <rFont val="Tahoma"/>
            <family val="2"/>
          </rPr>
          <t xml:space="preserve">
From obs data
</t>
        </r>
      </text>
    </comment>
    <comment ref="D224" authorId="1" shapeId="0" xr:uid="{8C9F25AD-B855-4BAA-A7F0-DF7D6ADED7A3}">
      <text>
        <r>
          <rPr>
            <b/>
            <sz val="8"/>
            <color indexed="81"/>
            <rFont val="Tahoma"/>
            <family val="2"/>
          </rPr>
          <t>Kilsby :</t>
        </r>
        <r>
          <rPr>
            <sz val="8"/>
            <color indexed="81"/>
            <rFont val="Tahoma"/>
            <family val="2"/>
          </rPr>
          <t xml:space="preserve">
Set this from observed stats</t>
        </r>
      </text>
    </comment>
    <comment ref="E224" authorId="1" shapeId="0" xr:uid="{93AF4FD7-15D4-4693-9308-1A3247829307}">
      <text>
        <r>
          <rPr>
            <b/>
            <sz val="8"/>
            <color indexed="81"/>
            <rFont val="Tahoma"/>
            <family val="2"/>
          </rPr>
          <t>Kilsby :</t>
        </r>
        <r>
          <rPr>
            <sz val="8"/>
            <color indexed="81"/>
            <rFont val="Tahoma"/>
            <family val="2"/>
          </rPr>
          <t xml:space="preserve">
Calculate this from pww</t>
        </r>
      </text>
    </comment>
    <comment ref="D225" authorId="1" shapeId="0" xr:uid="{032CDFDF-A212-42FB-95B5-6557B63D59BE}">
      <text>
        <r>
          <rPr>
            <b/>
            <sz val="8"/>
            <color indexed="81"/>
            <rFont val="Tahoma"/>
            <family val="2"/>
          </rPr>
          <t>Kilsby :</t>
        </r>
        <r>
          <rPr>
            <sz val="8"/>
            <color indexed="81"/>
            <rFont val="Tahoma"/>
            <family val="2"/>
          </rPr>
          <t xml:space="preserve">
Calculate this from pdd
</t>
        </r>
      </text>
    </comment>
    <comment ref="E225" authorId="1" shapeId="0" xr:uid="{DD87961F-FBFC-4294-9F58-5AEA926B51D3}">
      <text>
        <r>
          <rPr>
            <b/>
            <sz val="8"/>
            <color indexed="81"/>
            <rFont val="Tahoma"/>
            <family val="2"/>
          </rPr>
          <t>Kilsby :</t>
        </r>
        <r>
          <rPr>
            <sz val="8"/>
            <color indexed="81"/>
            <rFont val="Tahoma"/>
            <family val="2"/>
          </rPr>
          <t xml:space="preserve">
Set this from opbserved stats</t>
        </r>
      </text>
    </comment>
    <comment ref="M263" authorId="0" shapeId="0" xr:uid="{4DED1D74-79B6-4338-AB22-D4F93831D97E}">
      <text>
        <r>
          <rPr>
            <b/>
            <sz val="9"/>
            <color indexed="81"/>
            <rFont val="Tahoma"/>
            <family val="2"/>
          </rPr>
          <t>ncgk:</t>
        </r>
        <r>
          <rPr>
            <sz val="9"/>
            <color indexed="81"/>
            <rFont val="Tahoma"/>
            <family val="2"/>
          </rPr>
          <t xml:space="preserve">
From obs data
</t>
        </r>
      </text>
    </comment>
    <comment ref="D267" authorId="1" shapeId="0" xr:uid="{2CDBA565-D3FA-41DB-9EC6-0076BB0EA8D4}">
      <text>
        <r>
          <rPr>
            <b/>
            <sz val="8"/>
            <color indexed="81"/>
            <rFont val="Tahoma"/>
            <family val="2"/>
          </rPr>
          <t>Kilsby :</t>
        </r>
        <r>
          <rPr>
            <sz val="8"/>
            <color indexed="81"/>
            <rFont val="Tahoma"/>
            <family val="2"/>
          </rPr>
          <t xml:space="preserve">
Set this from observed stats</t>
        </r>
      </text>
    </comment>
    <comment ref="E267" authorId="1" shapeId="0" xr:uid="{67A880B5-982D-4539-AD24-693717F9174C}">
      <text>
        <r>
          <rPr>
            <b/>
            <sz val="8"/>
            <color indexed="81"/>
            <rFont val="Tahoma"/>
            <family val="2"/>
          </rPr>
          <t>Kilsby :</t>
        </r>
        <r>
          <rPr>
            <sz val="8"/>
            <color indexed="81"/>
            <rFont val="Tahoma"/>
            <family val="2"/>
          </rPr>
          <t xml:space="preserve">
Calculate this from pww</t>
        </r>
      </text>
    </comment>
    <comment ref="D268" authorId="1" shapeId="0" xr:uid="{8A96C772-F567-467C-8CAD-ADBB65CD2757}">
      <text>
        <r>
          <rPr>
            <b/>
            <sz val="8"/>
            <color indexed="81"/>
            <rFont val="Tahoma"/>
            <family val="2"/>
          </rPr>
          <t>Kilsby :</t>
        </r>
        <r>
          <rPr>
            <sz val="8"/>
            <color indexed="81"/>
            <rFont val="Tahoma"/>
            <family val="2"/>
          </rPr>
          <t xml:space="preserve">
Calculate this from pdd
</t>
        </r>
      </text>
    </comment>
    <comment ref="E268" authorId="1" shapeId="0" xr:uid="{1D7AF1AF-DA80-4BCB-AD95-B5E5F5B7624C}">
      <text>
        <r>
          <rPr>
            <b/>
            <sz val="8"/>
            <color indexed="81"/>
            <rFont val="Tahoma"/>
            <family val="2"/>
          </rPr>
          <t>Kilsby :</t>
        </r>
        <r>
          <rPr>
            <sz val="8"/>
            <color indexed="81"/>
            <rFont val="Tahoma"/>
            <family val="2"/>
          </rPr>
          <t xml:space="preserve">
Set this from opbserved stats</t>
        </r>
      </text>
    </comment>
    <comment ref="M306" authorId="0" shapeId="0" xr:uid="{882446D2-BAEF-4988-8BF8-5DB85D1520B2}">
      <text>
        <r>
          <rPr>
            <b/>
            <sz val="9"/>
            <color indexed="81"/>
            <rFont val="Tahoma"/>
            <family val="2"/>
          </rPr>
          <t>ncgk:</t>
        </r>
        <r>
          <rPr>
            <sz val="9"/>
            <color indexed="81"/>
            <rFont val="Tahoma"/>
            <family val="2"/>
          </rPr>
          <t xml:space="preserve">
From obs data
</t>
        </r>
      </text>
    </comment>
    <comment ref="D310" authorId="1" shapeId="0" xr:uid="{70BB7906-BCFF-4853-992D-A420ABE8A1F9}">
      <text>
        <r>
          <rPr>
            <b/>
            <sz val="8"/>
            <color indexed="81"/>
            <rFont val="Tahoma"/>
            <family val="2"/>
          </rPr>
          <t>Kilsby :</t>
        </r>
        <r>
          <rPr>
            <sz val="8"/>
            <color indexed="81"/>
            <rFont val="Tahoma"/>
            <family val="2"/>
          </rPr>
          <t xml:space="preserve">
Set this from observed stats</t>
        </r>
      </text>
    </comment>
    <comment ref="E310" authorId="1" shapeId="0" xr:uid="{A96D2E1C-5F32-4186-9408-4324067D5B33}">
      <text>
        <r>
          <rPr>
            <b/>
            <sz val="8"/>
            <color indexed="81"/>
            <rFont val="Tahoma"/>
            <family val="2"/>
          </rPr>
          <t>Kilsby :</t>
        </r>
        <r>
          <rPr>
            <sz val="8"/>
            <color indexed="81"/>
            <rFont val="Tahoma"/>
            <family val="2"/>
          </rPr>
          <t xml:space="preserve">
Calculate this from pww</t>
        </r>
      </text>
    </comment>
    <comment ref="D311" authorId="1" shapeId="0" xr:uid="{65E45842-CB90-446A-B14E-EAD57A379081}">
      <text>
        <r>
          <rPr>
            <b/>
            <sz val="8"/>
            <color indexed="81"/>
            <rFont val="Tahoma"/>
            <family val="2"/>
          </rPr>
          <t>Kilsby :</t>
        </r>
        <r>
          <rPr>
            <sz val="8"/>
            <color indexed="81"/>
            <rFont val="Tahoma"/>
            <family val="2"/>
          </rPr>
          <t xml:space="preserve">
Calculate this from pdd
</t>
        </r>
      </text>
    </comment>
    <comment ref="E311" authorId="1" shapeId="0" xr:uid="{A57D0DF6-50B8-405A-B0FF-7297A749B177}">
      <text>
        <r>
          <rPr>
            <b/>
            <sz val="8"/>
            <color indexed="81"/>
            <rFont val="Tahoma"/>
            <family val="2"/>
          </rPr>
          <t>Kilsby :</t>
        </r>
        <r>
          <rPr>
            <sz val="8"/>
            <color indexed="81"/>
            <rFont val="Tahoma"/>
            <family val="2"/>
          </rPr>
          <t xml:space="preserve">
Set this from opbserved stats</t>
        </r>
      </text>
    </comment>
    <comment ref="M349" authorId="0" shapeId="0" xr:uid="{3279E61F-2E0E-471A-94EA-917AB982B8CC}">
      <text>
        <r>
          <rPr>
            <b/>
            <sz val="9"/>
            <color indexed="81"/>
            <rFont val="Tahoma"/>
            <family val="2"/>
          </rPr>
          <t>ncgk:</t>
        </r>
        <r>
          <rPr>
            <sz val="9"/>
            <color indexed="81"/>
            <rFont val="Tahoma"/>
            <family val="2"/>
          </rPr>
          <t xml:space="preserve">
From obs data
</t>
        </r>
      </text>
    </comment>
    <comment ref="D353" authorId="1" shapeId="0" xr:uid="{26F3833A-D81B-4825-B96C-77F7A03E0315}">
      <text>
        <r>
          <rPr>
            <b/>
            <sz val="8"/>
            <color indexed="81"/>
            <rFont val="Tahoma"/>
            <family val="2"/>
          </rPr>
          <t>Kilsby :</t>
        </r>
        <r>
          <rPr>
            <sz val="8"/>
            <color indexed="81"/>
            <rFont val="Tahoma"/>
            <family val="2"/>
          </rPr>
          <t xml:space="preserve">
Set this from observed stats</t>
        </r>
      </text>
    </comment>
    <comment ref="E353" authorId="1" shapeId="0" xr:uid="{FB2D2CD9-A2AB-421D-8C94-B42CC74307DD}">
      <text>
        <r>
          <rPr>
            <b/>
            <sz val="8"/>
            <color indexed="81"/>
            <rFont val="Tahoma"/>
            <family val="2"/>
          </rPr>
          <t>Kilsby :</t>
        </r>
        <r>
          <rPr>
            <sz val="8"/>
            <color indexed="81"/>
            <rFont val="Tahoma"/>
            <family val="2"/>
          </rPr>
          <t xml:space="preserve">
Calculate this from pww</t>
        </r>
      </text>
    </comment>
    <comment ref="D354" authorId="1" shapeId="0" xr:uid="{989FFECC-9C9C-4C57-A076-C25FD25EFEDA}">
      <text>
        <r>
          <rPr>
            <b/>
            <sz val="8"/>
            <color indexed="81"/>
            <rFont val="Tahoma"/>
            <family val="2"/>
          </rPr>
          <t>Kilsby :</t>
        </r>
        <r>
          <rPr>
            <sz val="8"/>
            <color indexed="81"/>
            <rFont val="Tahoma"/>
            <family val="2"/>
          </rPr>
          <t xml:space="preserve">
Calculate this from pdd
</t>
        </r>
      </text>
    </comment>
    <comment ref="E354" authorId="1" shapeId="0" xr:uid="{797683D2-C03F-498D-87BA-9284F2349BA3}">
      <text>
        <r>
          <rPr>
            <b/>
            <sz val="8"/>
            <color indexed="81"/>
            <rFont val="Tahoma"/>
            <family val="2"/>
          </rPr>
          <t>Kilsby :</t>
        </r>
        <r>
          <rPr>
            <sz val="8"/>
            <color indexed="81"/>
            <rFont val="Tahoma"/>
            <family val="2"/>
          </rPr>
          <t xml:space="preserve">
Set this from opbserved stats</t>
        </r>
      </text>
    </comment>
    <comment ref="M392" authorId="0" shapeId="0" xr:uid="{2B03A27B-B2EE-4009-AAA1-C5F48A5E3DF1}">
      <text>
        <r>
          <rPr>
            <b/>
            <sz val="9"/>
            <color indexed="81"/>
            <rFont val="Tahoma"/>
            <family val="2"/>
          </rPr>
          <t>ncgk:</t>
        </r>
        <r>
          <rPr>
            <sz val="9"/>
            <color indexed="81"/>
            <rFont val="Tahoma"/>
            <family val="2"/>
          </rPr>
          <t xml:space="preserve">
From obs data
</t>
        </r>
      </text>
    </comment>
    <comment ref="D396" authorId="1" shapeId="0" xr:uid="{E6C5EE04-D215-422A-B6B6-2CEC0D8E692C}">
      <text>
        <r>
          <rPr>
            <b/>
            <sz val="8"/>
            <color indexed="81"/>
            <rFont val="Tahoma"/>
            <family val="2"/>
          </rPr>
          <t>Kilsby :</t>
        </r>
        <r>
          <rPr>
            <sz val="8"/>
            <color indexed="81"/>
            <rFont val="Tahoma"/>
            <family val="2"/>
          </rPr>
          <t xml:space="preserve">
Set this from observed stats</t>
        </r>
      </text>
    </comment>
    <comment ref="E396" authorId="1" shapeId="0" xr:uid="{400E48EF-24C8-49A4-961D-D8C6F63C2DB9}">
      <text>
        <r>
          <rPr>
            <b/>
            <sz val="8"/>
            <color indexed="81"/>
            <rFont val="Tahoma"/>
            <family val="2"/>
          </rPr>
          <t>Kilsby :</t>
        </r>
        <r>
          <rPr>
            <sz val="8"/>
            <color indexed="81"/>
            <rFont val="Tahoma"/>
            <family val="2"/>
          </rPr>
          <t xml:space="preserve">
Calculate this from pww</t>
        </r>
      </text>
    </comment>
    <comment ref="D397" authorId="1" shapeId="0" xr:uid="{222C4B24-FC7F-4AAC-B752-67A6E53E6F1F}">
      <text>
        <r>
          <rPr>
            <b/>
            <sz val="8"/>
            <color indexed="81"/>
            <rFont val="Tahoma"/>
            <family val="2"/>
          </rPr>
          <t>Kilsby :</t>
        </r>
        <r>
          <rPr>
            <sz val="8"/>
            <color indexed="81"/>
            <rFont val="Tahoma"/>
            <family val="2"/>
          </rPr>
          <t xml:space="preserve">
Calculate this from pdd
</t>
        </r>
      </text>
    </comment>
    <comment ref="E397" authorId="1" shapeId="0" xr:uid="{E731A8CC-9B91-4F6F-A30F-C44D7D20ABA5}">
      <text>
        <r>
          <rPr>
            <b/>
            <sz val="8"/>
            <color indexed="81"/>
            <rFont val="Tahoma"/>
            <family val="2"/>
          </rPr>
          <t>Kilsby :</t>
        </r>
        <r>
          <rPr>
            <sz val="8"/>
            <color indexed="81"/>
            <rFont val="Tahoma"/>
            <family val="2"/>
          </rPr>
          <t xml:space="preserve">
Set this from opbserved stats</t>
        </r>
      </text>
    </comment>
    <comment ref="M436" authorId="0" shapeId="0" xr:uid="{D5E50E89-413C-4D80-9788-8496790244B7}">
      <text>
        <r>
          <rPr>
            <b/>
            <sz val="9"/>
            <color indexed="81"/>
            <rFont val="Tahoma"/>
            <family val="2"/>
          </rPr>
          <t>ncgk:</t>
        </r>
        <r>
          <rPr>
            <sz val="9"/>
            <color indexed="81"/>
            <rFont val="Tahoma"/>
            <family val="2"/>
          </rPr>
          <t xml:space="preserve">
From obs data
</t>
        </r>
      </text>
    </comment>
    <comment ref="D440" authorId="1" shapeId="0" xr:uid="{DAD652FB-4D94-4674-9844-66F4D1DDEE5E}">
      <text>
        <r>
          <rPr>
            <b/>
            <sz val="8"/>
            <color indexed="81"/>
            <rFont val="Tahoma"/>
            <family val="2"/>
          </rPr>
          <t>Kilsby :</t>
        </r>
        <r>
          <rPr>
            <sz val="8"/>
            <color indexed="81"/>
            <rFont val="Tahoma"/>
            <family val="2"/>
          </rPr>
          <t xml:space="preserve">
Set this from observed stats</t>
        </r>
      </text>
    </comment>
    <comment ref="E440" authorId="1" shapeId="0" xr:uid="{969C1291-062F-4CC2-88C7-B13D5FF37102}">
      <text>
        <r>
          <rPr>
            <b/>
            <sz val="8"/>
            <color indexed="81"/>
            <rFont val="Tahoma"/>
            <family val="2"/>
          </rPr>
          <t>Kilsby :</t>
        </r>
        <r>
          <rPr>
            <sz val="8"/>
            <color indexed="81"/>
            <rFont val="Tahoma"/>
            <family val="2"/>
          </rPr>
          <t xml:space="preserve">
Calculate this from pww</t>
        </r>
      </text>
    </comment>
    <comment ref="D441" authorId="1" shapeId="0" xr:uid="{AC5DBB45-1AFE-4EB6-A922-7384D23DB4E1}">
      <text>
        <r>
          <rPr>
            <b/>
            <sz val="8"/>
            <color indexed="81"/>
            <rFont val="Tahoma"/>
            <family val="2"/>
          </rPr>
          <t>Kilsby :</t>
        </r>
        <r>
          <rPr>
            <sz val="8"/>
            <color indexed="81"/>
            <rFont val="Tahoma"/>
            <family val="2"/>
          </rPr>
          <t xml:space="preserve">
Calculate this from pdd
</t>
        </r>
      </text>
    </comment>
    <comment ref="E441" authorId="1" shapeId="0" xr:uid="{CFEF125B-5A9C-4361-9BAE-F7A8B0853C2D}">
      <text>
        <r>
          <rPr>
            <b/>
            <sz val="8"/>
            <color indexed="81"/>
            <rFont val="Tahoma"/>
            <family val="2"/>
          </rPr>
          <t>Kilsby :</t>
        </r>
        <r>
          <rPr>
            <sz val="8"/>
            <color indexed="81"/>
            <rFont val="Tahoma"/>
            <family val="2"/>
          </rPr>
          <t xml:space="preserve">
Set this from opbserved stats</t>
        </r>
      </text>
    </comment>
    <comment ref="M479" authorId="0" shapeId="0" xr:uid="{7DEEF1D8-A527-4050-9B3D-7DF8B506C83D}">
      <text>
        <r>
          <rPr>
            <b/>
            <sz val="9"/>
            <color indexed="81"/>
            <rFont val="Tahoma"/>
            <family val="2"/>
          </rPr>
          <t>ncgk:</t>
        </r>
        <r>
          <rPr>
            <sz val="9"/>
            <color indexed="81"/>
            <rFont val="Tahoma"/>
            <family val="2"/>
          </rPr>
          <t xml:space="preserve">
From obs data
</t>
        </r>
      </text>
    </comment>
    <comment ref="D483" authorId="1" shapeId="0" xr:uid="{DDAAB528-FED2-45D9-953C-E2AD809AE348}">
      <text>
        <r>
          <rPr>
            <b/>
            <sz val="8"/>
            <color indexed="81"/>
            <rFont val="Tahoma"/>
            <family val="2"/>
          </rPr>
          <t>Kilsby :</t>
        </r>
        <r>
          <rPr>
            <sz val="8"/>
            <color indexed="81"/>
            <rFont val="Tahoma"/>
            <family val="2"/>
          </rPr>
          <t xml:space="preserve">
Set this from observed stats</t>
        </r>
      </text>
    </comment>
    <comment ref="E483" authorId="1" shapeId="0" xr:uid="{84B70C1F-A458-411A-A0DB-9FD966B969F1}">
      <text>
        <r>
          <rPr>
            <b/>
            <sz val="8"/>
            <color indexed="81"/>
            <rFont val="Tahoma"/>
            <family val="2"/>
          </rPr>
          <t>Kilsby :</t>
        </r>
        <r>
          <rPr>
            <sz val="8"/>
            <color indexed="81"/>
            <rFont val="Tahoma"/>
            <family val="2"/>
          </rPr>
          <t xml:space="preserve">
Calculate this from pww</t>
        </r>
      </text>
    </comment>
    <comment ref="D484" authorId="1" shapeId="0" xr:uid="{33FB8EAF-CB4C-46AD-806E-E21F0DBCA9D5}">
      <text>
        <r>
          <rPr>
            <b/>
            <sz val="8"/>
            <color indexed="81"/>
            <rFont val="Tahoma"/>
            <family val="2"/>
          </rPr>
          <t>Kilsby :</t>
        </r>
        <r>
          <rPr>
            <sz val="8"/>
            <color indexed="81"/>
            <rFont val="Tahoma"/>
            <family val="2"/>
          </rPr>
          <t xml:space="preserve">
Calculate this from pdd
</t>
        </r>
      </text>
    </comment>
    <comment ref="E484" authorId="1" shapeId="0" xr:uid="{03E1131E-4885-45CE-803E-67893BB11AB7}">
      <text>
        <r>
          <rPr>
            <b/>
            <sz val="8"/>
            <color indexed="81"/>
            <rFont val="Tahoma"/>
            <family val="2"/>
          </rPr>
          <t>Kilsby :</t>
        </r>
        <r>
          <rPr>
            <sz val="8"/>
            <color indexed="81"/>
            <rFont val="Tahoma"/>
            <family val="2"/>
          </rPr>
          <t xml:space="preserve">
Set this from opbserved stats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8C949E6B-85DA-497F-ADD5-61D242F40298}">
      <text>
        <r>
          <rPr>
            <b/>
            <sz val="9"/>
            <color indexed="81"/>
            <rFont val="Tahoma"/>
            <family val="2"/>
          </rPr>
          <t>ncgk:</t>
        </r>
        <r>
          <rPr>
            <sz val="9"/>
            <color indexed="81"/>
            <rFont val="Tahoma"/>
            <family val="2"/>
          </rPr>
          <t xml:space="preserve">
From obs data
</t>
        </r>
      </text>
    </comment>
    <comment ref="D9" authorId="1" shapeId="0" xr:uid="{6DACD2FC-8A76-448C-823F-08DED74B0DBF}">
      <text>
        <r>
          <rPr>
            <b/>
            <sz val="8"/>
            <color indexed="81"/>
            <rFont val="Tahoma"/>
            <family val="2"/>
          </rPr>
          <t>Kilsby :</t>
        </r>
        <r>
          <rPr>
            <sz val="8"/>
            <color indexed="81"/>
            <rFont val="Tahoma"/>
            <family val="2"/>
          </rPr>
          <t xml:space="preserve">
Set this from observed stats</t>
        </r>
      </text>
    </comment>
    <comment ref="E9" authorId="1" shapeId="0" xr:uid="{487F1DD6-A8B9-470F-A68C-B12B5382FD35}">
      <text>
        <r>
          <rPr>
            <b/>
            <sz val="8"/>
            <color indexed="81"/>
            <rFont val="Tahoma"/>
            <family val="2"/>
          </rPr>
          <t>Kilsby :</t>
        </r>
        <r>
          <rPr>
            <sz val="8"/>
            <color indexed="81"/>
            <rFont val="Tahoma"/>
            <family val="2"/>
          </rPr>
          <t xml:space="preserve">
Calculate this from pww</t>
        </r>
      </text>
    </comment>
    <comment ref="D10" authorId="1" shapeId="0" xr:uid="{75D02405-060B-4882-A28C-283DBE6E098B}">
      <text>
        <r>
          <rPr>
            <b/>
            <sz val="8"/>
            <color indexed="81"/>
            <rFont val="Tahoma"/>
            <family val="2"/>
          </rPr>
          <t>Kilsby :</t>
        </r>
        <r>
          <rPr>
            <sz val="8"/>
            <color indexed="81"/>
            <rFont val="Tahoma"/>
            <family val="2"/>
          </rPr>
          <t xml:space="preserve">
Calculate this from pdd
</t>
        </r>
      </text>
    </comment>
    <comment ref="E10" authorId="1" shapeId="0" xr:uid="{113C8106-C985-4505-80D8-A27944E7E591}">
      <text>
        <r>
          <rPr>
            <b/>
            <sz val="8"/>
            <color indexed="81"/>
            <rFont val="Tahoma"/>
            <family val="2"/>
          </rPr>
          <t>Kilsby :</t>
        </r>
        <r>
          <rPr>
            <sz val="8"/>
            <color indexed="81"/>
            <rFont val="Tahoma"/>
            <family val="2"/>
          </rPr>
          <t xml:space="preserve">
Set this from opbserved stats</t>
        </r>
      </text>
    </comment>
    <comment ref="M48" authorId="0" shapeId="0" xr:uid="{FBD2F4D8-2A4A-4719-83BE-9BC4A8688587}">
      <text>
        <r>
          <rPr>
            <b/>
            <sz val="9"/>
            <color indexed="81"/>
            <rFont val="Tahoma"/>
            <family val="2"/>
          </rPr>
          <t>ncgk:</t>
        </r>
        <r>
          <rPr>
            <sz val="9"/>
            <color indexed="81"/>
            <rFont val="Tahoma"/>
            <family val="2"/>
          </rPr>
          <t xml:space="preserve">
From obs data
</t>
        </r>
      </text>
    </comment>
    <comment ref="D52" authorId="1" shapeId="0" xr:uid="{6D625048-EAFA-4B69-9A28-0BFF2C3053C9}">
      <text>
        <r>
          <rPr>
            <b/>
            <sz val="8"/>
            <color indexed="81"/>
            <rFont val="Tahoma"/>
            <family val="2"/>
          </rPr>
          <t>Kilsby :</t>
        </r>
        <r>
          <rPr>
            <sz val="8"/>
            <color indexed="81"/>
            <rFont val="Tahoma"/>
            <family val="2"/>
          </rPr>
          <t xml:space="preserve">
Set this from observed stats</t>
        </r>
      </text>
    </comment>
    <comment ref="E52" authorId="1" shapeId="0" xr:uid="{08CF0D91-87BD-46EA-8C0E-E1B7D82BC449}">
      <text>
        <r>
          <rPr>
            <b/>
            <sz val="8"/>
            <color indexed="81"/>
            <rFont val="Tahoma"/>
            <family val="2"/>
          </rPr>
          <t>Kilsby :</t>
        </r>
        <r>
          <rPr>
            <sz val="8"/>
            <color indexed="81"/>
            <rFont val="Tahoma"/>
            <family val="2"/>
          </rPr>
          <t xml:space="preserve">
Calculate this from pww</t>
        </r>
      </text>
    </comment>
    <comment ref="D53" authorId="1" shapeId="0" xr:uid="{241C8DB5-1ECF-42CF-A111-BE9A0BD97212}">
      <text>
        <r>
          <rPr>
            <b/>
            <sz val="8"/>
            <color indexed="81"/>
            <rFont val="Tahoma"/>
            <family val="2"/>
          </rPr>
          <t>Kilsby :</t>
        </r>
        <r>
          <rPr>
            <sz val="8"/>
            <color indexed="81"/>
            <rFont val="Tahoma"/>
            <family val="2"/>
          </rPr>
          <t xml:space="preserve">
Calculate this from pdd
</t>
        </r>
      </text>
    </comment>
    <comment ref="E53" authorId="1" shapeId="0" xr:uid="{CB98D814-239B-499F-B24B-D5B2218299ED}">
      <text>
        <r>
          <rPr>
            <b/>
            <sz val="8"/>
            <color indexed="81"/>
            <rFont val="Tahoma"/>
            <family val="2"/>
          </rPr>
          <t>Kilsby :</t>
        </r>
        <r>
          <rPr>
            <sz val="8"/>
            <color indexed="81"/>
            <rFont val="Tahoma"/>
            <family val="2"/>
          </rPr>
          <t xml:space="preserve">
Set this from opbserved stats</t>
        </r>
      </text>
    </comment>
    <comment ref="M91" authorId="0" shapeId="0" xr:uid="{2848776F-A5D8-4091-920C-F90C4442A1E4}">
      <text>
        <r>
          <rPr>
            <b/>
            <sz val="9"/>
            <color indexed="81"/>
            <rFont val="Tahoma"/>
            <family val="2"/>
          </rPr>
          <t>ncgk:</t>
        </r>
        <r>
          <rPr>
            <sz val="9"/>
            <color indexed="81"/>
            <rFont val="Tahoma"/>
            <family val="2"/>
          </rPr>
          <t xml:space="preserve">
From obs data
</t>
        </r>
      </text>
    </comment>
    <comment ref="D95" authorId="1" shapeId="0" xr:uid="{5343A92F-A85C-407A-B04E-BA0FBCC1EE99}">
      <text>
        <r>
          <rPr>
            <b/>
            <sz val="8"/>
            <color indexed="81"/>
            <rFont val="Tahoma"/>
            <family val="2"/>
          </rPr>
          <t>Kilsby :</t>
        </r>
        <r>
          <rPr>
            <sz val="8"/>
            <color indexed="81"/>
            <rFont val="Tahoma"/>
            <family val="2"/>
          </rPr>
          <t xml:space="preserve">
Set this from observed stats</t>
        </r>
      </text>
    </comment>
    <comment ref="E95" authorId="1" shapeId="0" xr:uid="{AB67ABA7-00E6-48BA-B336-3C9B76D3644E}">
      <text>
        <r>
          <rPr>
            <b/>
            <sz val="8"/>
            <color indexed="81"/>
            <rFont val="Tahoma"/>
            <family val="2"/>
          </rPr>
          <t>Kilsby :</t>
        </r>
        <r>
          <rPr>
            <sz val="8"/>
            <color indexed="81"/>
            <rFont val="Tahoma"/>
            <family val="2"/>
          </rPr>
          <t xml:space="preserve">
Calculate this from pww</t>
        </r>
      </text>
    </comment>
    <comment ref="D96" authorId="1" shapeId="0" xr:uid="{B22DCE90-A700-4832-BF03-C2F8984D2C64}">
      <text>
        <r>
          <rPr>
            <b/>
            <sz val="8"/>
            <color indexed="81"/>
            <rFont val="Tahoma"/>
            <family val="2"/>
          </rPr>
          <t>Kilsby :</t>
        </r>
        <r>
          <rPr>
            <sz val="8"/>
            <color indexed="81"/>
            <rFont val="Tahoma"/>
            <family val="2"/>
          </rPr>
          <t xml:space="preserve">
Calculate this from pdd
</t>
        </r>
      </text>
    </comment>
    <comment ref="E96" authorId="1" shapeId="0" xr:uid="{CDD39D68-8995-4A74-9C28-0FEA51D82D5B}">
      <text>
        <r>
          <rPr>
            <b/>
            <sz val="8"/>
            <color indexed="81"/>
            <rFont val="Tahoma"/>
            <family val="2"/>
          </rPr>
          <t>Kilsby :</t>
        </r>
        <r>
          <rPr>
            <sz val="8"/>
            <color indexed="81"/>
            <rFont val="Tahoma"/>
            <family val="2"/>
          </rPr>
          <t xml:space="preserve">
Set this from opbserved stats</t>
        </r>
      </text>
    </comment>
    <comment ref="M134" authorId="0" shapeId="0" xr:uid="{A5360ABE-FE28-43B9-BC13-05BF9FCE7649}">
      <text>
        <r>
          <rPr>
            <b/>
            <sz val="9"/>
            <color indexed="81"/>
            <rFont val="Tahoma"/>
            <family val="2"/>
          </rPr>
          <t>ncgk:</t>
        </r>
        <r>
          <rPr>
            <sz val="9"/>
            <color indexed="81"/>
            <rFont val="Tahoma"/>
            <family val="2"/>
          </rPr>
          <t xml:space="preserve">
From obs data
</t>
        </r>
      </text>
    </comment>
    <comment ref="D138" authorId="1" shapeId="0" xr:uid="{7B50758B-2D9C-4D9A-8D8E-E958F6B7718A}">
      <text>
        <r>
          <rPr>
            <b/>
            <sz val="8"/>
            <color indexed="81"/>
            <rFont val="Tahoma"/>
            <family val="2"/>
          </rPr>
          <t>Kilsby :</t>
        </r>
        <r>
          <rPr>
            <sz val="8"/>
            <color indexed="81"/>
            <rFont val="Tahoma"/>
            <family val="2"/>
          </rPr>
          <t xml:space="preserve">
Set this from observed stats</t>
        </r>
      </text>
    </comment>
    <comment ref="E138" authorId="1" shapeId="0" xr:uid="{ADED6A9E-98E9-4A43-A8EF-B36CD0F5A3DD}">
      <text>
        <r>
          <rPr>
            <b/>
            <sz val="8"/>
            <color indexed="81"/>
            <rFont val="Tahoma"/>
            <family val="2"/>
          </rPr>
          <t>Kilsby :</t>
        </r>
        <r>
          <rPr>
            <sz val="8"/>
            <color indexed="81"/>
            <rFont val="Tahoma"/>
            <family val="2"/>
          </rPr>
          <t xml:space="preserve">
Calculate this from pww</t>
        </r>
      </text>
    </comment>
    <comment ref="D139" authorId="1" shapeId="0" xr:uid="{16358C44-E9C9-4CFD-B113-9CC45762D1A8}">
      <text>
        <r>
          <rPr>
            <b/>
            <sz val="8"/>
            <color indexed="81"/>
            <rFont val="Tahoma"/>
            <family val="2"/>
          </rPr>
          <t>Kilsby :</t>
        </r>
        <r>
          <rPr>
            <sz val="8"/>
            <color indexed="81"/>
            <rFont val="Tahoma"/>
            <family val="2"/>
          </rPr>
          <t xml:space="preserve">
Calculate this from pdd
</t>
        </r>
      </text>
    </comment>
    <comment ref="E139" authorId="1" shapeId="0" xr:uid="{B36B0EFD-B8CD-4AAA-A994-744A900EC12B}">
      <text>
        <r>
          <rPr>
            <b/>
            <sz val="8"/>
            <color indexed="81"/>
            <rFont val="Tahoma"/>
            <family val="2"/>
          </rPr>
          <t>Kilsby :</t>
        </r>
        <r>
          <rPr>
            <sz val="8"/>
            <color indexed="81"/>
            <rFont val="Tahoma"/>
            <family val="2"/>
          </rPr>
          <t xml:space="preserve">
Set this from opbserved stats</t>
        </r>
      </text>
    </comment>
    <comment ref="M177" authorId="0" shapeId="0" xr:uid="{372692A0-0897-48D0-B9B0-3605200A99EC}">
      <text>
        <r>
          <rPr>
            <b/>
            <sz val="9"/>
            <color indexed="81"/>
            <rFont val="Tahoma"/>
            <family val="2"/>
          </rPr>
          <t>ncgk:</t>
        </r>
        <r>
          <rPr>
            <sz val="9"/>
            <color indexed="81"/>
            <rFont val="Tahoma"/>
            <family val="2"/>
          </rPr>
          <t xml:space="preserve">
From obs data
</t>
        </r>
      </text>
    </comment>
    <comment ref="D181" authorId="1" shapeId="0" xr:uid="{EE1ADFB2-BDB0-4E42-8366-D1603932B791}">
      <text>
        <r>
          <rPr>
            <b/>
            <sz val="8"/>
            <color indexed="81"/>
            <rFont val="Tahoma"/>
            <family val="2"/>
          </rPr>
          <t>Kilsby :</t>
        </r>
        <r>
          <rPr>
            <sz val="8"/>
            <color indexed="81"/>
            <rFont val="Tahoma"/>
            <family val="2"/>
          </rPr>
          <t xml:space="preserve">
Set this from observed stats</t>
        </r>
      </text>
    </comment>
    <comment ref="E181" authorId="1" shapeId="0" xr:uid="{8E37CEC7-8CF1-4D1D-82C5-D403E6ADD197}">
      <text>
        <r>
          <rPr>
            <b/>
            <sz val="8"/>
            <color indexed="81"/>
            <rFont val="Tahoma"/>
            <family val="2"/>
          </rPr>
          <t>Kilsby :</t>
        </r>
        <r>
          <rPr>
            <sz val="8"/>
            <color indexed="81"/>
            <rFont val="Tahoma"/>
            <family val="2"/>
          </rPr>
          <t xml:space="preserve">
Calculate this from pww</t>
        </r>
      </text>
    </comment>
    <comment ref="D182" authorId="1" shapeId="0" xr:uid="{15747BE3-D595-4FEC-AE6E-4FE809495108}">
      <text>
        <r>
          <rPr>
            <b/>
            <sz val="8"/>
            <color indexed="81"/>
            <rFont val="Tahoma"/>
            <family val="2"/>
          </rPr>
          <t>Kilsby :</t>
        </r>
        <r>
          <rPr>
            <sz val="8"/>
            <color indexed="81"/>
            <rFont val="Tahoma"/>
            <family val="2"/>
          </rPr>
          <t xml:space="preserve">
Calculate this from pdd
</t>
        </r>
      </text>
    </comment>
    <comment ref="E182" authorId="1" shapeId="0" xr:uid="{0A870A07-AC32-47BD-B77B-E332CA475705}">
      <text>
        <r>
          <rPr>
            <b/>
            <sz val="8"/>
            <color indexed="81"/>
            <rFont val="Tahoma"/>
            <family val="2"/>
          </rPr>
          <t>Kilsby :</t>
        </r>
        <r>
          <rPr>
            <sz val="8"/>
            <color indexed="81"/>
            <rFont val="Tahoma"/>
            <family val="2"/>
          </rPr>
          <t xml:space="preserve">
Set this from opbserved stats</t>
        </r>
      </text>
    </comment>
    <comment ref="M220" authorId="0" shapeId="0" xr:uid="{D45FE451-AB5C-4EA9-88BA-49266FF7E138}">
      <text>
        <r>
          <rPr>
            <b/>
            <sz val="9"/>
            <color indexed="81"/>
            <rFont val="Tahoma"/>
            <family val="2"/>
          </rPr>
          <t>ncgk:</t>
        </r>
        <r>
          <rPr>
            <sz val="9"/>
            <color indexed="81"/>
            <rFont val="Tahoma"/>
            <family val="2"/>
          </rPr>
          <t xml:space="preserve">
From obs data
</t>
        </r>
      </text>
    </comment>
    <comment ref="D224" authorId="1" shapeId="0" xr:uid="{6658D2C1-8F4D-407C-93FA-030E4F5987EB}">
      <text>
        <r>
          <rPr>
            <b/>
            <sz val="8"/>
            <color indexed="81"/>
            <rFont val="Tahoma"/>
            <family val="2"/>
          </rPr>
          <t>Kilsby :</t>
        </r>
        <r>
          <rPr>
            <sz val="8"/>
            <color indexed="81"/>
            <rFont val="Tahoma"/>
            <family val="2"/>
          </rPr>
          <t xml:space="preserve">
Set this from observed stats</t>
        </r>
      </text>
    </comment>
    <comment ref="E224" authorId="1" shapeId="0" xr:uid="{FD19DA93-DD50-49E7-8F07-56BC05BBE084}">
      <text>
        <r>
          <rPr>
            <b/>
            <sz val="8"/>
            <color indexed="81"/>
            <rFont val="Tahoma"/>
            <family val="2"/>
          </rPr>
          <t>Kilsby :</t>
        </r>
        <r>
          <rPr>
            <sz val="8"/>
            <color indexed="81"/>
            <rFont val="Tahoma"/>
            <family val="2"/>
          </rPr>
          <t xml:space="preserve">
Calculate this from pww</t>
        </r>
      </text>
    </comment>
    <comment ref="D225" authorId="1" shapeId="0" xr:uid="{FA55BBF1-AEC1-4794-9E6B-4A4DB753F04A}">
      <text>
        <r>
          <rPr>
            <b/>
            <sz val="8"/>
            <color indexed="81"/>
            <rFont val="Tahoma"/>
            <family val="2"/>
          </rPr>
          <t>Kilsby :</t>
        </r>
        <r>
          <rPr>
            <sz val="8"/>
            <color indexed="81"/>
            <rFont val="Tahoma"/>
            <family val="2"/>
          </rPr>
          <t xml:space="preserve">
Calculate this from pdd
</t>
        </r>
      </text>
    </comment>
    <comment ref="E225" authorId="1" shapeId="0" xr:uid="{B877A1F1-599A-405F-AFE8-4550E0E3222B}">
      <text>
        <r>
          <rPr>
            <b/>
            <sz val="8"/>
            <color indexed="81"/>
            <rFont val="Tahoma"/>
            <family val="2"/>
          </rPr>
          <t>Kilsby :</t>
        </r>
        <r>
          <rPr>
            <sz val="8"/>
            <color indexed="81"/>
            <rFont val="Tahoma"/>
            <family val="2"/>
          </rPr>
          <t xml:space="preserve">
Set this from opbserved stats</t>
        </r>
      </text>
    </comment>
    <comment ref="M263" authorId="0" shapeId="0" xr:uid="{AC87C780-D032-48DB-859B-20800D6B2E04}">
      <text>
        <r>
          <rPr>
            <b/>
            <sz val="9"/>
            <color indexed="81"/>
            <rFont val="Tahoma"/>
            <family val="2"/>
          </rPr>
          <t>ncgk:</t>
        </r>
        <r>
          <rPr>
            <sz val="9"/>
            <color indexed="81"/>
            <rFont val="Tahoma"/>
            <family val="2"/>
          </rPr>
          <t xml:space="preserve">
From obs data
</t>
        </r>
      </text>
    </comment>
    <comment ref="D267" authorId="1" shapeId="0" xr:uid="{034DDC15-BFE9-445C-B959-4C940B92D0B2}">
      <text>
        <r>
          <rPr>
            <b/>
            <sz val="8"/>
            <color indexed="81"/>
            <rFont val="Tahoma"/>
            <family val="2"/>
          </rPr>
          <t>Kilsby :</t>
        </r>
        <r>
          <rPr>
            <sz val="8"/>
            <color indexed="81"/>
            <rFont val="Tahoma"/>
            <family val="2"/>
          </rPr>
          <t xml:space="preserve">
Set this from observed stats</t>
        </r>
      </text>
    </comment>
    <comment ref="E267" authorId="1" shapeId="0" xr:uid="{84DEA171-A693-417E-BAB8-6C7B3A41F4BC}">
      <text>
        <r>
          <rPr>
            <b/>
            <sz val="8"/>
            <color indexed="81"/>
            <rFont val="Tahoma"/>
            <family val="2"/>
          </rPr>
          <t>Kilsby :</t>
        </r>
        <r>
          <rPr>
            <sz val="8"/>
            <color indexed="81"/>
            <rFont val="Tahoma"/>
            <family val="2"/>
          </rPr>
          <t xml:space="preserve">
Calculate this from pww</t>
        </r>
      </text>
    </comment>
    <comment ref="D268" authorId="1" shapeId="0" xr:uid="{2BF717E5-6034-4193-A567-8A504729557B}">
      <text>
        <r>
          <rPr>
            <b/>
            <sz val="8"/>
            <color indexed="81"/>
            <rFont val="Tahoma"/>
            <family val="2"/>
          </rPr>
          <t>Kilsby :</t>
        </r>
        <r>
          <rPr>
            <sz val="8"/>
            <color indexed="81"/>
            <rFont val="Tahoma"/>
            <family val="2"/>
          </rPr>
          <t xml:space="preserve">
Calculate this from pdd
</t>
        </r>
      </text>
    </comment>
    <comment ref="E268" authorId="1" shapeId="0" xr:uid="{5E3982C5-FCC2-448D-8325-BFC243AAC984}">
      <text>
        <r>
          <rPr>
            <b/>
            <sz val="8"/>
            <color indexed="81"/>
            <rFont val="Tahoma"/>
            <family val="2"/>
          </rPr>
          <t>Kilsby :</t>
        </r>
        <r>
          <rPr>
            <sz val="8"/>
            <color indexed="81"/>
            <rFont val="Tahoma"/>
            <family val="2"/>
          </rPr>
          <t xml:space="preserve">
Set this from opbserved stats</t>
        </r>
      </text>
    </comment>
    <comment ref="M306" authorId="0" shapeId="0" xr:uid="{EAB020FF-AD92-4C5A-9A30-432BEB579BC1}">
      <text>
        <r>
          <rPr>
            <b/>
            <sz val="9"/>
            <color indexed="81"/>
            <rFont val="Tahoma"/>
            <family val="2"/>
          </rPr>
          <t>ncgk:</t>
        </r>
        <r>
          <rPr>
            <sz val="9"/>
            <color indexed="81"/>
            <rFont val="Tahoma"/>
            <family val="2"/>
          </rPr>
          <t xml:space="preserve">
From obs data
</t>
        </r>
      </text>
    </comment>
    <comment ref="D310" authorId="1" shapeId="0" xr:uid="{6205DE97-E845-46C5-A9C6-3ECDC4879AE6}">
      <text>
        <r>
          <rPr>
            <b/>
            <sz val="8"/>
            <color indexed="81"/>
            <rFont val="Tahoma"/>
            <family val="2"/>
          </rPr>
          <t>Kilsby :</t>
        </r>
        <r>
          <rPr>
            <sz val="8"/>
            <color indexed="81"/>
            <rFont val="Tahoma"/>
            <family val="2"/>
          </rPr>
          <t xml:space="preserve">
Set this from observed stats</t>
        </r>
      </text>
    </comment>
    <comment ref="E310" authorId="1" shapeId="0" xr:uid="{5285500B-B609-4DF4-BA09-4B00C27F63BE}">
      <text>
        <r>
          <rPr>
            <b/>
            <sz val="8"/>
            <color indexed="81"/>
            <rFont val="Tahoma"/>
            <family val="2"/>
          </rPr>
          <t>Kilsby :</t>
        </r>
        <r>
          <rPr>
            <sz val="8"/>
            <color indexed="81"/>
            <rFont val="Tahoma"/>
            <family val="2"/>
          </rPr>
          <t xml:space="preserve">
Calculate this from pww</t>
        </r>
      </text>
    </comment>
    <comment ref="D311" authorId="1" shapeId="0" xr:uid="{D5AACA44-A7B8-4E31-A720-DABA14EAD6CD}">
      <text>
        <r>
          <rPr>
            <b/>
            <sz val="8"/>
            <color indexed="81"/>
            <rFont val="Tahoma"/>
            <family val="2"/>
          </rPr>
          <t>Kilsby :</t>
        </r>
        <r>
          <rPr>
            <sz val="8"/>
            <color indexed="81"/>
            <rFont val="Tahoma"/>
            <family val="2"/>
          </rPr>
          <t xml:space="preserve">
Calculate this from pdd
</t>
        </r>
      </text>
    </comment>
    <comment ref="E311" authorId="1" shapeId="0" xr:uid="{363DA753-9362-4602-A9C3-8294B753B63C}">
      <text>
        <r>
          <rPr>
            <b/>
            <sz val="8"/>
            <color indexed="81"/>
            <rFont val="Tahoma"/>
            <family val="2"/>
          </rPr>
          <t>Kilsby :</t>
        </r>
        <r>
          <rPr>
            <sz val="8"/>
            <color indexed="81"/>
            <rFont val="Tahoma"/>
            <family val="2"/>
          </rPr>
          <t xml:space="preserve">
Set this from opbserved stats</t>
        </r>
      </text>
    </comment>
    <comment ref="M349" authorId="0" shapeId="0" xr:uid="{78878226-2F56-4A80-8D56-CBF664F83F6D}">
      <text>
        <r>
          <rPr>
            <b/>
            <sz val="9"/>
            <color indexed="81"/>
            <rFont val="Tahoma"/>
            <family val="2"/>
          </rPr>
          <t>ncgk:</t>
        </r>
        <r>
          <rPr>
            <sz val="9"/>
            <color indexed="81"/>
            <rFont val="Tahoma"/>
            <family val="2"/>
          </rPr>
          <t xml:space="preserve">
From obs data
</t>
        </r>
      </text>
    </comment>
    <comment ref="D353" authorId="1" shapeId="0" xr:uid="{51E96F4D-0F0C-498C-BB86-27A037935DEA}">
      <text>
        <r>
          <rPr>
            <b/>
            <sz val="8"/>
            <color indexed="81"/>
            <rFont val="Tahoma"/>
            <family val="2"/>
          </rPr>
          <t>Kilsby :</t>
        </r>
        <r>
          <rPr>
            <sz val="8"/>
            <color indexed="81"/>
            <rFont val="Tahoma"/>
            <family val="2"/>
          </rPr>
          <t xml:space="preserve">
Set this from observed stats</t>
        </r>
      </text>
    </comment>
    <comment ref="E353" authorId="1" shapeId="0" xr:uid="{0386BBCC-3FE3-4CE6-9AF8-6E67D9C82EC5}">
      <text>
        <r>
          <rPr>
            <b/>
            <sz val="8"/>
            <color indexed="81"/>
            <rFont val="Tahoma"/>
            <family val="2"/>
          </rPr>
          <t>Kilsby :</t>
        </r>
        <r>
          <rPr>
            <sz val="8"/>
            <color indexed="81"/>
            <rFont val="Tahoma"/>
            <family val="2"/>
          </rPr>
          <t xml:space="preserve">
Calculate this from pww</t>
        </r>
      </text>
    </comment>
    <comment ref="D354" authorId="1" shapeId="0" xr:uid="{1403E4FD-F742-4091-958A-A906F56AFDEA}">
      <text>
        <r>
          <rPr>
            <b/>
            <sz val="8"/>
            <color indexed="81"/>
            <rFont val="Tahoma"/>
            <family val="2"/>
          </rPr>
          <t>Kilsby :</t>
        </r>
        <r>
          <rPr>
            <sz val="8"/>
            <color indexed="81"/>
            <rFont val="Tahoma"/>
            <family val="2"/>
          </rPr>
          <t xml:space="preserve">
Calculate this from pdd
</t>
        </r>
      </text>
    </comment>
    <comment ref="E354" authorId="1" shapeId="0" xr:uid="{085C4B7F-03CF-45EF-891E-ABE0BBBF3D51}">
      <text>
        <r>
          <rPr>
            <b/>
            <sz val="8"/>
            <color indexed="81"/>
            <rFont val="Tahoma"/>
            <family val="2"/>
          </rPr>
          <t>Kilsby :</t>
        </r>
        <r>
          <rPr>
            <sz val="8"/>
            <color indexed="81"/>
            <rFont val="Tahoma"/>
            <family val="2"/>
          </rPr>
          <t xml:space="preserve">
Set this from opbserved stats</t>
        </r>
      </text>
    </comment>
    <comment ref="M392" authorId="0" shapeId="0" xr:uid="{34F63CC5-C50D-4ADC-87D8-7B813535E7D0}">
      <text>
        <r>
          <rPr>
            <b/>
            <sz val="9"/>
            <color indexed="81"/>
            <rFont val="Tahoma"/>
            <family val="2"/>
          </rPr>
          <t>ncgk:</t>
        </r>
        <r>
          <rPr>
            <sz val="9"/>
            <color indexed="81"/>
            <rFont val="Tahoma"/>
            <family val="2"/>
          </rPr>
          <t xml:space="preserve">
From obs data
</t>
        </r>
      </text>
    </comment>
    <comment ref="D396" authorId="1" shapeId="0" xr:uid="{DA32F110-8A64-41A5-BDB2-A58D9C49B4A5}">
      <text>
        <r>
          <rPr>
            <b/>
            <sz val="8"/>
            <color indexed="81"/>
            <rFont val="Tahoma"/>
            <family val="2"/>
          </rPr>
          <t>Kilsby :</t>
        </r>
        <r>
          <rPr>
            <sz val="8"/>
            <color indexed="81"/>
            <rFont val="Tahoma"/>
            <family val="2"/>
          </rPr>
          <t xml:space="preserve">
Set this from observed stats</t>
        </r>
      </text>
    </comment>
    <comment ref="E396" authorId="1" shapeId="0" xr:uid="{3363FDAC-C1C7-4921-A3F9-EC1051BE426C}">
      <text>
        <r>
          <rPr>
            <b/>
            <sz val="8"/>
            <color indexed="81"/>
            <rFont val="Tahoma"/>
            <family val="2"/>
          </rPr>
          <t>Kilsby :</t>
        </r>
        <r>
          <rPr>
            <sz val="8"/>
            <color indexed="81"/>
            <rFont val="Tahoma"/>
            <family val="2"/>
          </rPr>
          <t xml:space="preserve">
Calculate this from pww</t>
        </r>
      </text>
    </comment>
    <comment ref="D397" authorId="1" shapeId="0" xr:uid="{FF8DC843-4378-45CE-95CF-4DA989936353}">
      <text>
        <r>
          <rPr>
            <b/>
            <sz val="8"/>
            <color indexed="81"/>
            <rFont val="Tahoma"/>
            <family val="2"/>
          </rPr>
          <t>Kilsby :</t>
        </r>
        <r>
          <rPr>
            <sz val="8"/>
            <color indexed="81"/>
            <rFont val="Tahoma"/>
            <family val="2"/>
          </rPr>
          <t xml:space="preserve">
Calculate this from pdd
</t>
        </r>
      </text>
    </comment>
    <comment ref="E397" authorId="1" shapeId="0" xr:uid="{99E93174-5BEB-42C5-9DEB-81B154175E29}">
      <text>
        <r>
          <rPr>
            <b/>
            <sz val="8"/>
            <color indexed="81"/>
            <rFont val="Tahoma"/>
            <family val="2"/>
          </rPr>
          <t>Kilsby :</t>
        </r>
        <r>
          <rPr>
            <sz val="8"/>
            <color indexed="81"/>
            <rFont val="Tahoma"/>
            <family val="2"/>
          </rPr>
          <t xml:space="preserve">
Set this from opbserved stats</t>
        </r>
      </text>
    </comment>
    <comment ref="M436" authorId="0" shapeId="0" xr:uid="{B73C984D-844D-473A-9D0B-C609DFF2771C}">
      <text>
        <r>
          <rPr>
            <b/>
            <sz val="9"/>
            <color indexed="81"/>
            <rFont val="Tahoma"/>
            <family val="2"/>
          </rPr>
          <t>ncgk:</t>
        </r>
        <r>
          <rPr>
            <sz val="9"/>
            <color indexed="81"/>
            <rFont val="Tahoma"/>
            <family val="2"/>
          </rPr>
          <t xml:space="preserve">
From obs data
</t>
        </r>
      </text>
    </comment>
    <comment ref="D440" authorId="1" shapeId="0" xr:uid="{0F526355-499A-43DE-89C6-351D5B35B194}">
      <text>
        <r>
          <rPr>
            <b/>
            <sz val="8"/>
            <color indexed="81"/>
            <rFont val="Tahoma"/>
            <family val="2"/>
          </rPr>
          <t>Kilsby :</t>
        </r>
        <r>
          <rPr>
            <sz val="8"/>
            <color indexed="81"/>
            <rFont val="Tahoma"/>
            <family val="2"/>
          </rPr>
          <t xml:space="preserve">
Set this from observed stats</t>
        </r>
      </text>
    </comment>
    <comment ref="E440" authorId="1" shapeId="0" xr:uid="{90A94C82-F140-447D-9C52-08A4ADCA2B92}">
      <text>
        <r>
          <rPr>
            <b/>
            <sz val="8"/>
            <color indexed="81"/>
            <rFont val="Tahoma"/>
            <family val="2"/>
          </rPr>
          <t>Kilsby :</t>
        </r>
        <r>
          <rPr>
            <sz val="8"/>
            <color indexed="81"/>
            <rFont val="Tahoma"/>
            <family val="2"/>
          </rPr>
          <t xml:space="preserve">
Calculate this from pww</t>
        </r>
      </text>
    </comment>
    <comment ref="D441" authorId="1" shapeId="0" xr:uid="{6F68C06B-EA69-4D44-81C3-DAD882497B86}">
      <text>
        <r>
          <rPr>
            <b/>
            <sz val="8"/>
            <color indexed="81"/>
            <rFont val="Tahoma"/>
            <family val="2"/>
          </rPr>
          <t>Kilsby :</t>
        </r>
        <r>
          <rPr>
            <sz val="8"/>
            <color indexed="81"/>
            <rFont val="Tahoma"/>
            <family val="2"/>
          </rPr>
          <t xml:space="preserve">
Calculate this from pdd
</t>
        </r>
      </text>
    </comment>
    <comment ref="E441" authorId="1" shapeId="0" xr:uid="{F46C8AAD-026E-4871-846D-D01530CED4A4}">
      <text>
        <r>
          <rPr>
            <b/>
            <sz val="8"/>
            <color indexed="81"/>
            <rFont val="Tahoma"/>
            <family val="2"/>
          </rPr>
          <t>Kilsby :</t>
        </r>
        <r>
          <rPr>
            <sz val="8"/>
            <color indexed="81"/>
            <rFont val="Tahoma"/>
            <family val="2"/>
          </rPr>
          <t xml:space="preserve">
Set this from opbserved stats</t>
        </r>
      </text>
    </comment>
    <comment ref="M479" authorId="0" shapeId="0" xr:uid="{B27A07A2-C798-4882-A990-F68269C0A40C}">
      <text>
        <r>
          <rPr>
            <b/>
            <sz val="9"/>
            <color indexed="81"/>
            <rFont val="Tahoma"/>
            <family val="2"/>
          </rPr>
          <t>ncgk:</t>
        </r>
        <r>
          <rPr>
            <sz val="9"/>
            <color indexed="81"/>
            <rFont val="Tahoma"/>
            <family val="2"/>
          </rPr>
          <t xml:space="preserve">
From obs data
</t>
        </r>
      </text>
    </comment>
    <comment ref="D483" authorId="1" shapeId="0" xr:uid="{FB4BAF42-8D25-4B35-9600-41033A439F9E}">
      <text>
        <r>
          <rPr>
            <b/>
            <sz val="8"/>
            <color indexed="81"/>
            <rFont val="Tahoma"/>
            <family val="2"/>
          </rPr>
          <t>Kilsby :</t>
        </r>
        <r>
          <rPr>
            <sz val="8"/>
            <color indexed="81"/>
            <rFont val="Tahoma"/>
            <family val="2"/>
          </rPr>
          <t xml:space="preserve">
Set this from observed stats</t>
        </r>
      </text>
    </comment>
    <comment ref="E483" authorId="1" shapeId="0" xr:uid="{BA9D00A9-190A-48AA-95D3-2DDB4F03BB59}">
      <text>
        <r>
          <rPr>
            <b/>
            <sz val="8"/>
            <color indexed="81"/>
            <rFont val="Tahoma"/>
            <family val="2"/>
          </rPr>
          <t>Kilsby :</t>
        </r>
        <r>
          <rPr>
            <sz val="8"/>
            <color indexed="81"/>
            <rFont val="Tahoma"/>
            <family val="2"/>
          </rPr>
          <t xml:space="preserve">
Calculate this from pww</t>
        </r>
      </text>
    </comment>
    <comment ref="D484" authorId="1" shapeId="0" xr:uid="{D0172BD8-76E8-4518-9979-71F9869EEE07}">
      <text>
        <r>
          <rPr>
            <b/>
            <sz val="8"/>
            <color indexed="81"/>
            <rFont val="Tahoma"/>
            <family val="2"/>
          </rPr>
          <t>Kilsby :</t>
        </r>
        <r>
          <rPr>
            <sz val="8"/>
            <color indexed="81"/>
            <rFont val="Tahoma"/>
            <family val="2"/>
          </rPr>
          <t xml:space="preserve">
Calculate this from pdd
</t>
        </r>
      </text>
    </comment>
    <comment ref="E484" authorId="1" shapeId="0" xr:uid="{2DA783A5-1414-45E6-842A-D69C980E7E5C}">
      <text>
        <r>
          <rPr>
            <b/>
            <sz val="8"/>
            <color indexed="81"/>
            <rFont val="Tahoma"/>
            <family val="2"/>
          </rPr>
          <t>Kilsby :</t>
        </r>
        <r>
          <rPr>
            <sz val="8"/>
            <color indexed="81"/>
            <rFont val="Tahoma"/>
            <family val="2"/>
          </rPr>
          <t xml:space="preserve">
Set this from opbserved stats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C19BD861-C000-439E-AB04-C4654E84250E}">
      <text>
        <r>
          <rPr>
            <b/>
            <sz val="9"/>
            <color indexed="81"/>
            <rFont val="Tahoma"/>
            <family val="2"/>
          </rPr>
          <t>ncgk:</t>
        </r>
        <r>
          <rPr>
            <sz val="9"/>
            <color indexed="81"/>
            <rFont val="Tahoma"/>
            <family val="2"/>
          </rPr>
          <t xml:space="preserve">
From obs data
</t>
        </r>
      </text>
    </comment>
    <comment ref="D9" authorId="1" shapeId="0" xr:uid="{683B5852-D3B5-43A5-BD0F-D687D2D05529}">
      <text>
        <r>
          <rPr>
            <b/>
            <sz val="8"/>
            <color indexed="81"/>
            <rFont val="Tahoma"/>
            <family val="2"/>
          </rPr>
          <t>Kilsby :</t>
        </r>
        <r>
          <rPr>
            <sz val="8"/>
            <color indexed="81"/>
            <rFont val="Tahoma"/>
            <family val="2"/>
          </rPr>
          <t xml:space="preserve">
Set this from observed stats</t>
        </r>
      </text>
    </comment>
    <comment ref="E9" authorId="1" shapeId="0" xr:uid="{21445984-E5AA-4A0F-AF62-921756EA38FB}">
      <text>
        <r>
          <rPr>
            <b/>
            <sz val="8"/>
            <color indexed="81"/>
            <rFont val="Tahoma"/>
            <family val="2"/>
          </rPr>
          <t>Kilsby :</t>
        </r>
        <r>
          <rPr>
            <sz val="8"/>
            <color indexed="81"/>
            <rFont val="Tahoma"/>
            <family val="2"/>
          </rPr>
          <t xml:space="preserve">
Calculate this from pww</t>
        </r>
      </text>
    </comment>
    <comment ref="D10" authorId="1" shapeId="0" xr:uid="{E8EE217C-C121-48B4-A6C1-CB6A12DFFFF5}">
      <text>
        <r>
          <rPr>
            <b/>
            <sz val="8"/>
            <color indexed="81"/>
            <rFont val="Tahoma"/>
            <family val="2"/>
          </rPr>
          <t>Kilsby :</t>
        </r>
        <r>
          <rPr>
            <sz val="8"/>
            <color indexed="81"/>
            <rFont val="Tahoma"/>
            <family val="2"/>
          </rPr>
          <t xml:space="preserve">
Calculate this from pdd
</t>
        </r>
      </text>
    </comment>
    <comment ref="E10" authorId="1" shapeId="0" xr:uid="{8E595E6E-79A3-4553-A4EE-107BD72D9939}">
      <text>
        <r>
          <rPr>
            <b/>
            <sz val="8"/>
            <color indexed="81"/>
            <rFont val="Tahoma"/>
            <family val="2"/>
          </rPr>
          <t>Kilsby :</t>
        </r>
        <r>
          <rPr>
            <sz val="8"/>
            <color indexed="81"/>
            <rFont val="Tahoma"/>
            <family val="2"/>
          </rPr>
          <t xml:space="preserve">
Set this from opbserved stats</t>
        </r>
      </text>
    </comment>
    <comment ref="M48" authorId="0" shapeId="0" xr:uid="{BA1F10F2-AF14-4FB6-8BDD-88D5B003198A}">
      <text>
        <r>
          <rPr>
            <b/>
            <sz val="9"/>
            <color indexed="81"/>
            <rFont val="Tahoma"/>
            <family val="2"/>
          </rPr>
          <t>ncgk:</t>
        </r>
        <r>
          <rPr>
            <sz val="9"/>
            <color indexed="81"/>
            <rFont val="Tahoma"/>
            <family val="2"/>
          </rPr>
          <t xml:space="preserve">
From obs data
</t>
        </r>
      </text>
    </comment>
    <comment ref="D52" authorId="1" shapeId="0" xr:uid="{29267485-1A56-4AFE-8F8E-CF04076121F7}">
      <text>
        <r>
          <rPr>
            <b/>
            <sz val="8"/>
            <color indexed="81"/>
            <rFont val="Tahoma"/>
            <family val="2"/>
          </rPr>
          <t>Kilsby :</t>
        </r>
        <r>
          <rPr>
            <sz val="8"/>
            <color indexed="81"/>
            <rFont val="Tahoma"/>
            <family val="2"/>
          </rPr>
          <t xml:space="preserve">
Set this from observed stats</t>
        </r>
      </text>
    </comment>
    <comment ref="E52" authorId="1" shapeId="0" xr:uid="{10DBB724-541F-4A43-885F-419BEE427D41}">
      <text>
        <r>
          <rPr>
            <b/>
            <sz val="8"/>
            <color indexed="81"/>
            <rFont val="Tahoma"/>
            <family val="2"/>
          </rPr>
          <t>Kilsby :</t>
        </r>
        <r>
          <rPr>
            <sz val="8"/>
            <color indexed="81"/>
            <rFont val="Tahoma"/>
            <family val="2"/>
          </rPr>
          <t xml:space="preserve">
Calculate this from pww</t>
        </r>
      </text>
    </comment>
    <comment ref="D53" authorId="1" shapeId="0" xr:uid="{7FFC96F6-1669-41D3-A8D1-BA6EBA8037B6}">
      <text>
        <r>
          <rPr>
            <b/>
            <sz val="8"/>
            <color indexed="81"/>
            <rFont val="Tahoma"/>
            <family val="2"/>
          </rPr>
          <t>Kilsby :</t>
        </r>
        <r>
          <rPr>
            <sz val="8"/>
            <color indexed="81"/>
            <rFont val="Tahoma"/>
            <family val="2"/>
          </rPr>
          <t xml:space="preserve">
Calculate this from pdd
</t>
        </r>
      </text>
    </comment>
    <comment ref="E53" authorId="1" shapeId="0" xr:uid="{AAA3B4A4-AA71-4AF8-B44A-15BF84BAAEF6}">
      <text>
        <r>
          <rPr>
            <b/>
            <sz val="8"/>
            <color indexed="81"/>
            <rFont val="Tahoma"/>
            <family val="2"/>
          </rPr>
          <t>Kilsby :</t>
        </r>
        <r>
          <rPr>
            <sz val="8"/>
            <color indexed="81"/>
            <rFont val="Tahoma"/>
            <family val="2"/>
          </rPr>
          <t xml:space="preserve">
Set this from opbserved stats</t>
        </r>
      </text>
    </comment>
    <comment ref="M91" authorId="0" shapeId="0" xr:uid="{7CADABE7-C39A-4225-9D00-53F337EB3F8C}">
      <text>
        <r>
          <rPr>
            <b/>
            <sz val="9"/>
            <color indexed="81"/>
            <rFont val="Tahoma"/>
            <family val="2"/>
          </rPr>
          <t>ncgk:</t>
        </r>
        <r>
          <rPr>
            <sz val="9"/>
            <color indexed="81"/>
            <rFont val="Tahoma"/>
            <family val="2"/>
          </rPr>
          <t xml:space="preserve">
From obs data
</t>
        </r>
      </text>
    </comment>
    <comment ref="D95" authorId="1" shapeId="0" xr:uid="{6A862337-D880-4A32-B6EE-ECC03A3FE095}">
      <text>
        <r>
          <rPr>
            <b/>
            <sz val="8"/>
            <color indexed="81"/>
            <rFont val="Tahoma"/>
            <family val="2"/>
          </rPr>
          <t>Kilsby :</t>
        </r>
        <r>
          <rPr>
            <sz val="8"/>
            <color indexed="81"/>
            <rFont val="Tahoma"/>
            <family val="2"/>
          </rPr>
          <t xml:space="preserve">
Set this from observed stats</t>
        </r>
      </text>
    </comment>
    <comment ref="E95" authorId="1" shapeId="0" xr:uid="{5C1486F3-196A-43E2-99BA-FB804AD47C71}">
      <text>
        <r>
          <rPr>
            <b/>
            <sz val="8"/>
            <color indexed="81"/>
            <rFont val="Tahoma"/>
            <family val="2"/>
          </rPr>
          <t>Kilsby :</t>
        </r>
        <r>
          <rPr>
            <sz val="8"/>
            <color indexed="81"/>
            <rFont val="Tahoma"/>
            <family val="2"/>
          </rPr>
          <t xml:space="preserve">
Calculate this from pww</t>
        </r>
      </text>
    </comment>
    <comment ref="D96" authorId="1" shapeId="0" xr:uid="{730A32CF-97D3-4C9F-A85E-DBAB63C3E247}">
      <text>
        <r>
          <rPr>
            <b/>
            <sz val="8"/>
            <color indexed="81"/>
            <rFont val="Tahoma"/>
            <family val="2"/>
          </rPr>
          <t>Kilsby :</t>
        </r>
        <r>
          <rPr>
            <sz val="8"/>
            <color indexed="81"/>
            <rFont val="Tahoma"/>
            <family val="2"/>
          </rPr>
          <t xml:space="preserve">
Calculate this from pdd
</t>
        </r>
      </text>
    </comment>
    <comment ref="E96" authorId="1" shapeId="0" xr:uid="{9466C9A7-FE27-4F0F-9613-FF505E8EB3A7}">
      <text>
        <r>
          <rPr>
            <b/>
            <sz val="8"/>
            <color indexed="81"/>
            <rFont val="Tahoma"/>
            <family val="2"/>
          </rPr>
          <t>Kilsby :</t>
        </r>
        <r>
          <rPr>
            <sz val="8"/>
            <color indexed="81"/>
            <rFont val="Tahoma"/>
            <family val="2"/>
          </rPr>
          <t xml:space="preserve">
Set this from opbserved stats</t>
        </r>
      </text>
    </comment>
    <comment ref="M134" authorId="0" shapeId="0" xr:uid="{F835855C-5444-4D2E-B83A-B81FFCA7580D}">
      <text>
        <r>
          <rPr>
            <b/>
            <sz val="9"/>
            <color indexed="81"/>
            <rFont val="Tahoma"/>
            <family val="2"/>
          </rPr>
          <t>ncgk:</t>
        </r>
        <r>
          <rPr>
            <sz val="9"/>
            <color indexed="81"/>
            <rFont val="Tahoma"/>
            <family val="2"/>
          </rPr>
          <t xml:space="preserve">
From obs data
</t>
        </r>
      </text>
    </comment>
    <comment ref="D138" authorId="1" shapeId="0" xr:uid="{080A772C-C40B-4985-80A5-1F852C43129E}">
      <text>
        <r>
          <rPr>
            <b/>
            <sz val="8"/>
            <color indexed="81"/>
            <rFont val="Tahoma"/>
            <family val="2"/>
          </rPr>
          <t>Kilsby :</t>
        </r>
        <r>
          <rPr>
            <sz val="8"/>
            <color indexed="81"/>
            <rFont val="Tahoma"/>
            <family val="2"/>
          </rPr>
          <t xml:space="preserve">
Set this from observed stats</t>
        </r>
      </text>
    </comment>
    <comment ref="E138" authorId="1" shapeId="0" xr:uid="{A2434E6C-CCEA-4404-B60C-17BF3FE5E3C5}">
      <text>
        <r>
          <rPr>
            <b/>
            <sz val="8"/>
            <color indexed="81"/>
            <rFont val="Tahoma"/>
            <family val="2"/>
          </rPr>
          <t>Kilsby :</t>
        </r>
        <r>
          <rPr>
            <sz val="8"/>
            <color indexed="81"/>
            <rFont val="Tahoma"/>
            <family val="2"/>
          </rPr>
          <t xml:space="preserve">
Calculate this from pww</t>
        </r>
      </text>
    </comment>
    <comment ref="D139" authorId="1" shapeId="0" xr:uid="{7EB089CF-DE74-42D5-977B-32FB50069B2A}">
      <text>
        <r>
          <rPr>
            <b/>
            <sz val="8"/>
            <color indexed="81"/>
            <rFont val="Tahoma"/>
            <family val="2"/>
          </rPr>
          <t>Kilsby :</t>
        </r>
        <r>
          <rPr>
            <sz val="8"/>
            <color indexed="81"/>
            <rFont val="Tahoma"/>
            <family val="2"/>
          </rPr>
          <t xml:space="preserve">
Calculate this from pdd
</t>
        </r>
      </text>
    </comment>
    <comment ref="E139" authorId="1" shapeId="0" xr:uid="{3D0B825F-BD67-4CC1-82D8-581B4C38E1F1}">
      <text>
        <r>
          <rPr>
            <b/>
            <sz val="8"/>
            <color indexed="81"/>
            <rFont val="Tahoma"/>
            <family val="2"/>
          </rPr>
          <t>Kilsby :</t>
        </r>
        <r>
          <rPr>
            <sz val="8"/>
            <color indexed="81"/>
            <rFont val="Tahoma"/>
            <family val="2"/>
          </rPr>
          <t xml:space="preserve">
Set this from opbserved stats</t>
        </r>
      </text>
    </comment>
    <comment ref="M177" authorId="0" shapeId="0" xr:uid="{AFB07291-5871-4FE8-94B9-7D083D54F4B4}">
      <text>
        <r>
          <rPr>
            <b/>
            <sz val="9"/>
            <color indexed="81"/>
            <rFont val="Tahoma"/>
            <family val="2"/>
          </rPr>
          <t>ncgk:</t>
        </r>
        <r>
          <rPr>
            <sz val="9"/>
            <color indexed="81"/>
            <rFont val="Tahoma"/>
            <family val="2"/>
          </rPr>
          <t xml:space="preserve">
From obs data
</t>
        </r>
      </text>
    </comment>
    <comment ref="D181" authorId="1" shapeId="0" xr:uid="{4A771A65-BBFD-421A-8097-5FB6A02DCD59}">
      <text>
        <r>
          <rPr>
            <b/>
            <sz val="8"/>
            <color indexed="81"/>
            <rFont val="Tahoma"/>
            <family val="2"/>
          </rPr>
          <t>Kilsby :</t>
        </r>
        <r>
          <rPr>
            <sz val="8"/>
            <color indexed="81"/>
            <rFont val="Tahoma"/>
            <family val="2"/>
          </rPr>
          <t xml:space="preserve">
Set this from observed stats</t>
        </r>
      </text>
    </comment>
    <comment ref="E181" authorId="1" shapeId="0" xr:uid="{386B5335-12FB-4751-A9D7-036337F946D6}">
      <text>
        <r>
          <rPr>
            <b/>
            <sz val="8"/>
            <color indexed="81"/>
            <rFont val="Tahoma"/>
            <family val="2"/>
          </rPr>
          <t>Kilsby :</t>
        </r>
        <r>
          <rPr>
            <sz val="8"/>
            <color indexed="81"/>
            <rFont val="Tahoma"/>
            <family val="2"/>
          </rPr>
          <t xml:space="preserve">
Calculate this from pww</t>
        </r>
      </text>
    </comment>
    <comment ref="D182" authorId="1" shapeId="0" xr:uid="{8D64AFF2-273A-4569-A7B6-3D95EB735B8A}">
      <text>
        <r>
          <rPr>
            <b/>
            <sz val="8"/>
            <color indexed="81"/>
            <rFont val="Tahoma"/>
            <family val="2"/>
          </rPr>
          <t>Kilsby :</t>
        </r>
        <r>
          <rPr>
            <sz val="8"/>
            <color indexed="81"/>
            <rFont val="Tahoma"/>
            <family val="2"/>
          </rPr>
          <t xml:space="preserve">
Calculate this from pdd
</t>
        </r>
      </text>
    </comment>
    <comment ref="E182" authorId="1" shapeId="0" xr:uid="{F1583433-2202-4B79-B725-9B74AD58D362}">
      <text>
        <r>
          <rPr>
            <b/>
            <sz val="8"/>
            <color indexed="81"/>
            <rFont val="Tahoma"/>
            <family val="2"/>
          </rPr>
          <t>Kilsby :</t>
        </r>
        <r>
          <rPr>
            <sz val="8"/>
            <color indexed="81"/>
            <rFont val="Tahoma"/>
            <family val="2"/>
          </rPr>
          <t xml:space="preserve">
Set this from opbserved stats</t>
        </r>
      </text>
    </comment>
    <comment ref="M220" authorId="0" shapeId="0" xr:uid="{2975C6B6-9036-4BFA-B206-FF4E8F94B144}">
      <text>
        <r>
          <rPr>
            <b/>
            <sz val="9"/>
            <color indexed="81"/>
            <rFont val="Tahoma"/>
            <family val="2"/>
          </rPr>
          <t>ncgk:</t>
        </r>
        <r>
          <rPr>
            <sz val="9"/>
            <color indexed="81"/>
            <rFont val="Tahoma"/>
            <family val="2"/>
          </rPr>
          <t xml:space="preserve">
From obs data
</t>
        </r>
      </text>
    </comment>
    <comment ref="D224" authorId="1" shapeId="0" xr:uid="{ED7542F6-C866-4FA3-B203-FBA0AC942381}">
      <text>
        <r>
          <rPr>
            <b/>
            <sz val="8"/>
            <color indexed="81"/>
            <rFont val="Tahoma"/>
            <family val="2"/>
          </rPr>
          <t>Kilsby :</t>
        </r>
        <r>
          <rPr>
            <sz val="8"/>
            <color indexed="81"/>
            <rFont val="Tahoma"/>
            <family val="2"/>
          </rPr>
          <t xml:space="preserve">
Set this from observed stats</t>
        </r>
      </text>
    </comment>
    <comment ref="E224" authorId="1" shapeId="0" xr:uid="{2F1B7545-C6E2-4D92-ABC5-F2047875C1CD}">
      <text>
        <r>
          <rPr>
            <b/>
            <sz val="8"/>
            <color indexed="81"/>
            <rFont val="Tahoma"/>
            <family val="2"/>
          </rPr>
          <t>Kilsby :</t>
        </r>
        <r>
          <rPr>
            <sz val="8"/>
            <color indexed="81"/>
            <rFont val="Tahoma"/>
            <family val="2"/>
          </rPr>
          <t xml:space="preserve">
Calculate this from pww</t>
        </r>
      </text>
    </comment>
    <comment ref="D225" authorId="1" shapeId="0" xr:uid="{EF282013-A702-4010-98CC-3FA282AEC4F9}">
      <text>
        <r>
          <rPr>
            <b/>
            <sz val="8"/>
            <color indexed="81"/>
            <rFont val="Tahoma"/>
            <family val="2"/>
          </rPr>
          <t>Kilsby :</t>
        </r>
        <r>
          <rPr>
            <sz val="8"/>
            <color indexed="81"/>
            <rFont val="Tahoma"/>
            <family val="2"/>
          </rPr>
          <t xml:space="preserve">
Calculate this from pdd
</t>
        </r>
      </text>
    </comment>
    <comment ref="E225" authorId="1" shapeId="0" xr:uid="{64234FD1-24AE-4945-BE17-B55EF28081DE}">
      <text>
        <r>
          <rPr>
            <b/>
            <sz val="8"/>
            <color indexed="81"/>
            <rFont val="Tahoma"/>
            <family val="2"/>
          </rPr>
          <t>Kilsby :</t>
        </r>
        <r>
          <rPr>
            <sz val="8"/>
            <color indexed="81"/>
            <rFont val="Tahoma"/>
            <family val="2"/>
          </rPr>
          <t xml:space="preserve">
Set this from opbserved stats</t>
        </r>
      </text>
    </comment>
    <comment ref="M263" authorId="0" shapeId="0" xr:uid="{0BEE1502-3EA5-4B94-B6EC-C72ECC6D2337}">
      <text>
        <r>
          <rPr>
            <b/>
            <sz val="9"/>
            <color indexed="81"/>
            <rFont val="Tahoma"/>
            <family val="2"/>
          </rPr>
          <t>ncgk:</t>
        </r>
        <r>
          <rPr>
            <sz val="9"/>
            <color indexed="81"/>
            <rFont val="Tahoma"/>
            <family val="2"/>
          </rPr>
          <t xml:space="preserve">
From obs data
</t>
        </r>
      </text>
    </comment>
    <comment ref="D267" authorId="1" shapeId="0" xr:uid="{4785B80B-7CF3-4C65-856F-E8F3BB952AFF}">
      <text>
        <r>
          <rPr>
            <b/>
            <sz val="8"/>
            <color indexed="81"/>
            <rFont val="Tahoma"/>
            <family val="2"/>
          </rPr>
          <t>Kilsby :</t>
        </r>
        <r>
          <rPr>
            <sz val="8"/>
            <color indexed="81"/>
            <rFont val="Tahoma"/>
            <family val="2"/>
          </rPr>
          <t xml:space="preserve">
Set this from observed stats</t>
        </r>
      </text>
    </comment>
    <comment ref="E267" authorId="1" shapeId="0" xr:uid="{2F480E88-536C-47DE-AE6D-77A91393DE17}">
      <text>
        <r>
          <rPr>
            <b/>
            <sz val="8"/>
            <color indexed="81"/>
            <rFont val="Tahoma"/>
            <family val="2"/>
          </rPr>
          <t>Kilsby :</t>
        </r>
        <r>
          <rPr>
            <sz val="8"/>
            <color indexed="81"/>
            <rFont val="Tahoma"/>
            <family val="2"/>
          </rPr>
          <t xml:space="preserve">
Calculate this from pww</t>
        </r>
      </text>
    </comment>
    <comment ref="D268" authorId="1" shapeId="0" xr:uid="{16CB62A4-A30C-4E22-9FF6-861C14E14743}">
      <text>
        <r>
          <rPr>
            <b/>
            <sz val="8"/>
            <color indexed="81"/>
            <rFont val="Tahoma"/>
            <family val="2"/>
          </rPr>
          <t>Kilsby :</t>
        </r>
        <r>
          <rPr>
            <sz val="8"/>
            <color indexed="81"/>
            <rFont val="Tahoma"/>
            <family val="2"/>
          </rPr>
          <t xml:space="preserve">
Calculate this from pdd
</t>
        </r>
      </text>
    </comment>
    <comment ref="E268" authorId="1" shapeId="0" xr:uid="{3AB77703-2674-4464-925B-A5BAFCACB032}">
      <text>
        <r>
          <rPr>
            <b/>
            <sz val="8"/>
            <color indexed="81"/>
            <rFont val="Tahoma"/>
            <family val="2"/>
          </rPr>
          <t>Kilsby :</t>
        </r>
        <r>
          <rPr>
            <sz val="8"/>
            <color indexed="81"/>
            <rFont val="Tahoma"/>
            <family val="2"/>
          </rPr>
          <t xml:space="preserve">
Set this from opbserved stats</t>
        </r>
      </text>
    </comment>
    <comment ref="M306" authorId="0" shapeId="0" xr:uid="{4CBF4E0C-521F-4F1E-8050-4B615BDCB763}">
      <text>
        <r>
          <rPr>
            <b/>
            <sz val="9"/>
            <color indexed="81"/>
            <rFont val="Tahoma"/>
            <family val="2"/>
          </rPr>
          <t>ncgk:</t>
        </r>
        <r>
          <rPr>
            <sz val="9"/>
            <color indexed="81"/>
            <rFont val="Tahoma"/>
            <family val="2"/>
          </rPr>
          <t xml:space="preserve">
From obs data
</t>
        </r>
      </text>
    </comment>
    <comment ref="D310" authorId="1" shapeId="0" xr:uid="{FACDF1E5-6925-4E59-9B12-43356D1D62F8}">
      <text>
        <r>
          <rPr>
            <b/>
            <sz val="8"/>
            <color indexed="81"/>
            <rFont val="Tahoma"/>
            <family val="2"/>
          </rPr>
          <t>Kilsby :</t>
        </r>
        <r>
          <rPr>
            <sz val="8"/>
            <color indexed="81"/>
            <rFont val="Tahoma"/>
            <family val="2"/>
          </rPr>
          <t xml:space="preserve">
Set this from observed stats</t>
        </r>
      </text>
    </comment>
    <comment ref="E310" authorId="1" shapeId="0" xr:uid="{CDDAD485-0AD0-47CF-997A-6A781F6CF726}">
      <text>
        <r>
          <rPr>
            <b/>
            <sz val="8"/>
            <color indexed="81"/>
            <rFont val="Tahoma"/>
            <family val="2"/>
          </rPr>
          <t>Kilsby :</t>
        </r>
        <r>
          <rPr>
            <sz val="8"/>
            <color indexed="81"/>
            <rFont val="Tahoma"/>
            <family val="2"/>
          </rPr>
          <t xml:space="preserve">
Calculate this from pww</t>
        </r>
      </text>
    </comment>
    <comment ref="D311" authorId="1" shapeId="0" xr:uid="{2B5D713C-03F3-43C0-8CC7-E200D19CF54B}">
      <text>
        <r>
          <rPr>
            <b/>
            <sz val="8"/>
            <color indexed="81"/>
            <rFont val="Tahoma"/>
            <family val="2"/>
          </rPr>
          <t>Kilsby :</t>
        </r>
        <r>
          <rPr>
            <sz val="8"/>
            <color indexed="81"/>
            <rFont val="Tahoma"/>
            <family val="2"/>
          </rPr>
          <t xml:space="preserve">
Calculate this from pdd
</t>
        </r>
      </text>
    </comment>
    <comment ref="E311" authorId="1" shapeId="0" xr:uid="{091E9007-1436-49CC-A19D-AB72EF9AD976}">
      <text>
        <r>
          <rPr>
            <b/>
            <sz val="8"/>
            <color indexed="81"/>
            <rFont val="Tahoma"/>
            <family val="2"/>
          </rPr>
          <t>Kilsby :</t>
        </r>
        <r>
          <rPr>
            <sz val="8"/>
            <color indexed="81"/>
            <rFont val="Tahoma"/>
            <family val="2"/>
          </rPr>
          <t xml:space="preserve">
Set this from opbserved stats</t>
        </r>
      </text>
    </comment>
    <comment ref="M349" authorId="0" shapeId="0" xr:uid="{3A18430E-CCDE-403D-AD26-FECAC0378875}">
      <text>
        <r>
          <rPr>
            <b/>
            <sz val="9"/>
            <color indexed="81"/>
            <rFont val="Tahoma"/>
            <family val="2"/>
          </rPr>
          <t>ncgk:</t>
        </r>
        <r>
          <rPr>
            <sz val="9"/>
            <color indexed="81"/>
            <rFont val="Tahoma"/>
            <family val="2"/>
          </rPr>
          <t xml:space="preserve">
From obs data
</t>
        </r>
      </text>
    </comment>
    <comment ref="D353" authorId="1" shapeId="0" xr:uid="{FAA76EEF-8BDD-4DFE-90CB-600356438EF9}">
      <text>
        <r>
          <rPr>
            <b/>
            <sz val="8"/>
            <color indexed="81"/>
            <rFont val="Tahoma"/>
            <family val="2"/>
          </rPr>
          <t>Kilsby :</t>
        </r>
        <r>
          <rPr>
            <sz val="8"/>
            <color indexed="81"/>
            <rFont val="Tahoma"/>
            <family val="2"/>
          </rPr>
          <t xml:space="preserve">
Set this from observed stats</t>
        </r>
      </text>
    </comment>
    <comment ref="E353" authorId="1" shapeId="0" xr:uid="{DDF4540F-F740-4B3E-B703-1E4820DFDEB6}">
      <text>
        <r>
          <rPr>
            <b/>
            <sz val="8"/>
            <color indexed="81"/>
            <rFont val="Tahoma"/>
            <family val="2"/>
          </rPr>
          <t>Kilsby :</t>
        </r>
        <r>
          <rPr>
            <sz val="8"/>
            <color indexed="81"/>
            <rFont val="Tahoma"/>
            <family val="2"/>
          </rPr>
          <t xml:space="preserve">
Calculate this from pww</t>
        </r>
      </text>
    </comment>
    <comment ref="D354" authorId="1" shapeId="0" xr:uid="{C973EA5C-B73C-4A43-A933-6A0E6646138C}">
      <text>
        <r>
          <rPr>
            <b/>
            <sz val="8"/>
            <color indexed="81"/>
            <rFont val="Tahoma"/>
            <family val="2"/>
          </rPr>
          <t>Kilsby :</t>
        </r>
        <r>
          <rPr>
            <sz val="8"/>
            <color indexed="81"/>
            <rFont val="Tahoma"/>
            <family val="2"/>
          </rPr>
          <t xml:space="preserve">
Calculate this from pdd
</t>
        </r>
      </text>
    </comment>
    <comment ref="E354" authorId="1" shapeId="0" xr:uid="{0CD2DC66-630F-4C36-B001-4E98EDC020D2}">
      <text>
        <r>
          <rPr>
            <b/>
            <sz val="8"/>
            <color indexed="81"/>
            <rFont val="Tahoma"/>
            <family val="2"/>
          </rPr>
          <t>Kilsby :</t>
        </r>
        <r>
          <rPr>
            <sz val="8"/>
            <color indexed="81"/>
            <rFont val="Tahoma"/>
            <family val="2"/>
          </rPr>
          <t xml:space="preserve">
Set this from opbserved stats</t>
        </r>
      </text>
    </comment>
    <comment ref="M392" authorId="0" shapeId="0" xr:uid="{EF739889-920D-4385-BFE1-8262241A50EC}">
      <text>
        <r>
          <rPr>
            <b/>
            <sz val="9"/>
            <color indexed="81"/>
            <rFont val="Tahoma"/>
            <family val="2"/>
          </rPr>
          <t>ncgk:</t>
        </r>
        <r>
          <rPr>
            <sz val="9"/>
            <color indexed="81"/>
            <rFont val="Tahoma"/>
            <family val="2"/>
          </rPr>
          <t xml:space="preserve">
From obs data
</t>
        </r>
      </text>
    </comment>
    <comment ref="D396" authorId="1" shapeId="0" xr:uid="{F88DF9D9-86E3-4642-AD3C-A612D63E9528}">
      <text>
        <r>
          <rPr>
            <b/>
            <sz val="8"/>
            <color indexed="81"/>
            <rFont val="Tahoma"/>
            <family val="2"/>
          </rPr>
          <t>Kilsby :</t>
        </r>
        <r>
          <rPr>
            <sz val="8"/>
            <color indexed="81"/>
            <rFont val="Tahoma"/>
            <family val="2"/>
          </rPr>
          <t xml:space="preserve">
Set this from observed stats</t>
        </r>
      </text>
    </comment>
    <comment ref="E396" authorId="1" shapeId="0" xr:uid="{983E2D47-6AF4-4BCF-BFE3-D600E0D14A5D}">
      <text>
        <r>
          <rPr>
            <b/>
            <sz val="8"/>
            <color indexed="81"/>
            <rFont val="Tahoma"/>
            <family val="2"/>
          </rPr>
          <t>Kilsby :</t>
        </r>
        <r>
          <rPr>
            <sz val="8"/>
            <color indexed="81"/>
            <rFont val="Tahoma"/>
            <family val="2"/>
          </rPr>
          <t xml:space="preserve">
Calculate this from pww</t>
        </r>
      </text>
    </comment>
    <comment ref="D397" authorId="1" shapeId="0" xr:uid="{FA910F47-62C5-4AF4-8943-4525CCC2D210}">
      <text>
        <r>
          <rPr>
            <b/>
            <sz val="8"/>
            <color indexed="81"/>
            <rFont val="Tahoma"/>
            <family val="2"/>
          </rPr>
          <t>Kilsby :</t>
        </r>
        <r>
          <rPr>
            <sz val="8"/>
            <color indexed="81"/>
            <rFont val="Tahoma"/>
            <family val="2"/>
          </rPr>
          <t xml:space="preserve">
Calculate this from pdd
</t>
        </r>
      </text>
    </comment>
    <comment ref="E397" authorId="1" shapeId="0" xr:uid="{B951BF25-B673-48FB-9F1D-84260DFE267A}">
      <text>
        <r>
          <rPr>
            <b/>
            <sz val="8"/>
            <color indexed="81"/>
            <rFont val="Tahoma"/>
            <family val="2"/>
          </rPr>
          <t>Kilsby :</t>
        </r>
        <r>
          <rPr>
            <sz val="8"/>
            <color indexed="81"/>
            <rFont val="Tahoma"/>
            <family val="2"/>
          </rPr>
          <t xml:space="preserve">
Set this from opbserved stats</t>
        </r>
      </text>
    </comment>
    <comment ref="M436" authorId="0" shapeId="0" xr:uid="{ABBF60C4-394C-489D-9382-F6661BBDD5C4}">
      <text>
        <r>
          <rPr>
            <b/>
            <sz val="9"/>
            <color indexed="81"/>
            <rFont val="Tahoma"/>
            <family val="2"/>
          </rPr>
          <t>ncgk:</t>
        </r>
        <r>
          <rPr>
            <sz val="9"/>
            <color indexed="81"/>
            <rFont val="Tahoma"/>
            <family val="2"/>
          </rPr>
          <t xml:space="preserve">
From obs data
</t>
        </r>
      </text>
    </comment>
    <comment ref="D440" authorId="1" shapeId="0" xr:uid="{9C5B7EE0-A1BB-4071-8B1D-E533F24C398B}">
      <text>
        <r>
          <rPr>
            <b/>
            <sz val="8"/>
            <color indexed="81"/>
            <rFont val="Tahoma"/>
            <family val="2"/>
          </rPr>
          <t>Kilsby :</t>
        </r>
        <r>
          <rPr>
            <sz val="8"/>
            <color indexed="81"/>
            <rFont val="Tahoma"/>
            <family val="2"/>
          </rPr>
          <t xml:space="preserve">
Set this from observed stats</t>
        </r>
      </text>
    </comment>
    <comment ref="E440" authorId="1" shapeId="0" xr:uid="{F587DC99-ED14-4B13-854B-66782C2C2F7C}">
      <text>
        <r>
          <rPr>
            <b/>
            <sz val="8"/>
            <color indexed="81"/>
            <rFont val="Tahoma"/>
            <family val="2"/>
          </rPr>
          <t>Kilsby :</t>
        </r>
        <r>
          <rPr>
            <sz val="8"/>
            <color indexed="81"/>
            <rFont val="Tahoma"/>
            <family val="2"/>
          </rPr>
          <t xml:space="preserve">
Calculate this from pww</t>
        </r>
      </text>
    </comment>
    <comment ref="D441" authorId="1" shapeId="0" xr:uid="{84846889-0210-450E-8E5A-1FA519AD6217}">
      <text>
        <r>
          <rPr>
            <b/>
            <sz val="8"/>
            <color indexed="81"/>
            <rFont val="Tahoma"/>
            <family val="2"/>
          </rPr>
          <t>Kilsby :</t>
        </r>
        <r>
          <rPr>
            <sz val="8"/>
            <color indexed="81"/>
            <rFont val="Tahoma"/>
            <family val="2"/>
          </rPr>
          <t xml:space="preserve">
Calculate this from pdd
</t>
        </r>
      </text>
    </comment>
    <comment ref="E441" authorId="1" shapeId="0" xr:uid="{A4741B12-E3BB-4212-9137-D56B59454C6C}">
      <text>
        <r>
          <rPr>
            <b/>
            <sz val="8"/>
            <color indexed="81"/>
            <rFont val="Tahoma"/>
            <family val="2"/>
          </rPr>
          <t>Kilsby :</t>
        </r>
        <r>
          <rPr>
            <sz val="8"/>
            <color indexed="81"/>
            <rFont val="Tahoma"/>
            <family val="2"/>
          </rPr>
          <t xml:space="preserve">
Set this from opbserved stats</t>
        </r>
      </text>
    </comment>
    <comment ref="M479" authorId="0" shapeId="0" xr:uid="{3E1B099E-B3B3-4BE5-9C65-6D7FE079C668}">
      <text>
        <r>
          <rPr>
            <b/>
            <sz val="9"/>
            <color indexed="81"/>
            <rFont val="Tahoma"/>
            <family val="2"/>
          </rPr>
          <t>ncgk:</t>
        </r>
        <r>
          <rPr>
            <sz val="9"/>
            <color indexed="81"/>
            <rFont val="Tahoma"/>
            <family val="2"/>
          </rPr>
          <t xml:space="preserve">
From obs data
</t>
        </r>
      </text>
    </comment>
    <comment ref="D483" authorId="1" shapeId="0" xr:uid="{634673E5-4B23-4F7F-8174-4A8E7E90C4D5}">
      <text>
        <r>
          <rPr>
            <b/>
            <sz val="8"/>
            <color indexed="81"/>
            <rFont val="Tahoma"/>
            <family val="2"/>
          </rPr>
          <t>Kilsby :</t>
        </r>
        <r>
          <rPr>
            <sz val="8"/>
            <color indexed="81"/>
            <rFont val="Tahoma"/>
            <family val="2"/>
          </rPr>
          <t xml:space="preserve">
Set this from observed stats</t>
        </r>
      </text>
    </comment>
    <comment ref="E483" authorId="1" shapeId="0" xr:uid="{CF1C86FA-2E92-4076-87B9-5F9249D134AC}">
      <text>
        <r>
          <rPr>
            <b/>
            <sz val="8"/>
            <color indexed="81"/>
            <rFont val="Tahoma"/>
            <family val="2"/>
          </rPr>
          <t>Kilsby :</t>
        </r>
        <r>
          <rPr>
            <sz val="8"/>
            <color indexed="81"/>
            <rFont val="Tahoma"/>
            <family val="2"/>
          </rPr>
          <t xml:space="preserve">
Calculate this from pww</t>
        </r>
      </text>
    </comment>
    <comment ref="D484" authorId="1" shapeId="0" xr:uid="{3CC267EF-86F9-4726-BD00-3617AFD2B632}">
      <text>
        <r>
          <rPr>
            <b/>
            <sz val="8"/>
            <color indexed="81"/>
            <rFont val="Tahoma"/>
            <family val="2"/>
          </rPr>
          <t>Kilsby :</t>
        </r>
        <r>
          <rPr>
            <sz val="8"/>
            <color indexed="81"/>
            <rFont val="Tahoma"/>
            <family val="2"/>
          </rPr>
          <t xml:space="preserve">
Calculate this from pdd
</t>
        </r>
      </text>
    </comment>
    <comment ref="E484" authorId="1" shapeId="0" xr:uid="{FDEBFD56-0901-48A6-84F3-AA18CC46B88C}">
      <text>
        <r>
          <rPr>
            <b/>
            <sz val="8"/>
            <color indexed="81"/>
            <rFont val="Tahoma"/>
            <family val="2"/>
          </rPr>
          <t>Kilsby :</t>
        </r>
        <r>
          <rPr>
            <sz val="8"/>
            <color indexed="81"/>
            <rFont val="Tahoma"/>
            <family val="2"/>
          </rPr>
          <t xml:space="preserve">
Set this from opbserved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9A043F9E-10F2-463F-87F1-87EAD30BAC88}">
      <text>
        <r>
          <rPr>
            <b/>
            <sz val="9"/>
            <color indexed="81"/>
            <rFont val="Tahoma"/>
            <family val="2"/>
          </rPr>
          <t>ncgk:</t>
        </r>
        <r>
          <rPr>
            <sz val="9"/>
            <color indexed="81"/>
            <rFont val="Tahoma"/>
            <family val="2"/>
          </rPr>
          <t xml:space="preserve">
From obs data
</t>
        </r>
      </text>
    </comment>
    <comment ref="D9" authorId="1" shapeId="0" xr:uid="{3832251E-5874-4E12-80AB-E02EB2EB39BE}">
      <text>
        <r>
          <rPr>
            <b/>
            <sz val="8"/>
            <color indexed="81"/>
            <rFont val="Tahoma"/>
            <family val="2"/>
          </rPr>
          <t>Kilsby :</t>
        </r>
        <r>
          <rPr>
            <sz val="8"/>
            <color indexed="81"/>
            <rFont val="Tahoma"/>
            <family val="2"/>
          </rPr>
          <t xml:space="preserve">
Set this from observed stats</t>
        </r>
      </text>
    </comment>
    <comment ref="E9" authorId="1" shapeId="0" xr:uid="{7F80F1C2-D5C1-4B59-A579-90155C101996}">
      <text>
        <r>
          <rPr>
            <b/>
            <sz val="8"/>
            <color indexed="81"/>
            <rFont val="Tahoma"/>
            <family val="2"/>
          </rPr>
          <t>Kilsby :</t>
        </r>
        <r>
          <rPr>
            <sz val="8"/>
            <color indexed="81"/>
            <rFont val="Tahoma"/>
            <family val="2"/>
          </rPr>
          <t xml:space="preserve">
Calculate this from pww</t>
        </r>
      </text>
    </comment>
    <comment ref="D10" authorId="1" shapeId="0" xr:uid="{F2418670-374B-4AC4-AC0E-ACD0FBE76AC7}">
      <text>
        <r>
          <rPr>
            <b/>
            <sz val="8"/>
            <color indexed="81"/>
            <rFont val="Tahoma"/>
            <family val="2"/>
          </rPr>
          <t>Kilsby :</t>
        </r>
        <r>
          <rPr>
            <sz val="8"/>
            <color indexed="81"/>
            <rFont val="Tahoma"/>
            <family val="2"/>
          </rPr>
          <t xml:space="preserve">
Calculate this from pdd
</t>
        </r>
      </text>
    </comment>
    <comment ref="E10" authorId="1" shapeId="0" xr:uid="{5026A8CC-CD59-4054-8910-0A24B7EECC15}">
      <text>
        <r>
          <rPr>
            <b/>
            <sz val="8"/>
            <color indexed="81"/>
            <rFont val="Tahoma"/>
            <family val="2"/>
          </rPr>
          <t>Kilsby :</t>
        </r>
        <r>
          <rPr>
            <sz val="8"/>
            <color indexed="81"/>
            <rFont val="Tahoma"/>
            <family val="2"/>
          </rPr>
          <t xml:space="preserve">
Set this from opbserved stats</t>
        </r>
      </text>
    </comment>
    <comment ref="M48" authorId="0" shapeId="0" xr:uid="{79C5959D-85BC-4E31-AE0C-4BF4705C68DE}">
      <text>
        <r>
          <rPr>
            <b/>
            <sz val="9"/>
            <color indexed="81"/>
            <rFont val="Tahoma"/>
            <family val="2"/>
          </rPr>
          <t>ncgk:</t>
        </r>
        <r>
          <rPr>
            <sz val="9"/>
            <color indexed="81"/>
            <rFont val="Tahoma"/>
            <family val="2"/>
          </rPr>
          <t xml:space="preserve">
From obs data
</t>
        </r>
      </text>
    </comment>
    <comment ref="D52" authorId="1" shapeId="0" xr:uid="{9DF30152-9C3B-4B72-9772-A6F725D54707}">
      <text>
        <r>
          <rPr>
            <b/>
            <sz val="8"/>
            <color indexed="81"/>
            <rFont val="Tahoma"/>
            <family val="2"/>
          </rPr>
          <t>Kilsby :</t>
        </r>
        <r>
          <rPr>
            <sz val="8"/>
            <color indexed="81"/>
            <rFont val="Tahoma"/>
            <family val="2"/>
          </rPr>
          <t xml:space="preserve">
Set this from observed stats</t>
        </r>
      </text>
    </comment>
    <comment ref="E52" authorId="1" shapeId="0" xr:uid="{0D7F023E-5845-45A2-9613-5AE585DE6C5C}">
      <text>
        <r>
          <rPr>
            <b/>
            <sz val="8"/>
            <color indexed="81"/>
            <rFont val="Tahoma"/>
            <family val="2"/>
          </rPr>
          <t>Kilsby :</t>
        </r>
        <r>
          <rPr>
            <sz val="8"/>
            <color indexed="81"/>
            <rFont val="Tahoma"/>
            <family val="2"/>
          </rPr>
          <t xml:space="preserve">
Calculate this from pww</t>
        </r>
      </text>
    </comment>
    <comment ref="D53" authorId="1" shapeId="0" xr:uid="{085F3497-8BD4-4B01-A225-436D4A39B6A7}">
      <text>
        <r>
          <rPr>
            <b/>
            <sz val="8"/>
            <color indexed="81"/>
            <rFont val="Tahoma"/>
            <family val="2"/>
          </rPr>
          <t>Kilsby :</t>
        </r>
        <r>
          <rPr>
            <sz val="8"/>
            <color indexed="81"/>
            <rFont val="Tahoma"/>
            <family val="2"/>
          </rPr>
          <t xml:space="preserve">
Calculate this from pdd
</t>
        </r>
      </text>
    </comment>
    <comment ref="E53" authorId="1" shapeId="0" xr:uid="{51086F1A-225C-41BE-88F3-671338D0FC76}">
      <text>
        <r>
          <rPr>
            <b/>
            <sz val="8"/>
            <color indexed="81"/>
            <rFont val="Tahoma"/>
            <family val="2"/>
          </rPr>
          <t>Kilsby :</t>
        </r>
        <r>
          <rPr>
            <sz val="8"/>
            <color indexed="81"/>
            <rFont val="Tahoma"/>
            <family val="2"/>
          </rPr>
          <t xml:space="preserve">
Set this from opbserved stats</t>
        </r>
      </text>
    </comment>
    <comment ref="M91" authorId="0" shapeId="0" xr:uid="{134F8F1E-3DF5-407B-B075-8C0CD55D7270}">
      <text>
        <r>
          <rPr>
            <b/>
            <sz val="9"/>
            <color indexed="81"/>
            <rFont val="Tahoma"/>
            <family val="2"/>
          </rPr>
          <t>ncgk:</t>
        </r>
        <r>
          <rPr>
            <sz val="9"/>
            <color indexed="81"/>
            <rFont val="Tahoma"/>
            <family val="2"/>
          </rPr>
          <t xml:space="preserve">
From obs data
</t>
        </r>
      </text>
    </comment>
    <comment ref="D95" authorId="1" shapeId="0" xr:uid="{C43C9BEC-DF54-4717-954F-54442C04C3E5}">
      <text>
        <r>
          <rPr>
            <b/>
            <sz val="8"/>
            <color indexed="81"/>
            <rFont val="Tahoma"/>
            <family val="2"/>
          </rPr>
          <t>Kilsby :</t>
        </r>
        <r>
          <rPr>
            <sz val="8"/>
            <color indexed="81"/>
            <rFont val="Tahoma"/>
            <family val="2"/>
          </rPr>
          <t xml:space="preserve">
Set this from observed stats</t>
        </r>
      </text>
    </comment>
    <comment ref="E95" authorId="1" shapeId="0" xr:uid="{3C2F550E-6474-4C9E-8D58-2ABFD8CEB451}">
      <text>
        <r>
          <rPr>
            <b/>
            <sz val="8"/>
            <color indexed="81"/>
            <rFont val="Tahoma"/>
            <family val="2"/>
          </rPr>
          <t>Kilsby :</t>
        </r>
        <r>
          <rPr>
            <sz val="8"/>
            <color indexed="81"/>
            <rFont val="Tahoma"/>
            <family val="2"/>
          </rPr>
          <t xml:space="preserve">
Calculate this from pww</t>
        </r>
      </text>
    </comment>
    <comment ref="D96" authorId="1" shapeId="0" xr:uid="{59D91587-F7DF-4F53-BF16-0C7F3424DB67}">
      <text>
        <r>
          <rPr>
            <b/>
            <sz val="8"/>
            <color indexed="81"/>
            <rFont val="Tahoma"/>
            <family val="2"/>
          </rPr>
          <t>Kilsby :</t>
        </r>
        <r>
          <rPr>
            <sz val="8"/>
            <color indexed="81"/>
            <rFont val="Tahoma"/>
            <family val="2"/>
          </rPr>
          <t xml:space="preserve">
Calculate this from pdd
</t>
        </r>
      </text>
    </comment>
    <comment ref="E96" authorId="1" shapeId="0" xr:uid="{5CC75CB9-6C8B-47F8-80BA-80C47ABF9FD6}">
      <text>
        <r>
          <rPr>
            <b/>
            <sz val="8"/>
            <color indexed="81"/>
            <rFont val="Tahoma"/>
            <family val="2"/>
          </rPr>
          <t>Kilsby :</t>
        </r>
        <r>
          <rPr>
            <sz val="8"/>
            <color indexed="81"/>
            <rFont val="Tahoma"/>
            <family val="2"/>
          </rPr>
          <t xml:space="preserve">
Set this from opbserved stats</t>
        </r>
      </text>
    </comment>
    <comment ref="M134" authorId="0" shapeId="0" xr:uid="{99666ECE-1BFA-457F-B616-381EEBA331DE}">
      <text>
        <r>
          <rPr>
            <b/>
            <sz val="9"/>
            <color indexed="81"/>
            <rFont val="Tahoma"/>
            <family val="2"/>
          </rPr>
          <t>ncgk:</t>
        </r>
        <r>
          <rPr>
            <sz val="9"/>
            <color indexed="81"/>
            <rFont val="Tahoma"/>
            <family val="2"/>
          </rPr>
          <t xml:space="preserve">
From obs data
</t>
        </r>
      </text>
    </comment>
    <comment ref="D138" authorId="1" shapeId="0" xr:uid="{BCC4E92E-3419-4DB8-8520-EC175E8D9FF6}">
      <text>
        <r>
          <rPr>
            <b/>
            <sz val="8"/>
            <color indexed="81"/>
            <rFont val="Tahoma"/>
            <family val="2"/>
          </rPr>
          <t>Kilsby :</t>
        </r>
        <r>
          <rPr>
            <sz val="8"/>
            <color indexed="81"/>
            <rFont val="Tahoma"/>
            <family val="2"/>
          </rPr>
          <t xml:space="preserve">
Set this from observed stats</t>
        </r>
      </text>
    </comment>
    <comment ref="E138" authorId="1" shapeId="0" xr:uid="{A0604D1E-2BE4-4EE1-9B55-F50F9F3BF4FB}">
      <text>
        <r>
          <rPr>
            <b/>
            <sz val="8"/>
            <color indexed="81"/>
            <rFont val="Tahoma"/>
            <family val="2"/>
          </rPr>
          <t>Kilsby :</t>
        </r>
        <r>
          <rPr>
            <sz val="8"/>
            <color indexed="81"/>
            <rFont val="Tahoma"/>
            <family val="2"/>
          </rPr>
          <t xml:space="preserve">
Calculate this from pww</t>
        </r>
      </text>
    </comment>
    <comment ref="D139" authorId="1" shapeId="0" xr:uid="{EA7377D4-3C3E-4265-9758-A2641A4D66BF}">
      <text>
        <r>
          <rPr>
            <b/>
            <sz val="8"/>
            <color indexed="81"/>
            <rFont val="Tahoma"/>
            <family val="2"/>
          </rPr>
          <t>Kilsby :</t>
        </r>
        <r>
          <rPr>
            <sz val="8"/>
            <color indexed="81"/>
            <rFont val="Tahoma"/>
            <family val="2"/>
          </rPr>
          <t xml:space="preserve">
Calculate this from pdd
</t>
        </r>
      </text>
    </comment>
    <comment ref="E139" authorId="1" shapeId="0" xr:uid="{F89257B5-7716-474A-B73E-37328C114C45}">
      <text>
        <r>
          <rPr>
            <b/>
            <sz val="8"/>
            <color indexed="81"/>
            <rFont val="Tahoma"/>
            <family val="2"/>
          </rPr>
          <t>Kilsby :</t>
        </r>
        <r>
          <rPr>
            <sz val="8"/>
            <color indexed="81"/>
            <rFont val="Tahoma"/>
            <family val="2"/>
          </rPr>
          <t xml:space="preserve">
Set this from opbserved stats</t>
        </r>
      </text>
    </comment>
    <comment ref="M177" authorId="0" shapeId="0" xr:uid="{E51CD469-B4AB-48B1-804C-0AD368D413A5}">
      <text>
        <r>
          <rPr>
            <b/>
            <sz val="9"/>
            <color indexed="81"/>
            <rFont val="Tahoma"/>
            <family val="2"/>
          </rPr>
          <t>ncgk:</t>
        </r>
        <r>
          <rPr>
            <sz val="9"/>
            <color indexed="81"/>
            <rFont val="Tahoma"/>
            <family val="2"/>
          </rPr>
          <t xml:space="preserve">
From obs data
</t>
        </r>
      </text>
    </comment>
    <comment ref="D181" authorId="1" shapeId="0" xr:uid="{24A22820-A793-4DE3-BA76-83AA379EE3F2}">
      <text>
        <r>
          <rPr>
            <b/>
            <sz val="8"/>
            <color indexed="81"/>
            <rFont val="Tahoma"/>
            <family val="2"/>
          </rPr>
          <t>Kilsby :</t>
        </r>
        <r>
          <rPr>
            <sz val="8"/>
            <color indexed="81"/>
            <rFont val="Tahoma"/>
            <family val="2"/>
          </rPr>
          <t xml:space="preserve">
Set this from observed stats</t>
        </r>
      </text>
    </comment>
    <comment ref="E181" authorId="1" shapeId="0" xr:uid="{CE0180F7-7A62-4ADD-86B1-946ACF8913C7}">
      <text>
        <r>
          <rPr>
            <b/>
            <sz val="8"/>
            <color indexed="81"/>
            <rFont val="Tahoma"/>
            <family val="2"/>
          </rPr>
          <t>Kilsby :</t>
        </r>
        <r>
          <rPr>
            <sz val="8"/>
            <color indexed="81"/>
            <rFont val="Tahoma"/>
            <family val="2"/>
          </rPr>
          <t xml:space="preserve">
Calculate this from pww</t>
        </r>
      </text>
    </comment>
    <comment ref="D182" authorId="1" shapeId="0" xr:uid="{8C28B47C-B10F-4C99-9A96-97F55A2708B9}">
      <text>
        <r>
          <rPr>
            <b/>
            <sz val="8"/>
            <color indexed="81"/>
            <rFont val="Tahoma"/>
            <family val="2"/>
          </rPr>
          <t>Kilsby :</t>
        </r>
        <r>
          <rPr>
            <sz val="8"/>
            <color indexed="81"/>
            <rFont val="Tahoma"/>
            <family val="2"/>
          </rPr>
          <t xml:space="preserve">
Calculate this from pdd
</t>
        </r>
      </text>
    </comment>
    <comment ref="E182" authorId="1" shapeId="0" xr:uid="{3788B689-FD10-4213-9DF4-9DDC2350A3C4}">
      <text>
        <r>
          <rPr>
            <b/>
            <sz val="8"/>
            <color indexed="81"/>
            <rFont val="Tahoma"/>
            <family val="2"/>
          </rPr>
          <t>Kilsby :</t>
        </r>
        <r>
          <rPr>
            <sz val="8"/>
            <color indexed="81"/>
            <rFont val="Tahoma"/>
            <family val="2"/>
          </rPr>
          <t xml:space="preserve">
Set this from opbserved stats</t>
        </r>
      </text>
    </comment>
    <comment ref="M220" authorId="0" shapeId="0" xr:uid="{5126DA97-6A3C-4F7B-A284-3504CC11F5AD}">
      <text>
        <r>
          <rPr>
            <b/>
            <sz val="9"/>
            <color indexed="81"/>
            <rFont val="Tahoma"/>
            <family val="2"/>
          </rPr>
          <t>ncgk:</t>
        </r>
        <r>
          <rPr>
            <sz val="9"/>
            <color indexed="81"/>
            <rFont val="Tahoma"/>
            <family val="2"/>
          </rPr>
          <t xml:space="preserve">
From obs data
</t>
        </r>
      </text>
    </comment>
    <comment ref="D224" authorId="1" shapeId="0" xr:uid="{E31D87CE-FED9-4D7A-9E98-431C8835ED37}">
      <text>
        <r>
          <rPr>
            <b/>
            <sz val="8"/>
            <color indexed="81"/>
            <rFont val="Tahoma"/>
            <family val="2"/>
          </rPr>
          <t>Kilsby :</t>
        </r>
        <r>
          <rPr>
            <sz val="8"/>
            <color indexed="81"/>
            <rFont val="Tahoma"/>
            <family val="2"/>
          </rPr>
          <t xml:space="preserve">
Set this from observed stats</t>
        </r>
      </text>
    </comment>
    <comment ref="E224" authorId="1" shapeId="0" xr:uid="{8E0D5333-28AA-4347-B753-B47C198ECE3D}">
      <text>
        <r>
          <rPr>
            <b/>
            <sz val="8"/>
            <color indexed="81"/>
            <rFont val="Tahoma"/>
            <family val="2"/>
          </rPr>
          <t>Kilsby :</t>
        </r>
        <r>
          <rPr>
            <sz val="8"/>
            <color indexed="81"/>
            <rFont val="Tahoma"/>
            <family val="2"/>
          </rPr>
          <t xml:space="preserve">
Calculate this from pww</t>
        </r>
      </text>
    </comment>
    <comment ref="D225" authorId="1" shapeId="0" xr:uid="{53543A12-5EB7-4403-BE86-A5B4C79B0B64}">
      <text>
        <r>
          <rPr>
            <b/>
            <sz val="8"/>
            <color indexed="81"/>
            <rFont val="Tahoma"/>
            <family val="2"/>
          </rPr>
          <t>Kilsby :</t>
        </r>
        <r>
          <rPr>
            <sz val="8"/>
            <color indexed="81"/>
            <rFont val="Tahoma"/>
            <family val="2"/>
          </rPr>
          <t xml:space="preserve">
Calculate this from pdd
</t>
        </r>
      </text>
    </comment>
    <comment ref="E225" authorId="1" shapeId="0" xr:uid="{36B8258E-1AF4-40A4-A441-6F02BF1CD2B5}">
      <text>
        <r>
          <rPr>
            <b/>
            <sz val="8"/>
            <color indexed="81"/>
            <rFont val="Tahoma"/>
            <family val="2"/>
          </rPr>
          <t>Kilsby :</t>
        </r>
        <r>
          <rPr>
            <sz val="8"/>
            <color indexed="81"/>
            <rFont val="Tahoma"/>
            <family val="2"/>
          </rPr>
          <t xml:space="preserve">
Set this from opbserved stats</t>
        </r>
      </text>
    </comment>
    <comment ref="M263" authorId="0" shapeId="0" xr:uid="{54E50189-D865-4453-BD45-241EC266EE67}">
      <text>
        <r>
          <rPr>
            <b/>
            <sz val="9"/>
            <color indexed="81"/>
            <rFont val="Tahoma"/>
            <family val="2"/>
          </rPr>
          <t>ncgk:</t>
        </r>
        <r>
          <rPr>
            <sz val="9"/>
            <color indexed="81"/>
            <rFont val="Tahoma"/>
            <family val="2"/>
          </rPr>
          <t xml:space="preserve">
From obs data
</t>
        </r>
      </text>
    </comment>
    <comment ref="D267" authorId="1" shapeId="0" xr:uid="{9793E5CD-3EDF-4C5D-B4C5-CAC0C9196195}">
      <text>
        <r>
          <rPr>
            <b/>
            <sz val="8"/>
            <color indexed="81"/>
            <rFont val="Tahoma"/>
            <family val="2"/>
          </rPr>
          <t>Kilsby :</t>
        </r>
        <r>
          <rPr>
            <sz val="8"/>
            <color indexed="81"/>
            <rFont val="Tahoma"/>
            <family val="2"/>
          </rPr>
          <t xml:space="preserve">
Set this from observed stats</t>
        </r>
      </text>
    </comment>
    <comment ref="E267" authorId="1" shapeId="0" xr:uid="{BF59AD64-F728-49CC-A683-9DA5940FFBBF}">
      <text>
        <r>
          <rPr>
            <b/>
            <sz val="8"/>
            <color indexed="81"/>
            <rFont val="Tahoma"/>
            <family val="2"/>
          </rPr>
          <t>Kilsby :</t>
        </r>
        <r>
          <rPr>
            <sz val="8"/>
            <color indexed="81"/>
            <rFont val="Tahoma"/>
            <family val="2"/>
          </rPr>
          <t xml:space="preserve">
Calculate this from pww</t>
        </r>
      </text>
    </comment>
    <comment ref="D268" authorId="1" shapeId="0" xr:uid="{105EE390-1292-4331-A787-F610FC405E02}">
      <text>
        <r>
          <rPr>
            <b/>
            <sz val="8"/>
            <color indexed="81"/>
            <rFont val="Tahoma"/>
            <family val="2"/>
          </rPr>
          <t>Kilsby :</t>
        </r>
        <r>
          <rPr>
            <sz val="8"/>
            <color indexed="81"/>
            <rFont val="Tahoma"/>
            <family val="2"/>
          </rPr>
          <t xml:space="preserve">
Calculate this from pdd
</t>
        </r>
      </text>
    </comment>
    <comment ref="E268" authorId="1" shapeId="0" xr:uid="{A2CD95EB-6B24-495A-B254-E34B81EF07CC}">
      <text>
        <r>
          <rPr>
            <b/>
            <sz val="8"/>
            <color indexed="81"/>
            <rFont val="Tahoma"/>
            <family val="2"/>
          </rPr>
          <t>Kilsby :</t>
        </r>
        <r>
          <rPr>
            <sz val="8"/>
            <color indexed="81"/>
            <rFont val="Tahoma"/>
            <family val="2"/>
          </rPr>
          <t xml:space="preserve">
Set this from opbserved stats</t>
        </r>
      </text>
    </comment>
    <comment ref="M306" authorId="0" shapeId="0" xr:uid="{49E20E8A-B95E-4A40-87D4-EFD220CE6B53}">
      <text>
        <r>
          <rPr>
            <b/>
            <sz val="9"/>
            <color indexed="81"/>
            <rFont val="Tahoma"/>
            <family val="2"/>
          </rPr>
          <t>ncgk:</t>
        </r>
        <r>
          <rPr>
            <sz val="9"/>
            <color indexed="81"/>
            <rFont val="Tahoma"/>
            <family val="2"/>
          </rPr>
          <t xml:space="preserve">
From obs data
</t>
        </r>
      </text>
    </comment>
    <comment ref="D310" authorId="1" shapeId="0" xr:uid="{82A3490A-059B-48C1-A091-EB3A93DD99FE}">
      <text>
        <r>
          <rPr>
            <b/>
            <sz val="8"/>
            <color indexed="81"/>
            <rFont val="Tahoma"/>
            <family val="2"/>
          </rPr>
          <t>Kilsby :</t>
        </r>
        <r>
          <rPr>
            <sz val="8"/>
            <color indexed="81"/>
            <rFont val="Tahoma"/>
            <family val="2"/>
          </rPr>
          <t xml:space="preserve">
Set this from observed stats</t>
        </r>
      </text>
    </comment>
    <comment ref="E310" authorId="1" shapeId="0" xr:uid="{5F3D9394-52D9-405D-847D-01441DEF502C}">
      <text>
        <r>
          <rPr>
            <b/>
            <sz val="8"/>
            <color indexed="81"/>
            <rFont val="Tahoma"/>
            <family val="2"/>
          </rPr>
          <t>Kilsby :</t>
        </r>
        <r>
          <rPr>
            <sz val="8"/>
            <color indexed="81"/>
            <rFont val="Tahoma"/>
            <family val="2"/>
          </rPr>
          <t xml:space="preserve">
Calculate this from pww</t>
        </r>
      </text>
    </comment>
    <comment ref="D311" authorId="1" shapeId="0" xr:uid="{B143E91F-AFFF-4698-BAC9-6F415F1066EF}">
      <text>
        <r>
          <rPr>
            <b/>
            <sz val="8"/>
            <color indexed="81"/>
            <rFont val="Tahoma"/>
            <family val="2"/>
          </rPr>
          <t>Kilsby :</t>
        </r>
        <r>
          <rPr>
            <sz val="8"/>
            <color indexed="81"/>
            <rFont val="Tahoma"/>
            <family val="2"/>
          </rPr>
          <t xml:space="preserve">
Calculate this from pdd
</t>
        </r>
      </text>
    </comment>
    <comment ref="E311" authorId="1" shapeId="0" xr:uid="{5557BCC0-BCBA-415C-8A8C-5027C15A404E}">
      <text>
        <r>
          <rPr>
            <b/>
            <sz val="8"/>
            <color indexed="81"/>
            <rFont val="Tahoma"/>
            <family val="2"/>
          </rPr>
          <t>Kilsby :</t>
        </r>
        <r>
          <rPr>
            <sz val="8"/>
            <color indexed="81"/>
            <rFont val="Tahoma"/>
            <family val="2"/>
          </rPr>
          <t xml:space="preserve">
Set this from opbserved stats</t>
        </r>
      </text>
    </comment>
    <comment ref="M349" authorId="0" shapeId="0" xr:uid="{35263CB4-3D7A-4168-991B-0F0900B6DC28}">
      <text>
        <r>
          <rPr>
            <b/>
            <sz val="9"/>
            <color indexed="81"/>
            <rFont val="Tahoma"/>
            <family val="2"/>
          </rPr>
          <t>ncgk:</t>
        </r>
        <r>
          <rPr>
            <sz val="9"/>
            <color indexed="81"/>
            <rFont val="Tahoma"/>
            <family val="2"/>
          </rPr>
          <t xml:space="preserve">
From obs data
</t>
        </r>
      </text>
    </comment>
    <comment ref="D353" authorId="1" shapeId="0" xr:uid="{E33EE0A9-E6A8-4E84-A89D-14E2B5AAEBD1}">
      <text>
        <r>
          <rPr>
            <b/>
            <sz val="8"/>
            <color indexed="81"/>
            <rFont val="Tahoma"/>
            <family val="2"/>
          </rPr>
          <t>Kilsby :</t>
        </r>
        <r>
          <rPr>
            <sz val="8"/>
            <color indexed="81"/>
            <rFont val="Tahoma"/>
            <family val="2"/>
          </rPr>
          <t xml:space="preserve">
Set this from observed stats</t>
        </r>
      </text>
    </comment>
    <comment ref="E353" authorId="1" shapeId="0" xr:uid="{24A11F57-4FD8-4398-8774-B9EB320B3BE7}">
      <text>
        <r>
          <rPr>
            <b/>
            <sz val="8"/>
            <color indexed="81"/>
            <rFont val="Tahoma"/>
            <family val="2"/>
          </rPr>
          <t>Kilsby :</t>
        </r>
        <r>
          <rPr>
            <sz val="8"/>
            <color indexed="81"/>
            <rFont val="Tahoma"/>
            <family val="2"/>
          </rPr>
          <t xml:space="preserve">
Calculate this from pww</t>
        </r>
      </text>
    </comment>
    <comment ref="D354" authorId="1" shapeId="0" xr:uid="{CCD6201A-07FC-4727-954B-977B263DC697}">
      <text>
        <r>
          <rPr>
            <b/>
            <sz val="8"/>
            <color indexed="81"/>
            <rFont val="Tahoma"/>
            <family val="2"/>
          </rPr>
          <t>Kilsby :</t>
        </r>
        <r>
          <rPr>
            <sz val="8"/>
            <color indexed="81"/>
            <rFont val="Tahoma"/>
            <family val="2"/>
          </rPr>
          <t xml:space="preserve">
Calculate this from pdd
</t>
        </r>
      </text>
    </comment>
    <comment ref="E354" authorId="1" shapeId="0" xr:uid="{00AAB4AB-8412-4C52-A50A-91B295BFF3C7}">
      <text>
        <r>
          <rPr>
            <b/>
            <sz val="8"/>
            <color indexed="81"/>
            <rFont val="Tahoma"/>
            <family val="2"/>
          </rPr>
          <t>Kilsby :</t>
        </r>
        <r>
          <rPr>
            <sz val="8"/>
            <color indexed="81"/>
            <rFont val="Tahoma"/>
            <family val="2"/>
          </rPr>
          <t xml:space="preserve">
Set this from opbserved stats</t>
        </r>
      </text>
    </comment>
    <comment ref="M392" authorId="0" shapeId="0" xr:uid="{830E8DA8-4D96-425D-9CBC-BFB05C9126B6}">
      <text>
        <r>
          <rPr>
            <b/>
            <sz val="9"/>
            <color indexed="81"/>
            <rFont val="Tahoma"/>
            <family val="2"/>
          </rPr>
          <t>ncgk:</t>
        </r>
        <r>
          <rPr>
            <sz val="9"/>
            <color indexed="81"/>
            <rFont val="Tahoma"/>
            <family val="2"/>
          </rPr>
          <t xml:space="preserve">
From obs data
</t>
        </r>
      </text>
    </comment>
    <comment ref="D396" authorId="1" shapeId="0" xr:uid="{45182378-E779-41F5-AAAC-3257D049950C}">
      <text>
        <r>
          <rPr>
            <b/>
            <sz val="8"/>
            <color indexed="81"/>
            <rFont val="Tahoma"/>
            <family val="2"/>
          </rPr>
          <t>Kilsby :</t>
        </r>
        <r>
          <rPr>
            <sz val="8"/>
            <color indexed="81"/>
            <rFont val="Tahoma"/>
            <family val="2"/>
          </rPr>
          <t xml:space="preserve">
Set this from observed stats</t>
        </r>
      </text>
    </comment>
    <comment ref="E396" authorId="1" shapeId="0" xr:uid="{3FF553CF-7190-44A8-8AFA-0F2AD0270FCE}">
      <text>
        <r>
          <rPr>
            <b/>
            <sz val="8"/>
            <color indexed="81"/>
            <rFont val="Tahoma"/>
            <family val="2"/>
          </rPr>
          <t>Kilsby :</t>
        </r>
        <r>
          <rPr>
            <sz val="8"/>
            <color indexed="81"/>
            <rFont val="Tahoma"/>
            <family val="2"/>
          </rPr>
          <t xml:space="preserve">
Calculate this from pww</t>
        </r>
      </text>
    </comment>
    <comment ref="D397" authorId="1" shapeId="0" xr:uid="{9EFC182A-6552-4F86-93CB-23E39481F81F}">
      <text>
        <r>
          <rPr>
            <b/>
            <sz val="8"/>
            <color indexed="81"/>
            <rFont val="Tahoma"/>
            <family val="2"/>
          </rPr>
          <t>Kilsby :</t>
        </r>
        <r>
          <rPr>
            <sz val="8"/>
            <color indexed="81"/>
            <rFont val="Tahoma"/>
            <family val="2"/>
          </rPr>
          <t xml:space="preserve">
Calculate this from pdd
</t>
        </r>
      </text>
    </comment>
    <comment ref="E397" authorId="1" shapeId="0" xr:uid="{5BB7FE4F-F34E-4DAA-8339-9FE7AB9CC97D}">
      <text>
        <r>
          <rPr>
            <b/>
            <sz val="8"/>
            <color indexed="81"/>
            <rFont val="Tahoma"/>
            <family val="2"/>
          </rPr>
          <t>Kilsby :</t>
        </r>
        <r>
          <rPr>
            <sz val="8"/>
            <color indexed="81"/>
            <rFont val="Tahoma"/>
            <family val="2"/>
          </rPr>
          <t xml:space="preserve">
Set this from opbserved stats</t>
        </r>
      </text>
    </comment>
    <comment ref="M436" authorId="0" shapeId="0" xr:uid="{5610F902-E15F-45A1-935C-170AEBA27C7D}">
      <text>
        <r>
          <rPr>
            <b/>
            <sz val="9"/>
            <color indexed="81"/>
            <rFont val="Tahoma"/>
            <family val="2"/>
          </rPr>
          <t>ncgk:</t>
        </r>
        <r>
          <rPr>
            <sz val="9"/>
            <color indexed="81"/>
            <rFont val="Tahoma"/>
            <family val="2"/>
          </rPr>
          <t xml:space="preserve">
From obs data
</t>
        </r>
      </text>
    </comment>
    <comment ref="D440" authorId="1" shapeId="0" xr:uid="{0F4AE532-A38D-445E-BAEB-9CA29F5A9DC2}">
      <text>
        <r>
          <rPr>
            <b/>
            <sz val="8"/>
            <color indexed="81"/>
            <rFont val="Tahoma"/>
            <family val="2"/>
          </rPr>
          <t>Kilsby :</t>
        </r>
        <r>
          <rPr>
            <sz val="8"/>
            <color indexed="81"/>
            <rFont val="Tahoma"/>
            <family val="2"/>
          </rPr>
          <t xml:space="preserve">
Set this from observed stats</t>
        </r>
      </text>
    </comment>
    <comment ref="E440" authorId="1" shapeId="0" xr:uid="{4D87FAE9-514B-49B1-B3C9-C7FAD42455FE}">
      <text>
        <r>
          <rPr>
            <b/>
            <sz val="8"/>
            <color indexed="81"/>
            <rFont val="Tahoma"/>
            <family val="2"/>
          </rPr>
          <t>Kilsby :</t>
        </r>
        <r>
          <rPr>
            <sz val="8"/>
            <color indexed="81"/>
            <rFont val="Tahoma"/>
            <family val="2"/>
          </rPr>
          <t xml:space="preserve">
Calculate this from pww</t>
        </r>
      </text>
    </comment>
    <comment ref="D441" authorId="1" shapeId="0" xr:uid="{3E37A90D-F550-4E96-8F26-B9D1F73A18EA}">
      <text>
        <r>
          <rPr>
            <b/>
            <sz val="8"/>
            <color indexed="81"/>
            <rFont val="Tahoma"/>
            <family val="2"/>
          </rPr>
          <t>Kilsby :</t>
        </r>
        <r>
          <rPr>
            <sz val="8"/>
            <color indexed="81"/>
            <rFont val="Tahoma"/>
            <family val="2"/>
          </rPr>
          <t xml:space="preserve">
Calculate this from pdd
</t>
        </r>
      </text>
    </comment>
    <comment ref="E441" authorId="1" shapeId="0" xr:uid="{28A503F9-EBE0-44CC-8DD5-77A15CF6B0F2}">
      <text>
        <r>
          <rPr>
            <b/>
            <sz val="8"/>
            <color indexed="81"/>
            <rFont val="Tahoma"/>
            <family val="2"/>
          </rPr>
          <t>Kilsby :</t>
        </r>
        <r>
          <rPr>
            <sz val="8"/>
            <color indexed="81"/>
            <rFont val="Tahoma"/>
            <family val="2"/>
          </rPr>
          <t xml:space="preserve">
Set this from opbserved stats</t>
        </r>
      </text>
    </comment>
    <comment ref="M479" authorId="0" shapeId="0" xr:uid="{C756E3BE-2177-406A-81F7-9E740C1A0545}">
      <text>
        <r>
          <rPr>
            <b/>
            <sz val="9"/>
            <color indexed="81"/>
            <rFont val="Tahoma"/>
            <family val="2"/>
          </rPr>
          <t>ncgk:</t>
        </r>
        <r>
          <rPr>
            <sz val="9"/>
            <color indexed="81"/>
            <rFont val="Tahoma"/>
            <family val="2"/>
          </rPr>
          <t xml:space="preserve">
From obs data
</t>
        </r>
      </text>
    </comment>
    <comment ref="D483" authorId="1" shapeId="0" xr:uid="{9BD44543-C572-4687-8516-790FE55D2EB7}">
      <text>
        <r>
          <rPr>
            <b/>
            <sz val="8"/>
            <color indexed="81"/>
            <rFont val="Tahoma"/>
            <family val="2"/>
          </rPr>
          <t>Kilsby :</t>
        </r>
        <r>
          <rPr>
            <sz val="8"/>
            <color indexed="81"/>
            <rFont val="Tahoma"/>
            <family val="2"/>
          </rPr>
          <t xml:space="preserve">
Set this from observed stats</t>
        </r>
      </text>
    </comment>
    <comment ref="E483" authorId="1" shapeId="0" xr:uid="{02C0AAE8-6080-4B8D-AF4E-66898EF7F125}">
      <text>
        <r>
          <rPr>
            <b/>
            <sz val="8"/>
            <color indexed="81"/>
            <rFont val="Tahoma"/>
            <family val="2"/>
          </rPr>
          <t>Kilsby :</t>
        </r>
        <r>
          <rPr>
            <sz val="8"/>
            <color indexed="81"/>
            <rFont val="Tahoma"/>
            <family val="2"/>
          </rPr>
          <t xml:space="preserve">
Calculate this from pww</t>
        </r>
      </text>
    </comment>
    <comment ref="D484" authorId="1" shapeId="0" xr:uid="{1C327FB3-3B52-4063-B501-8D0E2CBD6731}">
      <text>
        <r>
          <rPr>
            <b/>
            <sz val="8"/>
            <color indexed="81"/>
            <rFont val="Tahoma"/>
            <family val="2"/>
          </rPr>
          <t>Kilsby :</t>
        </r>
        <r>
          <rPr>
            <sz val="8"/>
            <color indexed="81"/>
            <rFont val="Tahoma"/>
            <family val="2"/>
          </rPr>
          <t xml:space="preserve">
Calculate this from pdd
</t>
        </r>
      </text>
    </comment>
    <comment ref="E484" authorId="1" shapeId="0" xr:uid="{6A69BBE4-50A7-4B6A-B994-5E0018DAD847}">
      <text>
        <r>
          <rPr>
            <b/>
            <sz val="8"/>
            <color indexed="81"/>
            <rFont val="Tahoma"/>
            <family val="2"/>
          </rPr>
          <t>Kilsby :</t>
        </r>
        <r>
          <rPr>
            <sz val="8"/>
            <color indexed="81"/>
            <rFont val="Tahoma"/>
            <family val="2"/>
          </rPr>
          <t xml:space="preserve">
Set this from opbserved stats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7FC299D1-A399-4BBB-BA4A-6DF98CABF148}">
      <text>
        <r>
          <rPr>
            <b/>
            <sz val="9"/>
            <color indexed="81"/>
            <rFont val="Tahoma"/>
            <family val="2"/>
          </rPr>
          <t>ncgk:</t>
        </r>
        <r>
          <rPr>
            <sz val="9"/>
            <color indexed="81"/>
            <rFont val="Tahoma"/>
            <family val="2"/>
          </rPr>
          <t xml:space="preserve">
From obs data
</t>
        </r>
      </text>
    </comment>
    <comment ref="D9" authorId="1" shapeId="0" xr:uid="{8A625F79-AF57-4939-B648-448BFFFA3EF2}">
      <text>
        <r>
          <rPr>
            <b/>
            <sz val="8"/>
            <color indexed="81"/>
            <rFont val="Tahoma"/>
            <family val="2"/>
          </rPr>
          <t>Kilsby :</t>
        </r>
        <r>
          <rPr>
            <sz val="8"/>
            <color indexed="81"/>
            <rFont val="Tahoma"/>
            <family val="2"/>
          </rPr>
          <t xml:space="preserve">
Set this from observed stats</t>
        </r>
      </text>
    </comment>
    <comment ref="E9" authorId="1" shapeId="0" xr:uid="{DA0D8A93-5DC7-4B70-A740-7DCBC25115B0}">
      <text>
        <r>
          <rPr>
            <b/>
            <sz val="8"/>
            <color indexed="81"/>
            <rFont val="Tahoma"/>
            <family val="2"/>
          </rPr>
          <t>Kilsby :</t>
        </r>
        <r>
          <rPr>
            <sz val="8"/>
            <color indexed="81"/>
            <rFont val="Tahoma"/>
            <family val="2"/>
          </rPr>
          <t xml:space="preserve">
Calculate this from pww</t>
        </r>
      </text>
    </comment>
    <comment ref="D10" authorId="1" shapeId="0" xr:uid="{82C92924-7DF1-48E7-8BB7-6D3E052CD8F6}">
      <text>
        <r>
          <rPr>
            <b/>
            <sz val="8"/>
            <color indexed="81"/>
            <rFont val="Tahoma"/>
            <family val="2"/>
          </rPr>
          <t>Kilsby :</t>
        </r>
        <r>
          <rPr>
            <sz val="8"/>
            <color indexed="81"/>
            <rFont val="Tahoma"/>
            <family val="2"/>
          </rPr>
          <t xml:space="preserve">
Calculate this from pdd
</t>
        </r>
      </text>
    </comment>
    <comment ref="E10" authorId="1" shapeId="0" xr:uid="{FECB4E9D-B1FA-4013-B7E6-144472CAD02A}">
      <text>
        <r>
          <rPr>
            <b/>
            <sz val="8"/>
            <color indexed="81"/>
            <rFont val="Tahoma"/>
            <family val="2"/>
          </rPr>
          <t>Kilsby :</t>
        </r>
        <r>
          <rPr>
            <sz val="8"/>
            <color indexed="81"/>
            <rFont val="Tahoma"/>
            <family val="2"/>
          </rPr>
          <t xml:space="preserve">
Set this from opbserved stats</t>
        </r>
      </text>
    </comment>
    <comment ref="M48" authorId="0" shapeId="0" xr:uid="{193EDDC3-DD33-4848-80D9-D13C397C1AC9}">
      <text>
        <r>
          <rPr>
            <b/>
            <sz val="9"/>
            <color indexed="81"/>
            <rFont val="Tahoma"/>
            <family val="2"/>
          </rPr>
          <t>ncgk:</t>
        </r>
        <r>
          <rPr>
            <sz val="9"/>
            <color indexed="81"/>
            <rFont val="Tahoma"/>
            <family val="2"/>
          </rPr>
          <t xml:space="preserve">
From obs data
</t>
        </r>
      </text>
    </comment>
    <comment ref="D52" authorId="1" shapeId="0" xr:uid="{C4A0A983-B048-42C5-A0EB-B40640D46427}">
      <text>
        <r>
          <rPr>
            <b/>
            <sz val="8"/>
            <color indexed="81"/>
            <rFont val="Tahoma"/>
            <family val="2"/>
          </rPr>
          <t>Kilsby :</t>
        </r>
        <r>
          <rPr>
            <sz val="8"/>
            <color indexed="81"/>
            <rFont val="Tahoma"/>
            <family val="2"/>
          </rPr>
          <t xml:space="preserve">
Set this from observed stats</t>
        </r>
      </text>
    </comment>
    <comment ref="E52" authorId="1" shapeId="0" xr:uid="{935E7096-2C06-40DA-85A8-7C29CA52FF0C}">
      <text>
        <r>
          <rPr>
            <b/>
            <sz val="8"/>
            <color indexed="81"/>
            <rFont val="Tahoma"/>
            <family val="2"/>
          </rPr>
          <t>Kilsby :</t>
        </r>
        <r>
          <rPr>
            <sz val="8"/>
            <color indexed="81"/>
            <rFont val="Tahoma"/>
            <family val="2"/>
          </rPr>
          <t xml:space="preserve">
Calculate this from pww</t>
        </r>
      </text>
    </comment>
    <comment ref="D53" authorId="1" shapeId="0" xr:uid="{DE573749-E873-461C-AABF-8E934EF17678}">
      <text>
        <r>
          <rPr>
            <b/>
            <sz val="8"/>
            <color indexed="81"/>
            <rFont val="Tahoma"/>
            <family val="2"/>
          </rPr>
          <t>Kilsby :</t>
        </r>
        <r>
          <rPr>
            <sz val="8"/>
            <color indexed="81"/>
            <rFont val="Tahoma"/>
            <family val="2"/>
          </rPr>
          <t xml:space="preserve">
Calculate this from pdd
</t>
        </r>
      </text>
    </comment>
    <comment ref="E53" authorId="1" shapeId="0" xr:uid="{EBDB6F96-5833-42B1-92EE-344CB400D313}">
      <text>
        <r>
          <rPr>
            <b/>
            <sz val="8"/>
            <color indexed="81"/>
            <rFont val="Tahoma"/>
            <family val="2"/>
          </rPr>
          <t>Kilsby :</t>
        </r>
        <r>
          <rPr>
            <sz val="8"/>
            <color indexed="81"/>
            <rFont val="Tahoma"/>
            <family val="2"/>
          </rPr>
          <t xml:space="preserve">
Set this from opbserved stats</t>
        </r>
      </text>
    </comment>
    <comment ref="M91" authorId="0" shapeId="0" xr:uid="{718F99DA-92C4-4239-936F-8A11A7830F62}">
      <text>
        <r>
          <rPr>
            <b/>
            <sz val="9"/>
            <color indexed="81"/>
            <rFont val="Tahoma"/>
            <family val="2"/>
          </rPr>
          <t>ncgk:</t>
        </r>
        <r>
          <rPr>
            <sz val="9"/>
            <color indexed="81"/>
            <rFont val="Tahoma"/>
            <family val="2"/>
          </rPr>
          <t xml:space="preserve">
From obs data
</t>
        </r>
      </text>
    </comment>
    <comment ref="D95" authorId="1" shapeId="0" xr:uid="{1449BF94-FE52-4E74-BFD1-772301A6B0C2}">
      <text>
        <r>
          <rPr>
            <b/>
            <sz val="8"/>
            <color indexed="81"/>
            <rFont val="Tahoma"/>
            <family val="2"/>
          </rPr>
          <t>Kilsby :</t>
        </r>
        <r>
          <rPr>
            <sz val="8"/>
            <color indexed="81"/>
            <rFont val="Tahoma"/>
            <family val="2"/>
          </rPr>
          <t xml:space="preserve">
Set this from observed stats</t>
        </r>
      </text>
    </comment>
    <comment ref="E95" authorId="1" shapeId="0" xr:uid="{2A413D65-0274-48BA-9E71-03CB9609632D}">
      <text>
        <r>
          <rPr>
            <b/>
            <sz val="8"/>
            <color indexed="81"/>
            <rFont val="Tahoma"/>
            <family val="2"/>
          </rPr>
          <t>Kilsby :</t>
        </r>
        <r>
          <rPr>
            <sz val="8"/>
            <color indexed="81"/>
            <rFont val="Tahoma"/>
            <family val="2"/>
          </rPr>
          <t xml:space="preserve">
Calculate this from pww</t>
        </r>
      </text>
    </comment>
    <comment ref="D96" authorId="1" shapeId="0" xr:uid="{6E10D7E6-85F0-4735-AA60-4DDC1F90CA67}">
      <text>
        <r>
          <rPr>
            <b/>
            <sz val="8"/>
            <color indexed="81"/>
            <rFont val="Tahoma"/>
            <family val="2"/>
          </rPr>
          <t>Kilsby :</t>
        </r>
        <r>
          <rPr>
            <sz val="8"/>
            <color indexed="81"/>
            <rFont val="Tahoma"/>
            <family val="2"/>
          </rPr>
          <t xml:space="preserve">
Calculate this from pdd
</t>
        </r>
      </text>
    </comment>
    <comment ref="E96" authorId="1" shapeId="0" xr:uid="{F3A5ADD2-AC45-4444-8E62-9A3419538C16}">
      <text>
        <r>
          <rPr>
            <b/>
            <sz val="8"/>
            <color indexed="81"/>
            <rFont val="Tahoma"/>
            <family val="2"/>
          </rPr>
          <t>Kilsby :</t>
        </r>
        <r>
          <rPr>
            <sz val="8"/>
            <color indexed="81"/>
            <rFont val="Tahoma"/>
            <family val="2"/>
          </rPr>
          <t xml:space="preserve">
Set this from opbserved stats</t>
        </r>
      </text>
    </comment>
    <comment ref="M134" authorId="0" shapeId="0" xr:uid="{36995B39-BADC-436D-A742-89D32715F397}">
      <text>
        <r>
          <rPr>
            <b/>
            <sz val="9"/>
            <color indexed="81"/>
            <rFont val="Tahoma"/>
            <family val="2"/>
          </rPr>
          <t>ncgk:</t>
        </r>
        <r>
          <rPr>
            <sz val="9"/>
            <color indexed="81"/>
            <rFont val="Tahoma"/>
            <family val="2"/>
          </rPr>
          <t xml:space="preserve">
From obs data
</t>
        </r>
      </text>
    </comment>
    <comment ref="D138" authorId="1" shapeId="0" xr:uid="{DB25A841-E508-45F6-9516-C3B7096E2A31}">
      <text>
        <r>
          <rPr>
            <b/>
            <sz val="8"/>
            <color indexed="81"/>
            <rFont val="Tahoma"/>
            <family val="2"/>
          </rPr>
          <t>Kilsby :</t>
        </r>
        <r>
          <rPr>
            <sz val="8"/>
            <color indexed="81"/>
            <rFont val="Tahoma"/>
            <family val="2"/>
          </rPr>
          <t xml:space="preserve">
Set this from observed stats</t>
        </r>
      </text>
    </comment>
    <comment ref="E138" authorId="1" shapeId="0" xr:uid="{69A74E8A-66F5-43F2-BB55-4C8CADFF28B2}">
      <text>
        <r>
          <rPr>
            <b/>
            <sz val="8"/>
            <color indexed="81"/>
            <rFont val="Tahoma"/>
            <family val="2"/>
          </rPr>
          <t>Kilsby :</t>
        </r>
        <r>
          <rPr>
            <sz val="8"/>
            <color indexed="81"/>
            <rFont val="Tahoma"/>
            <family val="2"/>
          </rPr>
          <t xml:space="preserve">
Calculate this from pww</t>
        </r>
      </text>
    </comment>
    <comment ref="D139" authorId="1" shapeId="0" xr:uid="{FB6776AA-510B-47B6-B0CD-D8913DEFD33D}">
      <text>
        <r>
          <rPr>
            <b/>
            <sz val="8"/>
            <color indexed="81"/>
            <rFont val="Tahoma"/>
            <family val="2"/>
          </rPr>
          <t>Kilsby :</t>
        </r>
        <r>
          <rPr>
            <sz val="8"/>
            <color indexed="81"/>
            <rFont val="Tahoma"/>
            <family val="2"/>
          </rPr>
          <t xml:space="preserve">
Calculate this from pdd
</t>
        </r>
      </text>
    </comment>
    <comment ref="E139" authorId="1" shapeId="0" xr:uid="{C13D1959-B78F-4DD8-AF5F-C79408E06555}">
      <text>
        <r>
          <rPr>
            <b/>
            <sz val="8"/>
            <color indexed="81"/>
            <rFont val="Tahoma"/>
            <family val="2"/>
          </rPr>
          <t>Kilsby :</t>
        </r>
        <r>
          <rPr>
            <sz val="8"/>
            <color indexed="81"/>
            <rFont val="Tahoma"/>
            <family val="2"/>
          </rPr>
          <t xml:space="preserve">
Set this from opbserved stats</t>
        </r>
      </text>
    </comment>
    <comment ref="M177" authorId="0" shapeId="0" xr:uid="{24C59AFC-B7E9-4B59-9A98-705A4FBE2224}">
      <text>
        <r>
          <rPr>
            <b/>
            <sz val="9"/>
            <color indexed="81"/>
            <rFont val="Tahoma"/>
            <family val="2"/>
          </rPr>
          <t>ncgk:</t>
        </r>
        <r>
          <rPr>
            <sz val="9"/>
            <color indexed="81"/>
            <rFont val="Tahoma"/>
            <family val="2"/>
          </rPr>
          <t xml:space="preserve">
From obs data
</t>
        </r>
      </text>
    </comment>
    <comment ref="D181" authorId="1" shapeId="0" xr:uid="{DCFD4B15-5A81-44AD-904C-BDF1F27E36A9}">
      <text>
        <r>
          <rPr>
            <b/>
            <sz val="8"/>
            <color indexed="81"/>
            <rFont val="Tahoma"/>
            <family val="2"/>
          </rPr>
          <t>Kilsby :</t>
        </r>
        <r>
          <rPr>
            <sz val="8"/>
            <color indexed="81"/>
            <rFont val="Tahoma"/>
            <family val="2"/>
          </rPr>
          <t xml:space="preserve">
Set this from observed stats</t>
        </r>
      </text>
    </comment>
    <comment ref="E181" authorId="1" shapeId="0" xr:uid="{C4A51242-75F6-4E89-8BF8-9741093A9F72}">
      <text>
        <r>
          <rPr>
            <b/>
            <sz val="8"/>
            <color indexed="81"/>
            <rFont val="Tahoma"/>
            <family val="2"/>
          </rPr>
          <t>Kilsby :</t>
        </r>
        <r>
          <rPr>
            <sz val="8"/>
            <color indexed="81"/>
            <rFont val="Tahoma"/>
            <family val="2"/>
          </rPr>
          <t xml:space="preserve">
Calculate this from pww</t>
        </r>
      </text>
    </comment>
    <comment ref="D182" authorId="1" shapeId="0" xr:uid="{EC82E807-1DAA-4DDC-A311-811E618789EB}">
      <text>
        <r>
          <rPr>
            <b/>
            <sz val="8"/>
            <color indexed="81"/>
            <rFont val="Tahoma"/>
            <family val="2"/>
          </rPr>
          <t>Kilsby :</t>
        </r>
        <r>
          <rPr>
            <sz val="8"/>
            <color indexed="81"/>
            <rFont val="Tahoma"/>
            <family val="2"/>
          </rPr>
          <t xml:space="preserve">
Calculate this from pdd
</t>
        </r>
      </text>
    </comment>
    <comment ref="E182" authorId="1" shapeId="0" xr:uid="{40BAADE2-2D86-417E-BD0C-B604E0C498D5}">
      <text>
        <r>
          <rPr>
            <b/>
            <sz val="8"/>
            <color indexed="81"/>
            <rFont val="Tahoma"/>
            <family val="2"/>
          </rPr>
          <t>Kilsby :</t>
        </r>
        <r>
          <rPr>
            <sz val="8"/>
            <color indexed="81"/>
            <rFont val="Tahoma"/>
            <family val="2"/>
          </rPr>
          <t xml:space="preserve">
Set this from opbserved stats</t>
        </r>
      </text>
    </comment>
    <comment ref="M220" authorId="0" shapeId="0" xr:uid="{0677DCDB-1080-4F9D-845E-DC5564B9801F}">
      <text>
        <r>
          <rPr>
            <b/>
            <sz val="9"/>
            <color indexed="81"/>
            <rFont val="Tahoma"/>
            <family val="2"/>
          </rPr>
          <t>ncgk:</t>
        </r>
        <r>
          <rPr>
            <sz val="9"/>
            <color indexed="81"/>
            <rFont val="Tahoma"/>
            <family val="2"/>
          </rPr>
          <t xml:space="preserve">
From obs data
</t>
        </r>
      </text>
    </comment>
    <comment ref="D224" authorId="1" shapeId="0" xr:uid="{DA83D37C-7714-4FFB-8825-07054E7CB7F7}">
      <text>
        <r>
          <rPr>
            <b/>
            <sz val="8"/>
            <color indexed="81"/>
            <rFont val="Tahoma"/>
            <family val="2"/>
          </rPr>
          <t>Kilsby :</t>
        </r>
        <r>
          <rPr>
            <sz val="8"/>
            <color indexed="81"/>
            <rFont val="Tahoma"/>
            <family val="2"/>
          </rPr>
          <t xml:space="preserve">
Set this from observed stats</t>
        </r>
      </text>
    </comment>
    <comment ref="E224" authorId="1" shapeId="0" xr:uid="{2B8DF31D-F71F-4035-9A90-4CC6A5A5DF0A}">
      <text>
        <r>
          <rPr>
            <b/>
            <sz val="8"/>
            <color indexed="81"/>
            <rFont val="Tahoma"/>
            <family val="2"/>
          </rPr>
          <t>Kilsby :</t>
        </r>
        <r>
          <rPr>
            <sz val="8"/>
            <color indexed="81"/>
            <rFont val="Tahoma"/>
            <family val="2"/>
          </rPr>
          <t xml:space="preserve">
Calculate this from pww</t>
        </r>
      </text>
    </comment>
    <comment ref="D225" authorId="1" shapeId="0" xr:uid="{F555756D-FD8A-4722-BB8E-5D4DF1C8EF54}">
      <text>
        <r>
          <rPr>
            <b/>
            <sz val="8"/>
            <color indexed="81"/>
            <rFont val="Tahoma"/>
            <family val="2"/>
          </rPr>
          <t>Kilsby :</t>
        </r>
        <r>
          <rPr>
            <sz val="8"/>
            <color indexed="81"/>
            <rFont val="Tahoma"/>
            <family val="2"/>
          </rPr>
          <t xml:space="preserve">
Calculate this from pdd
</t>
        </r>
      </text>
    </comment>
    <comment ref="E225" authorId="1" shapeId="0" xr:uid="{092AA5CB-46B4-4DA2-AA80-7B89C08640DA}">
      <text>
        <r>
          <rPr>
            <b/>
            <sz val="8"/>
            <color indexed="81"/>
            <rFont val="Tahoma"/>
            <family val="2"/>
          </rPr>
          <t>Kilsby :</t>
        </r>
        <r>
          <rPr>
            <sz val="8"/>
            <color indexed="81"/>
            <rFont val="Tahoma"/>
            <family val="2"/>
          </rPr>
          <t xml:space="preserve">
Set this from opbserved stats</t>
        </r>
      </text>
    </comment>
    <comment ref="M263" authorId="0" shapeId="0" xr:uid="{0B721E52-A376-47A7-BB3A-D9F3E6546EE8}">
      <text>
        <r>
          <rPr>
            <b/>
            <sz val="9"/>
            <color indexed="81"/>
            <rFont val="Tahoma"/>
            <family val="2"/>
          </rPr>
          <t>ncgk:</t>
        </r>
        <r>
          <rPr>
            <sz val="9"/>
            <color indexed="81"/>
            <rFont val="Tahoma"/>
            <family val="2"/>
          </rPr>
          <t xml:space="preserve">
From obs data
</t>
        </r>
      </text>
    </comment>
    <comment ref="D267" authorId="1" shapeId="0" xr:uid="{DD54792B-5A6B-46A0-A2C0-9B80C212C426}">
      <text>
        <r>
          <rPr>
            <b/>
            <sz val="8"/>
            <color indexed="81"/>
            <rFont val="Tahoma"/>
            <family val="2"/>
          </rPr>
          <t>Kilsby :</t>
        </r>
        <r>
          <rPr>
            <sz val="8"/>
            <color indexed="81"/>
            <rFont val="Tahoma"/>
            <family val="2"/>
          </rPr>
          <t xml:space="preserve">
Set this from observed stats</t>
        </r>
      </text>
    </comment>
    <comment ref="E267" authorId="1" shapeId="0" xr:uid="{F4E8E8F7-7F02-41B4-B596-D523A5301943}">
      <text>
        <r>
          <rPr>
            <b/>
            <sz val="8"/>
            <color indexed="81"/>
            <rFont val="Tahoma"/>
            <family val="2"/>
          </rPr>
          <t>Kilsby :</t>
        </r>
        <r>
          <rPr>
            <sz val="8"/>
            <color indexed="81"/>
            <rFont val="Tahoma"/>
            <family val="2"/>
          </rPr>
          <t xml:space="preserve">
Calculate this from pww</t>
        </r>
      </text>
    </comment>
    <comment ref="D268" authorId="1" shapeId="0" xr:uid="{021061CF-36FC-4560-B54F-966BEE1666C2}">
      <text>
        <r>
          <rPr>
            <b/>
            <sz val="8"/>
            <color indexed="81"/>
            <rFont val="Tahoma"/>
            <family val="2"/>
          </rPr>
          <t>Kilsby :</t>
        </r>
        <r>
          <rPr>
            <sz val="8"/>
            <color indexed="81"/>
            <rFont val="Tahoma"/>
            <family val="2"/>
          </rPr>
          <t xml:space="preserve">
Calculate this from pdd
</t>
        </r>
      </text>
    </comment>
    <comment ref="E268" authorId="1" shapeId="0" xr:uid="{D6EBE35A-8682-454E-81DF-9EDBED4207A1}">
      <text>
        <r>
          <rPr>
            <b/>
            <sz val="8"/>
            <color indexed="81"/>
            <rFont val="Tahoma"/>
            <family val="2"/>
          </rPr>
          <t>Kilsby :</t>
        </r>
        <r>
          <rPr>
            <sz val="8"/>
            <color indexed="81"/>
            <rFont val="Tahoma"/>
            <family val="2"/>
          </rPr>
          <t xml:space="preserve">
Set this from opbserved stats</t>
        </r>
      </text>
    </comment>
    <comment ref="M306" authorId="0" shapeId="0" xr:uid="{D40BF723-0100-4E09-AF1C-AFDC3C7C5EA5}">
      <text>
        <r>
          <rPr>
            <b/>
            <sz val="9"/>
            <color indexed="81"/>
            <rFont val="Tahoma"/>
            <family val="2"/>
          </rPr>
          <t>ncgk:</t>
        </r>
        <r>
          <rPr>
            <sz val="9"/>
            <color indexed="81"/>
            <rFont val="Tahoma"/>
            <family val="2"/>
          </rPr>
          <t xml:space="preserve">
From obs data
</t>
        </r>
      </text>
    </comment>
    <comment ref="D310" authorId="1" shapeId="0" xr:uid="{FD20D187-5FC4-4589-B7F9-86CF93B449A6}">
      <text>
        <r>
          <rPr>
            <b/>
            <sz val="8"/>
            <color indexed="81"/>
            <rFont val="Tahoma"/>
            <family val="2"/>
          </rPr>
          <t>Kilsby :</t>
        </r>
        <r>
          <rPr>
            <sz val="8"/>
            <color indexed="81"/>
            <rFont val="Tahoma"/>
            <family val="2"/>
          </rPr>
          <t xml:space="preserve">
Set this from observed stats</t>
        </r>
      </text>
    </comment>
    <comment ref="E310" authorId="1" shapeId="0" xr:uid="{0CFD5D47-9DBD-49D2-AA51-2E3F7FED012B}">
      <text>
        <r>
          <rPr>
            <b/>
            <sz val="8"/>
            <color indexed="81"/>
            <rFont val="Tahoma"/>
            <family val="2"/>
          </rPr>
          <t>Kilsby :</t>
        </r>
        <r>
          <rPr>
            <sz val="8"/>
            <color indexed="81"/>
            <rFont val="Tahoma"/>
            <family val="2"/>
          </rPr>
          <t xml:space="preserve">
Calculate this from pww</t>
        </r>
      </text>
    </comment>
    <comment ref="D311" authorId="1" shapeId="0" xr:uid="{01872E10-C9A8-4384-B192-9A2A4D6480F2}">
      <text>
        <r>
          <rPr>
            <b/>
            <sz val="8"/>
            <color indexed="81"/>
            <rFont val="Tahoma"/>
            <family val="2"/>
          </rPr>
          <t>Kilsby :</t>
        </r>
        <r>
          <rPr>
            <sz val="8"/>
            <color indexed="81"/>
            <rFont val="Tahoma"/>
            <family val="2"/>
          </rPr>
          <t xml:space="preserve">
Calculate this from pdd
</t>
        </r>
      </text>
    </comment>
    <comment ref="E311" authorId="1" shapeId="0" xr:uid="{693EC617-6EB1-427A-B4FE-2B16A30F4C65}">
      <text>
        <r>
          <rPr>
            <b/>
            <sz val="8"/>
            <color indexed="81"/>
            <rFont val="Tahoma"/>
            <family val="2"/>
          </rPr>
          <t>Kilsby :</t>
        </r>
        <r>
          <rPr>
            <sz val="8"/>
            <color indexed="81"/>
            <rFont val="Tahoma"/>
            <family val="2"/>
          </rPr>
          <t xml:space="preserve">
Set this from opbserved stats</t>
        </r>
      </text>
    </comment>
    <comment ref="M349" authorId="0" shapeId="0" xr:uid="{551BB73C-B471-4A69-8E54-F3458C78C77F}">
      <text>
        <r>
          <rPr>
            <b/>
            <sz val="9"/>
            <color indexed="81"/>
            <rFont val="Tahoma"/>
            <family val="2"/>
          </rPr>
          <t>ncgk:</t>
        </r>
        <r>
          <rPr>
            <sz val="9"/>
            <color indexed="81"/>
            <rFont val="Tahoma"/>
            <family val="2"/>
          </rPr>
          <t xml:space="preserve">
From obs data
</t>
        </r>
      </text>
    </comment>
    <comment ref="D353" authorId="1" shapeId="0" xr:uid="{76DD768E-B5A4-4868-A35D-A52E3393F82C}">
      <text>
        <r>
          <rPr>
            <b/>
            <sz val="8"/>
            <color indexed="81"/>
            <rFont val="Tahoma"/>
            <family val="2"/>
          </rPr>
          <t>Kilsby :</t>
        </r>
        <r>
          <rPr>
            <sz val="8"/>
            <color indexed="81"/>
            <rFont val="Tahoma"/>
            <family val="2"/>
          </rPr>
          <t xml:space="preserve">
Set this from observed stats</t>
        </r>
      </text>
    </comment>
    <comment ref="E353" authorId="1" shapeId="0" xr:uid="{0D0FAA06-817C-475B-BDD2-4B85BD792646}">
      <text>
        <r>
          <rPr>
            <b/>
            <sz val="8"/>
            <color indexed="81"/>
            <rFont val="Tahoma"/>
            <family val="2"/>
          </rPr>
          <t>Kilsby :</t>
        </r>
        <r>
          <rPr>
            <sz val="8"/>
            <color indexed="81"/>
            <rFont val="Tahoma"/>
            <family val="2"/>
          </rPr>
          <t xml:space="preserve">
Calculate this from pww</t>
        </r>
      </text>
    </comment>
    <comment ref="D354" authorId="1" shapeId="0" xr:uid="{488FAE54-B1D9-4914-97AF-6B4C2444345B}">
      <text>
        <r>
          <rPr>
            <b/>
            <sz val="8"/>
            <color indexed="81"/>
            <rFont val="Tahoma"/>
            <family val="2"/>
          </rPr>
          <t>Kilsby :</t>
        </r>
        <r>
          <rPr>
            <sz val="8"/>
            <color indexed="81"/>
            <rFont val="Tahoma"/>
            <family val="2"/>
          </rPr>
          <t xml:space="preserve">
Calculate this from pdd
</t>
        </r>
      </text>
    </comment>
    <comment ref="E354" authorId="1" shapeId="0" xr:uid="{B4C2D02C-5498-4626-97FF-C2CBC2608F98}">
      <text>
        <r>
          <rPr>
            <b/>
            <sz val="8"/>
            <color indexed="81"/>
            <rFont val="Tahoma"/>
            <family val="2"/>
          </rPr>
          <t>Kilsby :</t>
        </r>
        <r>
          <rPr>
            <sz val="8"/>
            <color indexed="81"/>
            <rFont val="Tahoma"/>
            <family val="2"/>
          </rPr>
          <t xml:space="preserve">
Set this from opbserved stats</t>
        </r>
      </text>
    </comment>
    <comment ref="M392" authorId="0" shapeId="0" xr:uid="{42D068C6-B591-4D66-BDE8-59737CC4DFD9}">
      <text>
        <r>
          <rPr>
            <b/>
            <sz val="9"/>
            <color indexed="81"/>
            <rFont val="Tahoma"/>
            <family val="2"/>
          </rPr>
          <t>ncgk:</t>
        </r>
        <r>
          <rPr>
            <sz val="9"/>
            <color indexed="81"/>
            <rFont val="Tahoma"/>
            <family val="2"/>
          </rPr>
          <t xml:space="preserve">
From obs data
</t>
        </r>
      </text>
    </comment>
    <comment ref="D396" authorId="1" shapeId="0" xr:uid="{0CBEB4D5-7BBF-4E9F-A56B-73EF33FA3303}">
      <text>
        <r>
          <rPr>
            <b/>
            <sz val="8"/>
            <color indexed="81"/>
            <rFont val="Tahoma"/>
            <family val="2"/>
          </rPr>
          <t>Kilsby :</t>
        </r>
        <r>
          <rPr>
            <sz val="8"/>
            <color indexed="81"/>
            <rFont val="Tahoma"/>
            <family val="2"/>
          </rPr>
          <t xml:space="preserve">
Set this from observed stats</t>
        </r>
      </text>
    </comment>
    <comment ref="E396" authorId="1" shapeId="0" xr:uid="{77587FF4-5503-459E-9AF2-39131BA7FA05}">
      <text>
        <r>
          <rPr>
            <b/>
            <sz val="8"/>
            <color indexed="81"/>
            <rFont val="Tahoma"/>
            <family val="2"/>
          </rPr>
          <t>Kilsby :</t>
        </r>
        <r>
          <rPr>
            <sz val="8"/>
            <color indexed="81"/>
            <rFont val="Tahoma"/>
            <family val="2"/>
          </rPr>
          <t xml:space="preserve">
Calculate this from pww</t>
        </r>
      </text>
    </comment>
    <comment ref="D397" authorId="1" shapeId="0" xr:uid="{C473BDC9-4317-4945-858F-8D93FB32208C}">
      <text>
        <r>
          <rPr>
            <b/>
            <sz val="8"/>
            <color indexed="81"/>
            <rFont val="Tahoma"/>
            <family val="2"/>
          </rPr>
          <t>Kilsby :</t>
        </r>
        <r>
          <rPr>
            <sz val="8"/>
            <color indexed="81"/>
            <rFont val="Tahoma"/>
            <family val="2"/>
          </rPr>
          <t xml:space="preserve">
Calculate this from pdd
</t>
        </r>
      </text>
    </comment>
    <comment ref="E397" authorId="1" shapeId="0" xr:uid="{E238B0DD-90C6-4FF1-AB21-4C05A7C34676}">
      <text>
        <r>
          <rPr>
            <b/>
            <sz val="8"/>
            <color indexed="81"/>
            <rFont val="Tahoma"/>
            <family val="2"/>
          </rPr>
          <t>Kilsby :</t>
        </r>
        <r>
          <rPr>
            <sz val="8"/>
            <color indexed="81"/>
            <rFont val="Tahoma"/>
            <family val="2"/>
          </rPr>
          <t xml:space="preserve">
Set this from opbserved stats</t>
        </r>
      </text>
    </comment>
    <comment ref="M436" authorId="0" shapeId="0" xr:uid="{B048C213-826A-40D2-97ED-C1BE42E2C404}">
      <text>
        <r>
          <rPr>
            <b/>
            <sz val="9"/>
            <color indexed="81"/>
            <rFont val="Tahoma"/>
            <family val="2"/>
          </rPr>
          <t>ncgk:</t>
        </r>
        <r>
          <rPr>
            <sz val="9"/>
            <color indexed="81"/>
            <rFont val="Tahoma"/>
            <family val="2"/>
          </rPr>
          <t xml:space="preserve">
From obs data
</t>
        </r>
      </text>
    </comment>
    <comment ref="D440" authorId="1" shapeId="0" xr:uid="{50C1D85A-AC09-43E8-8426-B13E68B521E3}">
      <text>
        <r>
          <rPr>
            <b/>
            <sz val="8"/>
            <color indexed="81"/>
            <rFont val="Tahoma"/>
            <family val="2"/>
          </rPr>
          <t>Kilsby :</t>
        </r>
        <r>
          <rPr>
            <sz val="8"/>
            <color indexed="81"/>
            <rFont val="Tahoma"/>
            <family val="2"/>
          </rPr>
          <t xml:space="preserve">
Set this from observed stats</t>
        </r>
      </text>
    </comment>
    <comment ref="E440" authorId="1" shapeId="0" xr:uid="{5386B823-5C6C-4E13-90B0-2547B630384C}">
      <text>
        <r>
          <rPr>
            <b/>
            <sz val="8"/>
            <color indexed="81"/>
            <rFont val="Tahoma"/>
            <family val="2"/>
          </rPr>
          <t>Kilsby :</t>
        </r>
        <r>
          <rPr>
            <sz val="8"/>
            <color indexed="81"/>
            <rFont val="Tahoma"/>
            <family val="2"/>
          </rPr>
          <t xml:space="preserve">
Calculate this from pww</t>
        </r>
      </text>
    </comment>
    <comment ref="D441" authorId="1" shapeId="0" xr:uid="{29296C0C-2E3A-4A93-9558-7E926EC12C09}">
      <text>
        <r>
          <rPr>
            <b/>
            <sz val="8"/>
            <color indexed="81"/>
            <rFont val="Tahoma"/>
            <family val="2"/>
          </rPr>
          <t>Kilsby :</t>
        </r>
        <r>
          <rPr>
            <sz val="8"/>
            <color indexed="81"/>
            <rFont val="Tahoma"/>
            <family val="2"/>
          </rPr>
          <t xml:space="preserve">
Calculate this from pdd
</t>
        </r>
      </text>
    </comment>
    <comment ref="E441" authorId="1" shapeId="0" xr:uid="{54845481-0405-4386-8926-6A42243006FC}">
      <text>
        <r>
          <rPr>
            <b/>
            <sz val="8"/>
            <color indexed="81"/>
            <rFont val="Tahoma"/>
            <family val="2"/>
          </rPr>
          <t>Kilsby :</t>
        </r>
        <r>
          <rPr>
            <sz val="8"/>
            <color indexed="81"/>
            <rFont val="Tahoma"/>
            <family val="2"/>
          </rPr>
          <t xml:space="preserve">
Set this from opbserved stats</t>
        </r>
      </text>
    </comment>
    <comment ref="M479" authorId="0" shapeId="0" xr:uid="{3D57A302-B285-47E2-9E0F-D962F056A257}">
      <text>
        <r>
          <rPr>
            <b/>
            <sz val="9"/>
            <color indexed="81"/>
            <rFont val="Tahoma"/>
            <family val="2"/>
          </rPr>
          <t>ncgk:</t>
        </r>
        <r>
          <rPr>
            <sz val="9"/>
            <color indexed="81"/>
            <rFont val="Tahoma"/>
            <family val="2"/>
          </rPr>
          <t xml:space="preserve">
From obs data
</t>
        </r>
      </text>
    </comment>
    <comment ref="D483" authorId="1" shapeId="0" xr:uid="{E651D6BF-1E85-4202-80CE-B2E1AB7EA366}">
      <text>
        <r>
          <rPr>
            <b/>
            <sz val="8"/>
            <color indexed="81"/>
            <rFont val="Tahoma"/>
            <family val="2"/>
          </rPr>
          <t>Kilsby :</t>
        </r>
        <r>
          <rPr>
            <sz val="8"/>
            <color indexed="81"/>
            <rFont val="Tahoma"/>
            <family val="2"/>
          </rPr>
          <t xml:space="preserve">
Set this from observed stats</t>
        </r>
      </text>
    </comment>
    <comment ref="E483" authorId="1" shapeId="0" xr:uid="{E56F6B00-7B37-4A71-89DC-6C45D5AE8E52}">
      <text>
        <r>
          <rPr>
            <b/>
            <sz val="8"/>
            <color indexed="81"/>
            <rFont val="Tahoma"/>
            <family val="2"/>
          </rPr>
          <t>Kilsby :</t>
        </r>
        <r>
          <rPr>
            <sz val="8"/>
            <color indexed="81"/>
            <rFont val="Tahoma"/>
            <family val="2"/>
          </rPr>
          <t xml:space="preserve">
Calculate this from pww</t>
        </r>
      </text>
    </comment>
    <comment ref="D484" authorId="1" shapeId="0" xr:uid="{28B1CECB-3433-49B8-8184-49F9BDB4D829}">
      <text>
        <r>
          <rPr>
            <b/>
            <sz val="8"/>
            <color indexed="81"/>
            <rFont val="Tahoma"/>
            <family val="2"/>
          </rPr>
          <t>Kilsby :</t>
        </r>
        <r>
          <rPr>
            <sz val="8"/>
            <color indexed="81"/>
            <rFont val="Tahoma"/>
            <family val="2"/>
          </rPr>
          <t xml:space="preserve">
Calculate this from pdd
</t>
        </r>
      </text>
    </comment>
    <comment ref="E484" authorId="1" shapeId="0" xr:uid="{AC2F8902-D842-43DD-83F1-1CEF47CCC774}">
      <text>
        <r>
          <rPr>
            <b/>
            <sz val="8"/>
            <color indexed="81"/>
            <rFont val="Tahoma"/>
            <family val="2"/>
          </rPr>
          <t>Kilsby :</t>
        </r>
        <r>
          <rPr>
            <sz val="8"/>
            <color indexed="81"/>
            <rFont val="Tahoma"/>
            <family val="2"/>
          </rPr>
          <t xml:space="preserve">
Set this from opbserved stats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5" authorId="0" shapeId="0" xr:uid="{54824767-CAE5-4295-9797-53EE8379598A}">
      <text>
        <r>
          <rPr>
            <b/>
            <sz val="9"/>
            <color indexed="81"/>
            <rFont val="Tahoma"/>
            <family val="2"/>
          </rPr>
          <t>ncgk:</t>
        </r>
        <r>
          <rPr>
            <sz val="9"/>
            <color indexed="81"/>
            <rFont val="Tahoma"/>
            <family val="2"/>
          </rPr>
          <t xml:space="preserve">
From obs data
</t>
        </r>
      </text>
    </comment>
    <comment ref="D9" authorId="1" shapeId="0" xr:uid="{CB530DE2-DE46-47D6-A7EB-89A24EF0838B}">
      <text>
        <r>
          <rPr>
            <b/>
            <sz val="8"/>
            <color indexed="81"/>
            <rFont val="Tahoma"/>
            <family val="2"/>
          </rPr>
          <t>Kilsby :</t>
        </r>
        <r>
          <rPr>
            <sz val="8"/>
            <color indexed="81"/>
            <rFont val="Tahoma"/>
            <family val="2"/>
          </rPr>
          <t xml:space="preserve">
Set this from observed stats</t>
        </r>
      </text>
    </comment>
    <comment ref="E9" authorId="1" shapeId="0" xr:uid="{50D2FA01-B7C5-46FD-9A02-B60789E36638}">
      <text>
        <r>
          <rPr>
            <b/>
            <sz val="8"/>
            <color indexed="81"/>
            <rFont val="Tahoma"/>
            <family val="2"/>
          </rPr>
          <t>Kilsby :</t>
        </r>
        <r>
          <rPr>
            <sz val="8"/>
            <color indexed="81"/>
            <rFont val="Tahoma"/>
            <family val="2"/>
          </rPr>
          <t xml:space="preserve">
Calculate this from pww</t>
        </r>
      </text>
    </comment>
    <comment ref="D10" authorId="1" shapeId="0" xr:uid="{97C11B20-7497-4AA9-91BE-1C96B20EEC62}">
      <text>
        <r>
          <rPr>
            <b/>
            <sz val="8"/>
            <color indexed="81"/>
            <rFont val="Tahoma"/>
            <family val="2"/>
          </rPr>
          <t>Kilsby :</t>
        </r>
        <r>
          <rPr>
            <sz val="8"/>
            <color indexed="81"/>
            <rFont val="Tahoma"/>
            <family val="2"/>
          </rPr>
          <t xml:space="preserve">
Calculate this from pdd
</t>
        </r>
      </text>
    </comment>
    <comment ref="E10" authorId="1" shapeId="0" xr:uid="{087DD63F-8E4D-43A8-A14D-9D4A6AFD4F2C}">
      <text>
        <r>
          <rPr>
            <b/>
            <sz val="8"/>
            <color indexed="81"/>
            <rFont val="Tahoma"/>
            <family val="2"/>
          </rPr>
          <t>Kilsby :</t>
        </r>
        <r>
          <rPr>
            <sz val="8"/>
            <color indexed="81"/>
            <rFont val="Tahoma"/>
            <family val="2"/>
          </rPr>
          <t xml:space="preserve">
Set this from opbserved stats</t>
        </r>
      </text>
    </comment>
    <comment ref="M48" authorId="0" shapeId="0" xr:uid="{403AD6A3-14A6-4B25-95EA-6D9BD7B0126E}">
      <text>
        <r>
          <rPr>
            <b/>
            <sz val="9"/>
            <color indexed="81"/>
            <rFont val="Tahoma"/>
            <family val="2"/>
          </rPr>
          <t>ncgk:</t>
        </r>
        <r>
          <rPr>
            <sz val="9"/>
            <color indexed="81"/>
            <rFont val="Tahoma"/>
            <family val="2"/>
          </rPr>
          <t xml:space="preserve">
From obs data
</t>
        </r>
      </text>
    </comment>
    <comment ref="D52" authorId="1" shapeId="0" xr:uid="{D7D65BDC-F652-49AA-9274-9D0EBA8266A2}">
      <text>
        <r>
          <rPr>
            <b/>
            <sz val="8"/>
            <color indexed="81"/>
            <rFont val="Tahoma"/>
            <family val="2"/>
          </rPr>
          <t>Kilsby :</t>
        </r>
        <r>
          <rPr>
            <sz val="8"/>
            <color indexed="81"/>
            <rFont val="Tahoma"/>
            <family val="2"/>
          </rPr>
          <t xml:space="preserve">
Set this from observed stats</t>
        </r>
      </text>
    </comment>
    <comment ref="E52" authorId="1" shapeId="0" xr:uid="{F3C4B6CE-CBF0-407D-954D-C949459B80F0}">
      <text>
        <r>
          <rPr>
            <b/>
            <sz val="8"/>
            <color indexed="81"/>
            <rFont val="Tahoma"/>
            <family val="2"/>
          </rPr>
          <t>Kilsby :</t>
        </r>
        <r>
          <rPr>
            <sz val="8"/>
            <color indexed="81"/>
            <rFont val="Tahoma"/>
            <family val="2"/>
          </rPr>
          <t xml:space="preserve">
Calculate this from pww</t>
        </r>
      </text>
    </comment>
    <comment ref="D53" authorId="1" shapeId="0" xr:uid="{888C0DCC-94CA-4256-BB68-5B3C988E5DF9}">
      <text>
        <r>
          <rPr>
            <b/>
            <sz val="8"/>
            <color indexed="81"/>
            <rFont val="Tahoma"/>
            <family val="2"/>
          </rPr>
          <t>Kilsby :</t>
        </r>
        <r>
          <rPr>
            <sz val="8"/>
            <color indexed="81"/>
            <rFont val="Tahoma"/>
            <family val="2"/>
          </rPr>
          <t xml:space="preserve">
Calculate this from pdd
</t>
        </r>
      </text>
    </comment>
    <comment ref="E53" authorId="1" shapeId="0" xr:uid="{180D4A18-81BF-406A-85F4-BF2C263CDC1E}">
      <text>
        <r>
          <rPr>
            <b/>
            <sz val="8"/>
            <color indexed="81"/>
            <rFont val="Tahoma"/>
            <family val="2"/>
          </rPr>
          <t>Kilsby :</t>
        </r>
        <r>
          <rPr>
            <sz val="8"/>
            <color indexed="81"/>
            <rFont val="Tahoma"/>
            <family val="2"/>
          </rPr>
          <t xml:space="preserve">
Set this from opbserved stats</t>
        </r>
      </text>
    </comment>
    <comment ref="M91" authorId="0" shapeId="0" xr:uid="{6ECAE0BE-40FA-4E2E-95F6-93DD3E7CFFB4}">
      <text>
        <r>
          <rPr>
            <b/>
            <sz val="9"/>
            <color indexed="81"/>
            <rFont val="Tahoma"/>
            <family val="2"/>
          </rPr>
          <t>ncgk:</t>
        </r>
        <r>
          <rPr>
            <sz val="9"/>
            <color indexed="81"/>
            <rFont val="Tahoma"/>
            <family val="2"/>
          </rPr>
          <t xml:space="preserve">
From obs data
</t>
        </r>
      </text>
    </comment>
    <comment ref="D95" authorId="1" shapeId="0" xr:uid="{3CC825CD-B12A-47C4-9B0F-71E240E3F6D1}">
      <text>
        <r>
          <rPr>
            <b/>
            <sz val="8"/>
            <color indexed="81"/>
            <rFont val="Tahoma"/>
            <family val="2"/>
          </rPr>
          <t>Kilsby :</t>
        </r>
        <r>
          <rPr>
            <sz val="8"/>
            <color indexed="81"/>
            <rFont val="Tahoma"/>
            <family val="2"/>
          </rPr>
          <t xml:space="preserve">
Set this from observed stats</t>
        </r>
      </text>
    </comment>
    <comment ref="E95" authorId="1" shapeId="0" xr:uid="{7AF383B9-97B8-4CA9-9C21-599B81398238}">
      <text>
        <r>
          <rPr>
            <b/>
            <sz val="8"/>
            <color indexed="81"/>
            <rFont val="Tahoma"/>
            <family val="2"/>
          </rPr>
          <t>Kilsby :</t>
        </r>
        <r>
          <rPr>
            <sz val="8"/>
            <color indexed="81"/>
            <rFont val="Tahoma"/>
            <family val="2"/>
          </rPr>
          <t xml:space="preserve">
Calculate this from pww</t>
        </r>
      </text>
    </comment>
    <comment ref="D96" authorId="1" shapeId="0" xr:uid="{92961CBB-52EE-4E8B-9CEF-BC09A3DED297}">
      <text>
        <r>
          <rPr>
            <b/>
            <sz val="8"/>
            <color indexed="81"/>
            <rFont val="Tahoma"/>
            <family val="2"/>
          </rPr>
          <t>Kilsby :</t>
        </r>
        <r>
          <rPr>
            <sz val="8"/>
            <color indexed="81"/>
            <rFont val="Tahoma"/>
            <family val="2"/>
          </rPr>
          <t xml:space="preserve">
Calculate this from pdd
</t>
        </r>
      </text>
    </comment>
    <comment ref="E96" authorId="1" shapeId="0" xr:uid="{95E02FBC-0CE5-47DD-A88A-3F1A8A487AF2}">
      <text>
        <r>
          <rPr>
            <b/>
            <sz val="8"/>
            <color indexed="81"/>
            <rFont val="Tahoma"/>
            <family val="2"/>
          </rPr>
          <t>Kilsby :</t>
        </r>
        <r>
          <rPr>
            <sz val="8"/>
            <color indexed="81"/>
            <rFont val="Tahoma"/>
            <family val="2"/>
          </rPr>
          <t xml:space="preserve">
Set this from opbserved stats</t>
        </r>
      </text>
    </comment>
    <comment ref="M134" authorId="0" shapeId="0" xr:uid="{8D9B59ED-28B6-4548-83DE-EA7E61382691}">
      <text>
        <r>
          <rPr>
            <b/>
            <sz val="9"/>
            <color indexed="81"/>
            <rFont val="Tahoma"/>
            <family val="2"/>
          </rPr>
          <t>ncgk:</t>
        </r>
        <r>
          <rPr>
            <sz val="9"/>
            <color indexed="81"/>
            <rFont val="Tahoma"/>
            <family val="2"/>
          </rPr>
          <t xml:space="preserve">
From obs data
</t>
        </r>
      </text>
    </comment>
    <comment ref="D138" authorId="1" shapeId="0" xr:uid="{5AD575BA-F9A8-409D-8E34-91E4C53B6DA3}">
      <text>
        <r>
          <rPr>
            <b/>
            <sz val="8"/>
            <color indexed="81"/>
            <rFont val="Tahoma"/>
            <family val="2"/>
          </rPr>
          <t>Kilsby :</t>
        </r>
        <r>
          <rPr>
            <sz val="8"/>
            <color indexed="81"/>
            <rFont val="Tahoma"/>
            <family val="2"/>
          </rPr>
          <t xml:space="preserve">
Set this from observed stats</t>
        </r>
      </text>
    </comment>
    <comment ref="E138" authorId="1" shapeId="0" xr:uid="{01E72AEB-77A3-40FF-89FB-916A1CBB59C1}">
      <text>
        <r>
          <rPr>
            <b/>
            <sz val="8"/>
            <color indexed="81"/>
            <rFont val="Tahoma"/>
            <family val="2"/>
          </rPr>
          <t>Kilsby :</t>
        </r>
        <r>
          <rPr>
            <sz val="8"/>
            <color indexed="81"/>
            <rFont val="Tahoma"/>
            <family val="2"/>
          </rPr>
          <t xml:space="preserve">
Calculate this from pww</t>
        </r>
      </text>
    </comment>
    <comment ref="D139" authorId="1" shapeId="0" xr:uid="{6113B22D-D04E-4E40-A5DF-5B629FE1C395}">
      <text>
        <r>
          <rPr>
            <b/>
            <sz val="8"/>
            <color indexed="81"/>
            <rFont val="Tahoma"/>
            <family val="2"/>
          </rPr>
          <t>Kilsby :</t>
        </r>
        <r>
          <rPr>
            <sz val="8"/>
            <color indexed="81"/>
            <rFont val="Tahoma"/>
            <family val="2"/>
          </rPr>
          <t xml:space="preserve">
Calculate this from pdd
</t>
        </r>
      </text>
    </comment>
    <comment ref="E139" authorId="1" shapeId="0" xr:uid="{DE39457C-0FB0-4856-876B-32AA771AFAE7}">
      <text>
        <r>
          <rPr>
            <b/>
            <sz val="8"/>
            <color indexed="81"/>
            <rFont val="Tahoma"/>
            <family val="2"/>
          </rPr>
          <t>Kilsby :</t>
        </r>
        <r>
          <rPr>
            <sz val="8"/>
            <color indexed="81"/>
            <rFont val="Tahoma"/>
            <family val="2"/>
          </rPr>
          <t xml:space="preserve">
Set this from opbserved stats</t>
        </r>
      </text>
    </comment>
    <comment ref="M177" authorId="0" shapeId="0" xr:uid="{4D4184A8-50C6-4B2F-B031-8B19D120B690}">
      <text>
        <r>
          <rPr>
            <b/>
            <sz val="9"/>
            <color indexed="81"/>
            <rFont val="Tahoma"/>
            <family val="2"/>
          </rPr>
          <t>ncgk:</t>
        </r>
        <r>
          <rPr>
            <sz val="9"/>
            <color indexed="81"/>
            <rFont val="Tahoma"/>
            <family val="2"/>
          </rPr>
          <t xml:space="preserve">
From obs data
</t>
        </r>
      </text>
    </comment>
    <comment ref="D181" authorId="1" shapeId="0" xr:uid="{060EAA5B-8E8C-4B81-86A0-EA7FCE5FDD07}">
      <text>
        <r>
          <rPr>
            <b/>
            <sz val="8"/>
            <color indexed="81"/>
            <rFont val="Tahoma"/>
            <family val="2"/>
          </rPr>
          <t>Kilsby :</t>
        </r>
        <r>
          <rPr>
            <sz val="8"/>
            <color indexed="81"/>
            <rFont val="Tahoma"/>
            <family val="2"/>
          </rPr>
          <t xml:space="preserve">
Set this from observed stats</t>
        </r>
      </text>
    </comment>
    <comment ref="E181" authorId="1" shapeId="0" xr:uid="{885A1C39-3680-4065-87F1-58FCADA594D8}">
      <text>
        <r>
          <rPr>
            <b/>
            <sz val="8"/>
            <color indexed="81"/>
            <rFont val="Tahoma"/>
            <family val="2"/>
          </rPr>
          <t>Kilsby :</t>
        </r>
        <r>
          <rPr>
            <sz val="8"/>
            <color indexed="81"/>
            <rFont val="Tahoma"/>
            <family val="2"/>
          </rPr>
          <t xml:space="preserve">
Calculate this from pww</t>
        </r>
      </text>
    </comment>
    <comment ref="D182" authorId="1" shapeId="0" xr:uid="{704ECA59-3F67-480E-8F81-CE06CDB251FB}">
      <text>
        <r>
          <rPr>
            <b/>
            <sz val="8"/>
            <color indexed="81"/>
            <rFont val="Tahoma"/>
            <family val="2"/>
          </rPr>
          <t>Kilsby :</t>
        </r>
        <r>
          <rPr>
            <sz val="8"/>
            <color indexed="81"/>
            <rFont val="Tahoma"/>
            <family val="2"/>
          </rPr>
          <t xml:space="preserve">
Calculate this from pdd
</t>
        </r>
      </text>
    </comment>
    <comment ref="E182" authorId="1" shapeId="0" xr:uid="{ACBD8917-18B1-473F-9C8E-C30822C3EECA}">
      <text>
        <r>
          <rPr>
            <b/>
            <sz val="8"/>
            <color indexed="81"/>
            <rFont val="Tahoma"/>
            <family val="2"/>
          </rPr>
          <t>Kilsby :</t>
        </r>
        <r>
          <rPr>
            <sz val="8"/>
            <color indexed="81"/>
            <rFont val="Tahoma"/>
            <family val="2"/>
          </rPr>
          <t xml:space="preserve">
Set this from opbserved stats</t>
        </r>
      </text>
    </comment>
    <comment ref="M220" authorId="0" shapeId="0" xr:uid="{16591335-4BE9-44C0-94C8-6454797585B8}">
      <text>
        <r>
          <rPr>
            <b/>
            <sz val="9"/>
            <color indexed="81"/>
            <rFont val="Tahoma"/>
            <family val="2"/>
          </rPr>
          <t>ncgk:</t>
        </r>
        <r>
          <rPr>
            <sz val="9"/>
            <color indexed="81"/>
            <rFont val="Tahoma"/>
            <family val="2"/>
          </rPr>
          <t xml:space="preserve">
From obs data
</t>
        </r>
      </text>
    </comment>
    <comment ref="D224" authorId="1" shapeId="0" xr:uid="{68EDD68B-FDC2-4F20-A7DD-8C2EF9CCB41F}">
      <text>
        <r>
          <rPr>
            <b/>
            <sz val="8"/>
            <color indexed="81"/>
            <rFont val="Tahoma"/>
            <family val="2"/>
          </rPr>
          <t>Kilsby :</t>
        </r>
        <r>
          <rPr>
            <sz val="8"/>
            <color indexed="81"/>
            <rFont val="Tahoma"/>
            <family val="2"/>
          </rPr>
          <t xml:space="preserve">
Set this from observed stats</t>
        </r>
      </text>
    </comment>
    <comment ref="E224" authorId="1" shapeId="0" xr:uid="{218E0B9D-4FD3-4506-8754-C1FB320954E9}">
      <text>
        <r>
          <rPr>
            <b/>
            <sz val="8"/>
            <color indexed="81"/>
            <rFont val="Tahoma"/>
            <family val="2"/>
          </rPr>
          <t>Kilsby :</t>
        </r>
        <r>
          <rPr>
            <sz val="8"/>
            <color indexed="81"/>
            <rFont val="Tahoma"/>
            <family val="2"/>
          </rPr>
          <t xml:space="preserve">
Calculate this from pww</t>
        </r>
      </text>
    </comment>
    <comment ref="D225" authorId="1" shapeId="0" xr:uid="{FB03FC0F-6298-4969-9611-716130888E58}">
      <text>
        <r>
          <rPr>
            <b/>
            <sz val="8"/>
            <color indexed="81"/>
            <rFont val="Tahoma"/>
            <family val="2"/>
          </rPr>
          <t>Kilsby :</t>
        </r>
        <r>
          <rPr>
            <sz val="8"/>
            <color indexed="81"/>
            <rFont val="Tahoma"/>
            <family val="2"/>
          </rPr>
          <t xml:space="preserve">
Calculate this from pdd
</t>
        </r>
      </text>
    </comment>
    <comment ref="E225" authorId="1" shapeId="0" xr:uid="{05776E9F-7EB2-401B-B940-1BF2091656D1}">
      <text>
        <r>
          <rPr>
            <b/>
            <sz val="8"/>
            <color indexed="81"/>
            <rFont val="Tahoma"/>
            <family val="2"/>
          </rPr>
          <t>Kilsby :</t>
        </r>
        <r>
          <rPr>
            <sz val="8"/>
            <color indexed="81"/>
            <rFont val="Tahoma"/>
            <family val="2"/>
          </rPr>
          <t xml:space="preserve">
Set this from opbserved stats</t>
        </r>
      </text>
    </comment>
    <comment ref="M263" authorId="0" shapeId="0" xr:uid="{CC114110-ABD5-43D0-B9CB-7D62F6289E2A}">
      <text>
        <r>
          <rPr>
            <b/>
            <sz val="9"/>
            <color indexed="81"/>
            <rFont val="Tahoma"/>
            <family val="2"/>
          </rPr>
          <t>ncgk:</t>
        </r>
        <r>
          <rPr>
            <sz val="9"/>
            <color indexed="81"/>
            <rFont val="Tahoma"/>
            <family val="2"/>
          </rPr>
          <t xml:space="preserve">
From obs data
</t>
        </r>
      </text>
    </comment>
    <comment ref="D267" authorId="1" shapeId="0" xr:uid="{46B34E83-4A9A-4B5B-BCA2-C4FA9738DFB8}">
      <text>
        <r>
          <rPr>
            <b/>
            <sz val="8"/>
            <color indexed="81"/>
            <rFont val="Tahoma"/>
            <family val="2"/>
          </rPr>
          <t>Kilsby :</t>
        </r>
        <r>
          <rPr>
            <sz val="8"/>
            <color indexed="81"/>
            <rFont val="Tahoma"/>
            <family val="2"/>
          </rPr>
          <t xml:space="preserve">
Set this from observed stats</t>
        </r>
      </text>
    </comment>
    <comment ref="E267" authorId="1" shapeId="0" xr:uid="{CA92C3FC-FFFF-4B60-BD63-DCA2A22E1090}">
      <text>
        <r>
          <rPr>
            <b/>
            <sz val="8"/>
            <color indexed="81"/>
            <rFont val="Tahoma"/>
            <family val="2"/>
          </rPr>
          <t>Kilsby :</t>
        </r>
        <r>
          <rPr>
            <sz val="8"/>
            <color indexed="81"/>
            <rFont val="Tahoma"/>
            <family val="2"/>
          </rPr>
          <t xml:space="preserve">
Calculate this from pww</t>
        </r>
      </text>
    </comment>
    <comment ref="D268" authorId="1" shapeId="0" xr:uid="{DF4A0203-D8F3-4179-A6B9-041A3E025C1B}">
      <text>
        <r>
          <rPr>
            <b/>
            <sz val="8"/>
            <color indexed="81"/>
            <rFont val="Tahoma"/>
            <family val="2"/>
          </rPr>
          <t>Kilsby :</t>
        </r>
        <r>
          <rPr>
            <sz val="8"/>
            <color indexed="81"/>
            <rFont val="Tahoma"/>
            <family val="2"/>
          </rPr>
          <t xml:space="preserve">
Calculate this from pdd
</t>
        </r>
      </text>
    </comment>
    <comment ref="E268" authorId="1" shapeId="0" xr:uid="{C497F5CD-E06F-4FC0-9994-6313E3482236}">
      <text>
        <r>
          <rPr>
            <b/>
            <sz val="8"/>
            <color indexed="81"/>
            <rFont val="Tahoma"/>
            <family val="2"/>
          </rPr>
          <t>Kilsby :</t>
        </r>
        <r>
          <rPr>
            <sz val="8"/>
            <color indexed="81"/>
            <rFont val="Tahoma"/>
            <family val="2"/>
          </rPr>
          <t xml:space="preserve">
Set this from opbserved stats</t>
        </r>
      </text>
    </comment>
    <comment ref="M306" authorId="0" shapeId="0" xr:uid="{9D932C4B-4B10-408B-91E9-6B92DCE19B8D}">
      <text>
        <r>
          <rPr>
            <b/>
            <sz val="9"/>
            <color indexed="81"/>
            <rFont val="Tahoma"/>
            <family val="2"/>
          </rPr>
          <t>ncgk:</t>
        </r>
        <r>
          <rPr>
            <sz val="9"/>
            <color indexed="81"/>
            <rFont val="Tahoma"/>
            <family val="2"/>
          </rPr>
          <t xml:space="preserve">
From obs data
</t>
        </r>
      </text>
    </comment>
    <comment ref="D310" authorId="1" shapeId="0" xr:uid="{F9EDB118-8F92-4C33-AF09-2A791DA62FD7}">
      <text>
        <r>
          <rPr>
            <b/>
            <sz val="8"/>
            <color indexed="81"/>
            <rFont val="Tahoma"/>
            <family val="2"/>
          </rPr>
          <t>Kilsby :</t>
        </r>
        <r>
          <rPr>
            <sz val="8"/>
            <color indexed="81"/>
            <rFont val="Tahoma"/>
            <family val="2"/>
          </rPr>
          <t xml:space="preserve">
Set this from observed stats</t>
        </r>
      </text>
    </comment>
    <comment ref="E310" authorId="1" shapeId="0" xr:uid="{FA32A378-9F09-4CA8-A990-CF348DFFB684}">
      <text>
        <r>
          <rPr>
            <b/>
            <sz val="8"/>
            <color indexed="81"/>
            <rFont val="Tahoma"/>
            <family val="2"/>
          </rPr>
          <t>Kilsby :</t>
        </r>
        <r>
          <rPr>
            <sz val="8"/>
            <color indexed="81"/>
            <rFont val="Tahoma"/>
            <family val="2"/>
          </rPr>
          <t xml:space="preserve">
Calculate this from pww</t>
        </r>
      </text>
    </comment>
    <comment ref="D311" authorId="1" shapeId="0" xr:uid="{19F7CF20-B61D-4448-97F9-5B43F0735130}">
      <text>
        <r>
          <rPr>
            <b/>
            <sz val="8"/>
            <color indexed="81"/>
            <rFont val="Tahoma"/>
            <family val="2"/>
          </rPr>
          <t>Kilsby :</t>
        </r>
        <r>
          <rPr>
            <sz val="8"/>
            <color indexed="81"/>
            <rFont val="Tahoma"/>
            <family val="2"/>
          </rPr>
          <t xml:space="preserve">
Calculate this from pdd
</t>
        </r>
      </text>
    </comment>
    <comment ref="E311" authorId="1" shapeId="0" xr:uid="{E5B62F14-5FC1-4917-AF01-23928F01C081}">
      <text>
        <r>
          <rPr>
            <b/>
            <sz val="8"/>
            <color indexed="81"/>
            <rFont val="Tahoma"/>
            <family val="2"/>
          </rPr>
          <t>Kilsby :</t>
        </r>
        <r>
          <rPr>
            <sz val="8"/>
            <color indexed="81"/>
            <rFont val="Tahoma"/>
            <family val="2"/>
          </rPr>
          <t xml:space="preserve">
Set this from opbserved stats</t>
        </r>
      </text>
    </comment>
    <comment ref="M349" authorId="0" shapeId="0" xr:uid="{33FC8BC5-73DF-4279-BACC-2B0F45891FFD}">
      <text>
        <r>
          <rPr>
            <b/>
            <sz val="9"/>
            <color indexed="81"/>
            <rFont val="Tahoma"/>
            <family val="2"/>
          </rPr>
          <t>ncgk:</t>
        </r>
        <r>
          <rPr>
            <sz val="9"/>
            <color indexed="81"/>
            <rFont val="Tahoma"/>
            <family val="2"/>
          </rPr>
          <t xml:space="preserve">
From obs data
</t>
        </r>
      </text>
    </comment>
    <comment ref="D353" authorId="1" shapeId="0" xr:uid="{4DF467A8-1950-49B9-87AB-DA97DE718EDA}">
      <text>
        <r>
          <rPr>
            <b/>
            <sz val="8"/>
            <color indexed="81"/>
            <rFont val="Tahoma"/>
            <family val="2"/>
          </rPr>
          <t>Kilsby :</t>
        </r>
        <r>
          <rPr>
            <sz val="8"/>
            <color indexed="81"/>
            <rFont val="Tahoma"/>
            <family val="2"/>
          </rPr>
          <t xml:space="preserve">
Set this from observed stats</t>
        </r>
      </text>
    </comment>
    <comment ref="E353" authorId="1" shapeId="0" xr:uid="{95373D60-D6F7-48C2-AFD8-2E82161F2C5F}">
      <text>
        <r>
          <rPr>
            <b/>
            <sz val="8"/>
            <color indexed="81"/>
            <rFont val="Tahoma"/>
            <family val="2"/>
          </rPr>
          <t>Kilsby :</t>
        </r>
        <r>
          <rPr>
            <sz val="8"/>
            <color indexed="81"/>
            <rFont val="Tahoma"/>
            <family val="2"/>
          </rPr>
          <t xml:space="preserve">
Calculate this from pww</t>
        </r>
      </text>
    </comment>
    <comment ref="D354" authorId="1" shapeId="0" xr:uid="{759B4EA0-7F16-48F8-855A-764542717045}">
      <text>
        <r>
          <rPr>
            <b/>
            <sz val="8"/>
            <color indexed="81"/>
            <rFont val="Tahoma"/>
            <family val="2"/>
          </rPr>
          <t>Kilsby :</t>
        </r>
        <r>
          <rPr>
            <sz val="8"/>
            <color indexed="81"/>
            <rFont val="Tahoma"/>
            <family val="2"/>
          </rPr>
          <t xml:space="preserve">
Calculate this from pdd
</t>
        </r>
      </text>
    </comment>
    <comment ref="E354" authorId="1" shapeId="0" xr:uid="{91EB218D-473C-4D14-B47D-7C3FC50FCBF3}">
      <text>
        <r>
          <rPr>
            <b/>
            <sz val="8"/>
            <color indexed="81"/>
            <rFont val="Tahoma"/>
            <family val="2"/>
          </rPr>
          <t>Kilsby :</t>
        </r>
        <r>
          <rPr>
            <sz val="8"/>
            <color indexed="81"/>
            <rFont val="Tahoma"/>
            <family val="2"/>
          </rPr>
          <t xml:space="preserve">
Set this from opbserved stats</t>
        </r>
      </text>
    </comment>
    <comment ref="M392" authorId="0" shapeId="0" xr:uid="{CB5317FC-7270-4905-960E-1186F7FF3596}">
      <text>
        <r>
          <rPr>
            <b/>
            <sz val="9"/>
            <color indexed="81"/>
            <rFont val="Tahoma"/>
            <family val="2"/>
          </rPr>
          <t>ncgk:</t>
        </r>
        <r>
          <rPr>
            <sz val="9"/>
            <color indexed="81"/>
            <rFont val="Tahoma"/>
            <family val="2"/>
          </rPr>
          <t xml:space="preserve">
From obs data
</t>
        </r>
      </text>
    </comment>
    <comment ref="D396" authorId="1" shapeId="0" xr:uid="{29435516-E69E-432D-9929-4BABE9ACF237}">
      <text>
        <r>
          <rPr>
            <b/>
            <sz val="8"/>
            <color indexed="81"/>
            <rFont val="Tahoma"/>
            <family val="2"/>
          </rPr>
          <t>Kilsby :</t>
        </r>
        <r>
          <rPr>
            <sz val="8"/>
            <color indexed="81"/>
            <rFont val="Tahoma"/>
            <family val="2"/>
          </rPr>
          <t xml:space="preserve">
Set this from observed stats</t>
        </r>
      </text>
    </comment>
    <comment ref="E396" authorId="1" shapeId="0" xr:uid="{FCE34252-D7D6-438E-AE39-99E0EF849866}">
      <text>
        <r>
          <rPr>
            <b/>
            <sz val="8"/>
            <color indexed="81"/>
            <rFont val="Tahoma"/>
            <family val="2"/>
          </rPr>
          <t>Kilsby :</t>
        </r>
        <r>
          <rPr>
            <sz val="8"/>
            <color indexed="81"/>
            <rFont val="Tahoma"/>
            <family val="2"/>
          </rPr>
          <t xml:space="preserve">
Calculate this from pww</t>
        </r>
      </text>
    </comment>
    <comment ref="D397" authorId="1" shapeId="0" xr:uid="{FE85A2C0-00F5-4B7B-B84F-F783850231E8}">
      <text>
        <r>
          <rPr>
            <b/>
            <sz val="8"/>
            <color indexed="81"/>
            <rFont val="Tahoma"/>
            <family val="2"/>
          </rPr>
          <t>Kilsby :</t>
        </r>
        <r>
          <rPr>
            <sz val="8"/>
            <color indexed="81"/>
            <rFont val="Tahoma"/>
            <family val="2"/>
          </rPr>
          <t xml:space="preserve">
Calculate this from pdd
</t>
        </r>
      </text>
    </comment>
    <comment ref="E397" authorId="1" shapeId="0" xr:uid="{7C7FB307-A2F4-448F-A048-0CF2046C1FA9}">
      <text>
        <r>
          <rPr>
            <b/>
            <sz val="8"/>
            <color indexed="81"/>
            <rFont val="Tahoma"/>
            <family val="2"/>
          </rPr>
          <t>Kilsby :</t>
        </r>
        <r>
          <rPr>
            <sz val="8"/>
            <color indexed="81"/>
            <rFont val="Tahoma"/>
            <family val="2"/>
          </rPr>
          <t xml:space="preserve">
Set this from opbserved stats</t>
        </r>
      </text>
    </comment>
    <comment ref="M436" authorId="0" shapeId="0" xr:uid="{68135D48-14F6-4887-96B0-0B2F3E5C26A5}">
      <text>
        <r>
          <rPr>
            <b/>
            <sz val="9"/>
            <color indexed="81"/>
            <rFont val="Tahoma"/>
            <family val="2"/>
          </rPr>
          <t>ncgk:</t>
        </r>
        <r>
          <rPr>
            <sz val="9"/>
            <color indexed="81"/>
            <rFont val="Tahoma"/>
            <family val="2"/>
          </rPr>
          <t xml:space="preserve">
From obs data
</t>
        </r>
      </text>
    </comment>
    <comment ref="D440" authorId="1" shapeId="0" xr:uid="{224B5CB6-95E1-49A3-B651-5D7459C57F80}">
      <text>
        <r>
          <rPr>
            <b/>
            <sz val="8"/>
            <color indexed="81"/>
            <rFont val="Tahoma"/>
            <family val="2"/>
          </rPr>
          <t>Kilsby :</t>
        </r>
        <r>
          <rPr>
            <sz val="8"/>
            <color indexed="81"/>
            <rFont val="Tahoma"/>
            <family val="2"/>
          </rPr>
          <t xml:space="preserve">
Set this from observed stats</t>
        </r>
      </text>
    </comment>
    <comment ref="E440" authorId="1" shapeId="0" xr:uid="{0AF86247-A952-4E42-96A3-8A08365169E6}">
      <text>
        <r>
          <rPr>
            <b/>
            <sz val="8"/>
            <color indexed="81"/>
            <rFont val="Tahoma"/>
            <family val="2"/>
          </rPr>
          <t>Kilsby :</t>
        </r>
        <r>
          <rPr>
            <sz val="8"/>
            <color indexed="81"/>
            <rFont val="Tahoma"/>
            <family val="2"/>
          </rPr>
          <t xml:space="preserve">
Calculate this from pww</t>
        </r>
      </text>
    </comment>
    <comment ref="D441" authorId="1" shapeId="0" xr:uid="{C8ACD648-608D-41C9-8D5F-B40F68A25BB0}">
      <text>
        <r>
          <rPr>
            <b/>
            <sz val="8"/>
            <color indexed="81"/>
            <rFont val="Tahoma"/>
            <family val="2"/>
          </rPr>
          <t>Kilsby :</t>
        </r>
        <r>
          <rPr>
            <sz val="8"/>
            <color indexed="81"/>
            <rFont val="Tahoma"/>
            <family val="2"/>
          </rPr>
          <t xml:space="preserve">
Calculate this from pdd
</t>
        </r>
      </text>
    </comment>
    <comment ref="E441" authorId="1" shapeId="0" xr:uid="{F9D97864-9E22-4593-96D6-AEB856649F6D}">
      <text>
        <r>
          <rPr>
            <b/>
            <sz val="8"/>
            <color indexed="81"/>
            <rFont val="Tahoma"/>
            <family val="2"/>
          </rPr>
          <t>Kilsby :</t>
        </r>
        <r>
          <rPr>
            <sz val="8"/>
            <color indexed="81"/>
            <rFont val="Tahoma"/>
            <family val="2"/>
          </rPr>
          <t xml:space="preserve">
Set this from opbserved stats</t>
        </r>
      </text>
    </comment>
    <comment ref="M479" authorId="0" shapeId="0" xr:uid="{F84E1AD3-E009-49D1-9C6E-97522B1D4883}">
      <text>
        <r>
          <rPr>
            <b/>
            <sz val="9"/>
            <color indexed="81"/>
            <rFont val="Tahoma"/>
            <family val="2"/>
          </rPr>
          <t>ncgk:</t>
        </r>
        <r>
          <rPr>
            <sz val="9"/>
            <color indexed="81"/>
            <rFont val="Tahoma"/>
            <family val="2"/>
          </rPr>
          <t xml:space="preserve">
From obs data
</t>
        </r>
      </text>
    </comment>
    <comment ref="D483" authorId="1" shapeId="0" xr:uid="{BB6C13C2-B8CC-4837-8093-CD29005B20C0}">
      <text>
        <r>
          <rPr>
            <b/>
            <sz val="8"/>
            <color indexed="81"/>
            <rFont val="Tahoma"/>
            <family val="2"/>
          </rPr>
          <t>Kilsby :</t>
        </r>
        <r>
          <rPr>
            <sz val="8"/>
            <color indexed="81"/>
            <rFont val="Tahoma"/>
            <family val="2"/>
          </rPr>
          <t xml:space="preserve">
Set this from observed stats</t>
        </r>
      </text>
    </comment>
    <comment ref="E483" authorId="1" shapeId="0" xr:uid="{6E884902-F287-41F6-8115-CC2063AC248F}">
      <text>
        <r>
          <rPr>
            <b/>
            <sz val="8"/>
            <color indexed="81"/>
            <rFont val="Tahoma"/>
            <family val="2"/>
          </rPr>
          <t>Kilsby :</t>
        </r>
        <r>
          <rPr>
            <sz val="8"/>
            <color indexed="81"/>
            <rFont val="Tahoma"/>
            <family val="2"/>
          </rPr>
          <t xml:space="preserve">
Calculate this from pww</t>
        </r>
      </text>
    </comment>
    <comment ref="D484" authorId="1" shapeId="0" xr:uid="{EAC35029-7B11-4582-8B34-2F4504E7E310}">
      <text>
        <r>
          <rPr>
            <b/>
            <sz val="8"/>
            <color indexed="81"/>
            <rFont val="Tahoma"/>
            <family val="2"/>
          </rPr>
          <t>Kilsby :</t>
        </r>
        <r>
          <rPr>
            <sz val="8"/>
            <color indexed="81"/>
            <rFont val="Tahoma"/>
            <family val="2"/>
          </rPr>
          <t xml:space="preserve">
Calculate this from pdd
</t>
        </r>
      </text>
    </comment>
    <comment ref="E484" authorId="1" shapeId="0" xr:uid="{E1CC841A-E079-432C-B212-6784E8F826D0}">
      <text>
        <r>
          <rPr>
            <b/>
            <sz val="8"/>
            <color indexed="81"/>
            <rFont val="Tahoma"/>
            <family val="2"/>
          </rPr>
          <t>Kilsby :</t>
        </r>
        <r>
          <rPr>
            <sz val="8"/>
            <color indexed="81"/>
            <rFont val="Tahoma"/>
            <family val="2"/>
          </rPr>
          <t xml:space="preserve">
Set this from opbserved stats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ncgk</author>
    <author xml:space="preserve">Kilsby </author>
  </authors>
  <commentList>
    <comment ref="M4" authorId="0" shapeId="0" xr:uid="{B1E84B5B-0EE5-4BF0-B972-4CB9DAF578AA}">
      <text>
        <r>
          <rPr>
            <b/>
            <sz val="9"/>
            <color indexed="81"/>
            <rFont val="Tahoma"/>
            <family val="2"/>
          </rPr>
          <t>ncgk:</t>
        </r>
        <r>
          <rPr>
            <sz val="9"/>
            <color indexed="81"/>
            <rFont val="Tahoma"/>
            <family val="2"/>
          </rPr>
          <t xml:space="preserve">
From obs data
</t>
        </r>
      </text>
    </comment>
    <comment ref="D8" authorId="1" shapeId="0" xr:uid="{F9E992DA-5C8B-4064-BCFC-D948F90929F5}">
      <text>
        <r>
          <rPr>
            <b/>
            <sz val="8"/>
            <color indexed="81"/>
            <rFont val="Tahoma"/>
            <family val="2"/>
          </rPr>
          <t>Kilsby :</t>
        </r>
        <r>
          <rPr>
            <sz val="8"/>
            <color indexed="81"/>
            <rFont val="Tahoma"/>
            <family val="2"/>
          </rPr>
          <t xml:space="preserve">
Set this from observed stats</t>
        </r>
      </text>
    </comment>
    <comment ref="E8" authorId="1" shapeId="0" xr:uid="{8E3A23D6-B09F-4F1F-813C-0E7228A4AE19}">
      <text>
        <r>
          <rPr>
            <b/>
            <sz val="8"/>
            <color indexed="81"/>
            <rFont val="Tahoma"/>
            <family val="2"/>
          </rPr>
          <t>Kilsby :</t>
        </r>
        <r>
          <rPr>
            <sz val="8"/>
            <color indexed="81"/>
            <rFont val="Tahoma"/>
            <family val="2"/>
          </rPr>
          <t xml:space="preserve">
Calculate this from pww</t>
        </r>
      </text>
    </comment>
    <comment ref="D9" authorId="1" shapeId="0" xr:uid="{E7814FFB-CB1B-4512-8B28-A9120AFFE948}">
      <text>
        <r>
          <rPr>
            <b/>
            <sz val="8"/>
            <color indexed="81"/>
            <rFont val="Tahoma"/>
            <family val="2"/>
          </rPr>
          <t>Kilsby :</t>
        </r>
        <r>
          <rPr>
            <sz val="8"/>
            <color indexed="81"/>
            <rFont val="Tahoma"/>
            <family val="2"/>
          </rPr>
          <t xml:space="preserve">
Calculate this from pdd
</t>
        </r>
      </text>
    </comment>
    <comment ref="E9" authorId="1" shapeId="0" xr:uid="{3631525B-8F55-4D26-BFEC-DCE907F41028}">
      <text>
        <r>
          <rPr>
            <b/>
            <sz val="8"/>
            <color indexed="81"/>
            <rFont val="Tahoma"/>
            <family val="2"/>
          </rPr>
          <t>Kilsby :</t>
        </r>
        <r>
          <rPr>
            <sz val="8"/>
            <color indexed="81"/>
            <rFont val="Tahoma"/>
            <family val="2"/>
          </rPr>
          <t xml:space="preserve">
Set this from opbserved stats</t>
        </r>
      </text>
    </comment>
  </commentList>
</comments>
</file>

<file path=xl/sharedStrings.xml><?xml version="1.0" encoding="utf-8"?>
<sst xmlns="http://schemas.openxmlformats.org/spreadsheetml/2006/main" count="4154" uniqueCount="196">
  <si>
    <t>Rainwater harvesting model for DSES3</t>
  </si>
  <si>
    <t>This spreadsheet provides prototype models for the water resources part of DSES CEG3004</t>
  </si>
  <si>
    <t xml:space="preserve">Daily rainfall model </t>
  </si>
  <si>
    <t xml:space="preserve">A Markov chain model is supplied which generates series of daily rainfall amounts to be used in your analysis of water resource on the CAV. </t>
  </si>
  <si>
    <t>This is a stochastic model so the outputs will change when re-calculated. To force a re-calculation, press F9</t>
  </si>
  <si>
    <t>Objectives</t>
  </si>
  <si>
    <t>First :  check and set up the model to reproduce the observed rainfall for Newcastle and generate long series (several years) of daily rainfall</t>
  </si>
  <si>
    <t xml:space="preserve">Second, you can modify the model parameters to change the daily mean rainfall (to represent climate change) by e.g. plus and minus 20% or whatever you find from the latest national climate projections. </t>
  </si>
  <si>
    <t xml:space="preserve">Statistics to set up model </t>
  </si>
  <si>
    <t>10 years of daily data for Newcastle have been used to set up the model</t>
  </si>
  <si>
    <t>Daily observed stats to match</t>
  </si>
  <si>
    <t xml:space="preserve">The version of the model here assumes that all months are the same - i.e. no seasonal variation in rainfall. </t>
  </si>
  <si>
    <t>pdry</t>
  </si>
  <si>
    <t>pww</t>
  </si>
  <si>
    <t>pdd</t>
  </si>
  <si>
    <t>The model is in two parts : (a) occurrence (wet or dry) and (b) Amounts on wet days</t>
  </si>
  <si>
    <t>Mean wet day  (mm)</t>
  </si>
  <si>
    <t>(a) Occurrence model (Markov)</t>
  </si>
  <si>
    <t>Annual rainfall (mm)</t>
  </si>
  <si>
    <t xml:space="preserve">The transition probabilities pww and pdd of the target rainfall regime are given below. </t>
  </si>
  <si>
    <t xml:space="preserve">You should use these to calculate the whole transition matrix and use in the Markov model which has already been coded for you. </t>
  </si>
  <si>
    <t xml:space="preserve">Check the model performance by comparing the transitions and the pdry (probability of  dry day) with the observed  </t>
  </si>
  <si>
    <t>(b) Amount model (Exponential)</t>
  </si>
  <si>
    <t xml:space="preserve">The mean rainfall is given: you should use an exponential distribution to model the amount of rainfall. </t>
  </si>
  <si>
    <t xml:space="preserve">You can do this by selecting an appropriate lambda value </t>
  </si>
  <si>
    <t>Future statistics</t>
  </si>
  <si>
    <t>You will learn how to estimate future climate change in later modules.</t>
  </si>
  <si>
    <t xml:space="preserve">Here, you could carry out a simple impact assessment: </t>
  </si>
  <si>
    <t>Keeping the transition matrix the same,  try increasing (and decreasing) the mean wet day amount by a factor of, say, 1.2</t>
  </si>
  <si>
    <t>Rainwater harvesting model</t>
  </si>
  <si>
    <t>The second work sheet contains a simple rain water harvesting water balance model.</t>
  </si>
  <si>
    <t xml:space="preserve">The model keeps a daily account of storage with input from rainfall and output from usage. </t>
  </si>
  <si>
    <t xml:space="preserve">By varying the roof area and tank volume, the reliability of the systrem can be assessed for a given rainfall input. </t>
  </si>
  <si>
    <t xml:space="preserve">The parameters are: </t>
  </si>
  <si>
    <t xml:space="preserve">Tank storage volume (l) </t>
  </si>
  <si>
    <t xml:space="preserve">Daily water usage required (or demand)  (l) </t>
  </si>
  <si>
    <t xml:space="preserve">Roof area (m2) where water is collected. NB - this can also be used for surface water runoff collection. </t>
  </si>
  <si>
    <t>The input is daily rainfall (10 years) which is taken from the model in the first sheet</t>
  </si>
  <si>
    <t xml:space="preserve">The output is a series of supplied volumes daily, which can be analysed for reliability (i.e. how many days it fails) </t>
  </si>
  <si>
    <t xml:space="preserve">This excel Spread sheet has been used for a multiude of purpouses in order to help asess the current and future rainfall of the site and uses that data to make calulations to better tailor to the sites needs </t>
  </si>
  <si>
    <t xml:space="preserve">Daily Rainfall Model </t>
  </si>
  <si>
    <t>Using a Markov chain the year 2025 uses data from the last 10 years of rainfall at Newbiggan School from the Defra database</t>
  </si>
  <si>
    <t>Fututre Precited Rainfall</t>
  </si>
  <si>
    <t>The Years 2035-2075 use UKCP18 climate projections to update dependent upon different RCP values dictated using macros in the rainfall year 2035 tab</t>
  </si>
  <si>
    <t>Harvesting</t>
  </si>
  <si>
    <t xml:space="preserve">The harvesting module contains the  daily rainfall values for each year at the 10 year timestamps generated by the model, This data is then calculated, using tank data as an input to test efficency </t>
  </si>
  <si>
    <t>Surface Runoff</t>
  </si>
  <si>
    <t>This Tab has been made to make calculations related to the surface runoff of the site as well as provide information on the efficiency of the function and dimensions of the pond</t>
  </si>
  <si>
    <t xml:space="preserve">Storms </t>
  </si>
  <si>
    <t>The Storms module is a simple table used to modify data in accordance with the maximum precipitation values dictated by the government for 1 in 50-year storms.</t>
  </si>
  <si>
    <t>Average Data</t>
  </si>
  <si>
    <t>The Avarage Data module uses macros to hold large datasets of generated data to take an average and lessen the impact of random generation on the model</t>
  </si>
  <si>
    <t>Graphs</t>
  </si>
  <si>
    <t>The graphs module is similar to the average data except that it has the specific function of measuring annual data on a monthly timestep. This was used to test the accuracy of the model</t>
  </si>
  <si>
    <t>Markov model January</t>
  </si>
  <si>
    <t>Observed stats to match</t>
  </si>
  <si>
    <t>Occurrence model</t>
  </si>
  <si>
    <t xml:space="preserve">Statistics </t>
  </si>
  <si>
    <t>Amounts model</t>
  </si>
  <si>
    <t>IF(Xt&gt;0,IF(R&lt;pww,1,0),IF(R&lt;pdw,1,0))</t>
  </si>
  <si>
    <t xml:space="preserve">Exponential </t>
  </si>
  <si>
    <t>3650 days</t>
  </si>
  <si>
    <t>w wet</t>
  </si>
  <si>
    <t>From observed data</t>
  </si>
  <si>
    <t>From model output</t>
  </si>
  <si>
    <t>lambda</t>
  </si>
  <si>
    <t>1/mm</t>
  </si>
  <si>
    <t>Total Anuall Rainfall</t>
  </si>
  <si>
    <t>d dry</t>
  </si>
  <si>
    <t>Transition matrix</t>
  </si>
  <si>
    <t>Stats of model output</t>
  </si>
  <si>
    <t>pdw</t>
  </si>
  <si>
    <t>1/lambda</t>
  </si>
  <si>
    <t>Day</t>
  </si>
  <si>
    <t>State</t>
  </si>
  <si>
    <t>Random No: R 0:1</t>
  </si>
  <si>
    <t>Pww</t>
  </si>
  <si>
    <t>Pwd</t>
  </si>
  <si>
    <t>Sum=1</t>
  </si>
  <si>
    <t>pwet</t>
  </si>
  <si>
    <t>Amount</t>
  </si>
  <si>
    <t>Pdw</t>
  </si>
  <si>
    <t>Pdd</t>
  </si>
  <si>
    <t>raindays</t>
  </si>
  <si>
    <t>mean daily rainfall  (mm)</t>
  </si>
  <si>
    <t>Mean daily rainfall</t>
  </si>
  <si>
    <t xml:space="preserve">Monthly rainfall </t>
  </si>
  <si>
    <t>mm</t>
  </si>
  <si>
    <t>Checks how good the modelled means are</t>
  </si>
  <si>
    <t xml:space="preserve">Max </t>
  </si>
  <si>
    <t>Obs</t>
  </si>
  <si>
    <t>Checks how good the modelled extremes are</t>
  </si>
  <si>
    <t>Model</t>
  </si>
  <si>
    <t>Markov model Febuary</t>
  </si>
  <si>
    <t>Markov model March</t>
  </si>
  <si>
    <t>Markov model April</t>
  </si>
  <si>
    <t>Markov model May</t>
  </si>
  <si>
    <t>Markov model June</t>
  </si>
  <si>
    <t>Markov model July</t>
  </si>
  <si>
    <t>Markov model August</t>
  </si>
  <si>
    <t>Markov model September</t>
  </si>
  <si>
    <t>Markov model October</t>
  </si>
  <si>
    <t>Markov model November</t>
  </si>
  <si>
    <t>Markov model December</t>
  </si>
  <si>
    <t>Max Rainfall Anually</t>
  </si>
  <si>
    <t>2020-2039 Climate Projections</t>
  </si>
  <si>
    <t>RCP 4.5</t>
  </si>
  <si>
    <t>RCP 8.5</t>
  </si>
  <si>
    <t xml:space="preserve">Summer </t>
  </si>
  <si>
    <t>Percentage</t>
  </si>
  <si>
    <t>Factor</t>
  </si>
  <si>
    <t>June</t>
  </si>
  <si>
    <t>July</t>
  </si>
  <si>
    <t>August</t>
  </si>
  <si>
    <t>Winter Percentile</t>
  </si>
  <si>
    <t>December</t>
  </si>
  <si>
    <t>January</t>
  </si>
  <si>
    <t>February</t>
  </si>
  <si>
    <t>]</t>
  </si>
  <si>
    <t>m2</t>
  </si>
  <si>
    <t>roof area</t>
  </si>
  <si>
    <t>tank (l)</t>
  </si>
  <si>
    <t>use per day (l)</t>
  </si>
  <si>
    <t>litres</t>
  </si>
  <si>
    <t>Storm Test</t>
  </si>
  <si>
    <t>Performance</t>
  </si>
  <si>
    <t>Rainfall (mm)</t>
  </si>
  <si>
    <t>input (l)</t>
  </si>
  <si>
    <t>stored (l)</t>
  </si>
  <si>
    <t>supplied (l)</t>
  </si>
  <si>
    <t>overflow (l)</t>
  </si>
  <si>
    <t>Days of no supply</t>
  </si>
  <si>
    <t>% days full supply</t>
  </si>
  <si>
    <t>%supplied</t>
  </si>
  <si>
    <t>Percentage of A Supply</t>
  </si>
  <si>
    <t>Overflow</t>
  </si>
  <si>
    <t xml:space="preserve">One year performance of rainwater harvesting system </t>
  </si>
  <si>
    <t>Total Site Area (m^2)</t>
  </si>
  <si>
    <t>Coefficent Of Pearmeability</t>
  </si>
  <si>
    <t>Daily Surface Run Off</t>
  </si>
  <si>
    <t>Max Run Off</t>
  </si>
  <si>
    <t>30m Diamiter Pond</t>
  </si>
  <si>
    <t>For a 20*20 Pond</t>
  </si>
  <si>
    <t>Head Required (m)</t>
  </si>
  <si>
    <t>Climate Change Run Off in 2075</t>
  </si>
  <si>
    <t>Max Climate Change</t>
  </si>
  <si>
    <t>60% Climate</t>
  </si>
  <si>
    <t>Max From Survey (2014-2024)</t>
  </si>
  <si>
    <t>Climate Change Storm (20%)</t>
  </si>
  <si>
    <t>Climate Change (40%)</t>
  </si>
  <si>
    <t xml:space="preserve">Avarage Data Manual </t>
  </si>
  <si>
    <t>Avarage Supply Percentage</t>
  </si>
  <si>
    <t>%supplied 2025</t>
  </si>
  <si>
    <t>%supplied 2075</t>
  </si>
  <si>
    <t>%Overflow 2025</t>
  </si>
  <si>
    <t>%Overflow 2075</t>
  </si>
  <si>
    <t>Avarage Max Ron Off 2025</t>
  </si>
  <si>
    <t>Avarage Head required 2025</t>
  </si>
  <si>
    <t>Mean Run Off 4.5:50</t>
  </si>
  <si>
    <t xml:space="preserve"> Climate Change Run Off 2075</t>
  </si>
  <si>
    <t xml:space="preserve"> Climate Change Head 2075</t>
  </si>
  <si>
    <t>Annual Rainfall 2025</t>
  </si>
  <si>
    <t>SAAR 2025</t>
  </si>
  <si>
    <t>Annual Rainfall 2075</t>
  </si>
  <si>
    <t>SAAR 2075</t>
  </si>
  <si>
    <t>Annual Inflow 2025 (m^3)</t>
  </si>
  <si>
    <t>Annual Outflow 2025 (m^3)</t>
  </si>
  <si>
    <t>Aim to be at 55%</t>
  </si>
  <si>
    <t>Mean Head 4.5:50</t>
  </si>
  <si>
    <t>Mean Run Off 8.5:90</t>
  </si>
  <si>
    <t>Mean Head 8.5:90</t>
  </si>
  <si>
    <t>For 10000</t>
  </si>
  <si>
    <t>For 11000</t>
  </si>
  <si>
    <t>Overflow 2025</t>
  </si>
  <si>
    <t>Overflow 2075</t>
  </si>
  <si>
    <t>Mean Run Off 8.5:10</t>
  </si>
  <si>
    <t>For Tank size of 11000</t>
  </si>
  <si>
    <t>Mean Head 8.5:10</t>
  </si>
  <si>
    <t>8.5 90 perc</t>
  </si>
  <si>
    <t>8.5 10 perc</t>
  </si>
  <si>
    <t>4.5 50 perc</t>
  </si>
  <si>
    <t>Total</t>
  </si>
  <si>
    <t>Av</t>
  </si>
  <si>
    <t>For Tank size of 15150</t>
  </si>
  <si>
    <t>For Tank size of 8000</t>
  </si>
  <si>
    <t>For Tank size of 9500</t>
  </si>
  <si>
    <t>For Tank size of 12500</t>
  </si>
  <si>
    <t>For Tank size of 10000</t>
  </si>
  <si>
    <t>Monthly Rainfall</t>
  </si>
  <si>
    <t>March</t>
  </si>
  <si>
    <t>April</t>
  </si>
  <si>
    <t>May</t>
  </si>
  <si>
    <t xml:space="preserve">June </t>
  </si>
  <si>
    <t>September</t>
  </si>
  <si>
    <t>October</t>
  </si>
  <si>
    <t>November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</si>
</sst>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29">
    <font>
      <sz val="11"/>
      <color theme="1"/>
      <name val="Calibri"/>
      <family val="2"/>
      <scheme val="minor"/>
    </font>
    <font>
      <b/>
      <sz val="11"/>
      <color theme="1"/>
      <name val="Calibri"/>
      <family val="2"/>
      <scheme val="minor"/>
    </font>
    <font>
      <sz val="11"/>
      <color theme="0" tint="-0.34998626667073579"/>
      <name val="Calibri"/>
      <family val="2"/>
      <scheme val="minor"/>
    </font>
    <font>
      <sz val="11"/>
      <color rgb="FFFF0000"/>
      <name val="Calibri"/>
      <family val="2"/>
      <scheme val="minor"/>
    </font>
    <font>
      <b/>
      <sz val="14"/>
      <color theme="1"/>
      <name val="Calibri"/>
      <family val="2"/>
      <scheme val="minor"/>
    </font>
    <font>
      <b/>
      <sz val="18"/>
      <color theme="1"/>
      <name val="Calibri"/>
      <family val="2"/>
      <scheme val="minor"/>
    </font>
    <font>
      <b/>
      <sz val="20"/>
      <color theme="1"/>
      <name val="Calibri"/>
      <family val="2"/>
      <scheme val="minor"/>
    </font>
    <font>
      <b/>
      <sz val="11"/>
      <color rgb="FFFF0000"/>
      <name val="Calibri"/>
      <family val="2"/>
      <scheme val="minor"/>
    </font>
    <font>
      <sz val="18"/>
      <color rgb="FFFF0000"/>
      <name val="Calibri"/>
      <family val="2"/>
      <scheme val="minor"/>
    </font>
    <font>
      <sz val="12"/>
      <color theme="1"/>
      <name val="Calibri"/>
      <family val="2"/>
      <scheme val="minor"/>
    </font>
    <font>
      <sz val="18"/>
      <color theme="1"/>
      <name val="Calibri"/>
      <family val="2"/>
      <scheme val="minor"/>
    </font>
    <font>
      <sz val="11"/>
      <color theme="1" tint="0.499984740745262"/>
      <name val="Calibri"/>
      <family val="2"/>
      <scheme val="minor"/>
    </font>
    <font>
      <sz val="8"/>
      <color indexed="81"/>
      <name val="Tahoma"/>
      <family val="2"/>
    </font>
    <font>
      <b/>
      <sz val="8"/>
      <color indexed="81"/>
      <name val="Tahoma"/>
      <family val="2"/>
    </font>
    <font>
      <b/>
      <sz val="16"/>
      <color rgb="FFFF0000"/>
      <name val="Calibri"/>
      <family val="2"/>
      <scheme val="minor"/>
    </font>
    <font>
      <sz val="12"/>
      <color rgb="FFFF0000"/>
      <name val="Calibri"/>
      <family val="2"/>
      <scheme val="minor"/>
    </font>
    <font>
      <sz val="9"/>
      <color indexed="81"/>
      <name val="Tahoma"/>
      <family val="2"/>
    </font>
    <font>
      <b/>
      <sz val="9"/>
      <color indexed="81"/>
      <name val="Tahoma"/>
      <family val="2"/>
    </font>
    <font>
      <sz val="11"/>
      <name val="Calibri"/>
      <family val="2"/>
      <scheme val="minor"/>
    </font>
    <font>
      <sz val="14"/>
      <color theme="1"/>
      <name val="Calibri"/>
      <family val="2"/>
      <scheme val="minor"/>
    </font>
    <font>
      <sz val="16"/>
      <color rgb="FFFF0000"/>
      <name val="Calibri"/>
      <family val="2"/>
      <scheme val="minor"/>
    </font>
    <font>
      <sz val="16"/>
      <color theme="1"/>
      <name val="Calibri"/>
      <family val="2"/>
      <scheme val="minor"/>
    </font>
    <font>
      <sz val="11"/>
      <color rgb="FF006100"/>
      <name val="Calibri"/>
      <family val="2"/>
      <scheme val="minor"/>
    </font>
    <font>
      <sz val="11"/>
      <color rgb="FF9C0006"/>
      <name val="Calibri"/>
      <family val="2"/>
      <scheme val="minor"/>
    </font>
    <font>
      <b/>
      <sz val="11"/>
      <color rgb="FF9C0006"/>
      <name val="Calibri"/>
      <family val="2"/>
      <scheme val="minor"/>
    </font>
    <font>
      <sz val="11"/>
      <color theme="1"/>
      <name val="Calibri"/>
      <family val="2"/>
      <scheme val="minor"/>
    </font>
    <font>
      <sz val="11"/>
      <color theme="0"/>
      <name val="Calibri"/>
      <family val="2"/>
      <scheme val="minor"/>
    </font>
    <font>
      <sz val="11"/>
      <color rgb="FF000000"/>
      <name val="Aptos"/>
      <family val="2"/>
    </font>
    <font>
      <b/>
      <u/>
      <sz val="11"/>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rgb="FFC6EFCE"/>
      </patternFill>
    </fill>
    <fill>
      <patternFill patternType="solid">
        <fgColor theme="2"/>
        <bgColor indexed="64"/>
      </patternFill>
    </fill>
    <fill>
      <patternFill patternType="solid">
        <fgColor rgb="FFFFC7CE"/>
      </patternFill>
    </fill>
    <fill>
      <patternFill patternType="solid">
        <fgColor theme="4" tint="0.79998168889431442"/>
        <bgColor indexed="65"/>
      </patternFill>
    </fill>
    <fill>
      <patternFill patternType="solid">
        <fgColor theme="6" tint="0.39997558519241921"/>
        <bgColor indexed="65"/>
      </patternFill>
    </fill>
    <fill>
      <patternFill patternType="solid">
        <fgColor rgb="FFFFFFCC"/>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59999389629810485"/>
        <bgColor indexed="65"/>
      </patternFill>
    </fill>
    <fill>
      <patternFill patternType="solid">
        <fgColor theme="5"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13">
    <xf numFmtId="0" fontId="0" fillId="0" borderId="0"/>
    <xf numFmtId="0" fontId="22" fillId="11" borderId="0" applyNumberFormat="0" applyBorder="0" applyAlignment="0" applyProtection="0"/>
    <xf numFmtId="0" fontId="23"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15" applyNumberFormat="0" applyFont="0" applyAlignment="0" applyProtection="0"/>
    <xf numFmtId="0" fontId="25" fillId="17" borderId="0" applyNumberFormat="0" applyBorder="0" applyAlignment="0" applyProtection="0"/>
    <xf numFmtId="0" fontId="26" fillId="18" borderId="0" applyNumberFormat="0" applyBorder="0" applyAlignment="0" applyProtection="0"/>
    <xf numFmtId="0" fontId="25" fillId="19" borderId="0" applyNumberFormat="0" applyBorder="0" applyAlignment="0" applyProtection="0"/>
    <xf numFmtId="0" fontId="26" fillId="20" borderId="0" applyNumberFormat="0" applyBorder="0" applyAlignment="0" applyProtection="0"/>
    <xf numFmtId="0" fontId="25" fillId="21" borderId="0" applyNumberFormat="0" applyBorder="0" applyAlignment="0" applyProtection="0"/>
    <xf numFmtId="0" fontId="26" fillId="22" borderId="0" applyNumberFormat="0" applyBorder="0" applyAlignment="0" applyProtection="0"/>
    <xf numFmtId="0" fontId="25" fillId="23" borderId="0" applyNumberFormat="0" applyBorder="0" applyAlignment="0" applyProtection="0"/>
  </cellStyleXfs>
  <cellXfs count="114">
    <xf numFmtId="0" fontId="0" fillId="0" borderId="0" xfId="0"/>
    <xf numFmtId="0" fontId="0" fillId="2" borderId="0" xfId="0" applyFill="1"/>
    <xf numFmtId="0" fontId="0" fillId="3" borderId="0" xfId="0" applyFill="1"/>
    <xf numFmtId="0" fontId="0" fillId="4" borderId="0" xfId="0" applyFill="1"/>
    <xf numFmtId="2" fontId="0" fillId="0" borderId="0" xfId="0" applyNumberFormat="1"/>
    <xf numFmtId="0" fontId="1" fillId="3" borderId="0" xfId="0" applyFont="1" applyFill="1"/>
    <xf numFmtId="2" fontId="0" fillId="3" borderId="0" xfId="0" applyNumberFormat="1" applyFill="1"/>
    <xf numFmtId="0" fontId="5" fillId="0" borderId="0" xfId="0" applyFont="1"/>
    <xf numFmtId="0" fontId="6" fillId="0" borderId="0" xfId="0" applyFont="1"/>
    <xf numFmtId="0" fontId="7" fillId="3" borderId="0" xfId="0" applyFont="1" applyFill="1" applyAlignment="1">
      <alignment horizontal="center" vertical="top"/>
    </xf>
    <xf numFmtId="0" fontId="3" fillId="3" borderId="0" xfId="0" applyFont="1" applyFill="1" applyAlignment="1">
      <alignment horizontal="center" vertical="top"/>
    </xf>
    <xf numFmtId="0" fontId="6" fillId="3" borderId="0" xfId="0" applyFont="1" applyFill="1"/>
    <xf numFmtId="0" fontId="4" fillId="3" borderId="0" xfId="0" applyFont="1" applyFill="1"/>
    <xf numFmtId="0" fontId="8" fillId="4" borderId="0" xfId="0" applyFont="1" applyFill="1"/>
    <xf numFmtId="0" fontId="10" fillId="2" borderId="0" xfId="0" applyFont="1" applyFill="1"/>
    <xf numFmtId="0" fontId="2" fillId="2" borderId="0" xfId="0" applyFont="1" applyFill="1"/>
    <xf numFmtId="0" fontId="0" fillId="6" borderId="0" xfId="0" applyFill="1"/>
    <xf numFmtId="0" fontId="1" fillId="6" borderId="1" xfId="0" applyFont="1" applyFill="1" applyBorder="1" applyAlignment="1">
      <alignment horizontal="center"/>
    </xf>
    <xf numFmtId="0" fontId="0" fillId="6" borderId="1" xfId="0" applyFill="1" applyBorder="1" applyAlignment="1">
      <alignment horizontal="center"/>
    </xf>
    <xf numFmtId="0" fontId="1" fillId="3" borderId="1" xfId="0" applyFont="1" applyFill="1" applyBorder="1"/>
    <xf numFmtId="0" fontId="0" fillId="3" borderId="1" xfId="0" applyFill="1" applyBorder="1"/>
    <xf numFmtId="2" fontId="0" fillId="3" borderId="1" xfId="0" applyNumberFormat="1" applyFill="1" applyBorder="1"/>
    <xf numFmtId="165" fontId="0" fillId="0" borderId="0" xfId="0" applyNumberFormat="1" applyAlignment="1">
      <alignment horizontal="center"/>
    </xf>
    <xf numFmtId="165" fontId="0" fillId="3" borderId="0" xfId="0" applyNumberFormat="1" applyFill="1" applyAlignment="1">
      <alignment horizontal="center"/>
    </xf>
    <xf numFmtId="0" fontId="1" fillId="3" borderId="0" xfId="0" applyFont="1" applyFill="1" applyAlignment="1">
      <alignment horizontal="center"/>
    </xf>
    <xf numFmtId="2" fontId="0" fillId="3" borderId="0" xfId="0" applyNumberFormat="1" applyFill="1" applyAlignment="1">
      <alignment horizontal="center"/>
    </xf>
    <xf numFmtId="0" fontId="1" fillId="6" borderId="5" xfId="0" applyFont="1" applyFill="1" applyBorder="1" applyAlignment="1">
      <alignment horizontal="left"/>
    </xf>
    <xf numFmtId="0" fontId="0" fillId="3" borderId="6" xfId="0" applyFill="1" applyBorder="1"/>
    <xf numFmtId="0" fontId="0" fillId="3" borderId="7" xfId="0" applyFill="1" applyBorder="1" applyAlignment="1">
      <alignment horizontal="center"/>
    </xf>
    <xf numFmtId="0" fontId="0" fillId="3" borderId="8" xfId="0" applyFill="1" applyBorder="1"/>
    <xf numFmtId="0" fontId="0" fillId="3" borderId="9" xfId="0" applyFill="1" applyBorder="1" applyAlignment="1">
      <alignment horizontal="center"/>
    </xf>
    <xf numFmtId="0" fontId="0" fillId="7" borderId="0" xfId="0" applyFill="1"/>
    <xf numFmtId="0" fontId="3" fillId="7" borderId="0" xfId="0" applyFont="1" applyFill="1" applyAlignment="1">
      <alignment horizontal="center" vertical="top"/>
    </xf>
    <xf numFmtId="2" fontId="0" fillId="7" borderId="0" xfId="0" applyNumberFormat="1" applyFill="1" applyAlignment="1">
      <alignment horizontal="center"/>
    </xf>
    <xf numFmtId="2" fontId="0" fillId="6" borderId="1" xfId="0" applyNumberFormat="1" applyFill="1" applyBorder="1" applyAlignment="1">
      <alignment horizontal="center"/>
    </xf>
    <xf numFmtId="165" fontId="2" fillId="2" borderId="0" xfId="0" applyNumberFormat="1" applyFont="1" applyFill="1" applyAlignment="1">
      <alignment horizontal="center"/>
    </xf>
    <xf numFmtId="165" fontId="0" fillId="3" borderId="1" xfId="0" applyNumberFormat="1" applyFill="1" applyBorder="1" applyAlignment="1">
      <alignment horizontal="center"/>
    </xf>
    <xf numFmtId="1" fontId="0" fillId="0" borderId="0" xfId="0" applyNumberFormat="1"/>
    <xf numFmtId="0" fontId="14" fillId="4" borderId="0" xfId="0" applyFont="1" applyFill="1"/>
    <xf numFmtId="0" fontId="0" fillId="5" borderId="0" xfId="0" applyFill="1"/>
    <xf numFmtId="0" fontId="3" fillId="0" borderId="0" xfId="0" applyFont="1"/>
    <xf numFmtId="0" fontId="15" fillId="3" borderId="6" xfId="0" applyFont="1" applyFill="1" applyBorder="1"/>
    <xf numFmtId="0" fontId="15" fillId="3" borderId="10" xfId="0" applyFont="1" applyFill="1" applyBorder="1"/>
    <xf numFmtId="0" fontId="9" fillId="0" borderId="7" xfId="0" applyFont="1" applyBorder="1"/>
    <xf numFmtId="2" fontId="15" fillId="3" borderId="11" xfId="0" applyNumberFormat="1" applyFont="1" applyFill="1" applyBorder="1"/>
    <xf numFmtId="0" fontId="15" fillId="3" borderId="0" xfId="0" applyFont="1" applyFill="1"/>
    <xf numFmtId="1" fontId="15" fillId="3" borderId="0" xfId="0" applyNumberFormat="1" applyFont="1" applyFill="1"/>
    <xf numFmtId="0" fontId="9" fillId="0" borderId="12" xfId="0" applyFont="1" applyBorder="1"/>
    <xf numFmtId="0" fontId="9" fillId="0" borderId="8" xfId="0" applyFont="1" applyBorder="1"/>
    <xf numFmtId="0" fontId="9" fillId="0" borderId="13" xfId="0" applyFont="1" applyBorder="1"/>
    <xf numFmtId="0" fontId="9" fillId="0" borderId="9" xfId="0" applyFont="1" applyBorder="1"/>
    <xf numFmtId="165" fontId="0" fillId="0" borderId="0" xfId="0" applyNumberFormat="1"/>
    <xf numFmtId="164" fontId="0" fillId="0" borderId="0" xfId="0" applyNumberFormat="1"/>
    <xf numFmtId="0" fontId="1" fillId="0" borderId="0" xfId="0" applyFont="1"/>
    <xf numFmtId="0" fontId="8" fillId="8" borderId="0" xfId="0" applyFont="1" applyFill="1"/>
    <xf numFmtId="0" fontId="0" fillId="8" borderId="0" xfId="0" applyFill="1"/>
    <xf numFmtId="0" fontId="0" fillId="8" borderId="2" xfId="0" applyFill="1" applyBorder="1"/>
    <xf numFmtId="0" fontId="0" fillId="8" borderId="4" xfId="0" applyFill="1" applyBorder="1"/>
    <xf numFmtId="0" fontId="11" fillId="8" borderId="0" xfId="0" applyFont="1" applyFill="1"/>
    <xf numFmtId="0" fontId="1" fillId="8" borderId="0" xfId="0" applyFont="1" applyFill="1"/>
    <xf numFmtId="164" fontId="1" fillId="8" borderId="0" xfId="0" applyNumberFormat="1" applyFont="1" applyFill="1"/>
    <xf numFmtId="164" fontId="0" fillId="8" borderId="0" xfId="0" applyNumberFormat="1" applyFill="1"/>
    <xf numFmtId="2" fontId="18" fillId="8" borderId="3" xfId="0" applyNumberFormat="1" applyFont="1" applyFill="1" applyBorder="1"/>
    <xf numFmtId="2" fontId="7" fillId="2" borderId="1" xfId="0" applyNumberFormat="1" applyFont="1" applyFill="1" applyBorder="1" applyAlignment="1">
      <alignment horizontal="center"/>
    </xf>
    <xf numFmtId="2" fontId="3" fillId="2" borderId="0" xfId="0" applyNumberFormat="1" applyFont="1" applyFill="1"/>
    <xf numFmtId="0" fontId="0" fillId="0" borderId="0" xfId="0" quotePrefix="1"/>
    <xf numFmtId="0" fontId="3" fillId="5" borderId="0" xfId="0" applyFont="1" applyFill="1"/>
    <xf numFmtId="0" fontId="7" fillId="5" borderId="0" xfId="0" applyFont="1" applyFill="1"/>
    <xf numFmtId="0" fontId="1" fillId="2" borderId="0" xfId="0" applyFont="1" applyFill="1"/>
    <xf numFmtId="0" fontId="1" fillId="9" borderId="0" xfId="0" applyFont="1" applyFill="1"/>
    <xf numFmtId="164" fontId="1" fillId="9" borderId="0" xfId="0" applyNumberFormat="1" applyFont="1" applyFill="1"/>
    <xf numFmtId="0" fontId="7" fillId="2" borderId="0" xfId="0" applyFont="1" applyFill="1"/>
    <xf numFmtId="0" fontId="19" fillId="0" borderId="0" xfId="0" applyFont="1"/>
    <xf numFmtId="0" fontId="14" fillId="5" borderId="0" xfId="0" applyFont="1" applyFill="1"/>
    <xf numFmtId="0" fontId="20" fillId="5" borderId="0" xfId="0" applyFont="1" applyFill="1"/>
    <xf numFmtId="0" fontId="21" fillId="5" borderId="0" xfId="0" applyFont="1" applyFill="1"/>
    <xf numFmtId="0" fontId="1" fillId="10" borderId="0" xfId="0" applyFont="1" applyFill="1"/>
    <xf numFmtId="164" fontId="0" fillId="10" borderId="0" xfId="0" applyNumberFormat="1" applyFill="1"/>
    <xf numFmtId="0" fontId="0" fillId="10" borderId="0" xfId="0" applyFill="1"/>
    <xf numFmtId="0" fontId="22" fillId="3" borderId="0" xfId="1" applyFill="1" applyBorder="1"/>
    <xf numFmtId="0" fontId="0" fillId="0" borderId="0" xfId="0" applyAlignment="1">
      <alignment horizontal="center"/>
    </xf>
    <xf numFmtId="0" fontId="0" fillId="12" borderId="0" xfId="0" applyFill="1"/>
    <xf numFmtId="1" fontId="0" fillId="3" borderId="0" xfId="0" applyNumberFormat="1" applyFill="1"/>
    <xf numFmtId="164" fontId="0" fillId="3" borderId="0" xfId="0" applyNumberFormat="1" applyFill="1"/>
    <xf numFmtId="0" fontId="24" fillId="13" borderId="0" xfId="2" applyFont="1"/>
    <xf numFmtId="0" fontId="1" fillId="15" borderId="0" xfId="4" applyFont="1"/>
    <xf numFmtId="0" fontId="25" fillId="14" borderId="0" xfId="3"/>
    <xf numFmtId="0" fontId="1" fillId="14" borderId="14" xfId="3" applyFont="1" applyBorder="1"/>
    <xf numFmtId="0" fontId="0" fillId="16" borderId="15" xfId="5" applyFont="1"/>
    <xf numFmtId="4" fontId="0" fillId="16" borderId="15" xfId="5" applyNumberFormat="1" applyFont="1"/>
    <xf numFmtId="164" fontId="0" fillId="16" borderId="15" xfId="5" applyNumberFormat="1" applyFont="1"/>
    <xf numFmtId="0" fontId="1" fillId="16" borderId="15" xfId="5" applyFont="1"/>
    <xf numFmtId="0" fontId="25" fillId="16" borderId="15" xfId="5"/>
    <xf numFmtId="0" fontId="0" fillId="16" borderId="15" xfId="5" applyFont="1" applyAlignment="1">
      <alignment wrapText="1"/>
    </xf>
    <xf numFmtId="9" fontId="0" fillId="16" borderId="15" xfId="5" applyNumberFormat="1" applyFont="1"/>
    <xf numFmtId="164" fontId="1" fillId="16" borderId="15" xfId="5" applyNumberFormat="1" applyFont="1"/>
    <xf numFmtId="0" fontId="23" fillId="13" borderId="0" xfId="2"/>
    <xf numFmtId="1" fontId="25" fillId="14" borderId="0" xfId="3" applyNumberFormat="1"/>
    <xf numFmtId="0" fontId="22" fillId="11" borderId="15" xfId="1" applyBorder="1"/>
    <xf numFmtId="0" fontId="25" fillId="17" borderId="0" xfId="6"/>
    <xf numFmtId="0" fontId="22" fillId="16" borderId="15" xfId="5" applyFont="1"/>
    <xf numFmtId="0" fontId="25" fillId="23" borderId="15" xfId="12" applyBorder="1"/>
    <xf numFmtId="0" fontId="26" fillId="22" borderId="15" xfId="11" applyBorder="1"/>
    <xf numFmtId="0" fontId="26" fillId="20" borderId="15" xfId="9" applyBorder="1"/>
    <xf numFmtId="0" fontId="25" fillId="21" borderId="0" xfId="10"/>
    <xf numFmtId="0" fontId="25" fillId="21" borderId="15" xfId="10" applyBorder="1"/>
    <xf numFmtId="0" fontId="25" fillId="23" borderId="0" xfId="12"/>
    <xf numFmtId="0" fontId="26" fillId="18" borderId="15" xfId="7" applyBorder="1"/>
    <xf numFmtId="0" fontId="25" fillId="19" borderId="15" xfId="8" applyBorder="1"/>
    <xf numFmtId="0" fontId="22" fillId="11" borderId="0" xfId="1"/>
    <xf numFmtId="0" fontId="27" fillId="0" borderId="0" xfId="0" applyFont="1"/>
    <xf numFmtId="0" fontId="5" fillId="24" borderId="0" xfId="0" applyFont="1" applyFill="1"/>
    <xf numFmtId="0" fontId="0" fillId="24" borderId="0" xfId="0" applyFill="1"/>
    <xf numFmtId="0" fontId="28" fillId="24" borderId="0" xfId="0" applyFont="1" applyFill="1"/>
  </cellXfs>
  <cellStyles count="13">
    <cellStyle name="20% - Accent1" xfId="3" builtinId="30"/>
    <cellStyle name="40% - Accent2" xfId="8" builtinId="35"/>
    <cellStyle name="40% - Accent4" xfId="10" builtinId="43"/>
    <cellStyle name="40% - Accent5" xfId="12" builtinId="47"/>
    <cellStyle name="60% - Accent1" xfId="6" builtinId="32"/>
    <cellStyle name="60% - Accent3" xfId="4" builtinId="40"/>
    <cellStyle name="Accent2" xfId="7" builtinId="33"/>
    <cellStyle name="Accent4" xfId="9" builtinId="41"/>
    <cellStyle name="Accent5" xfId="11" builtinId="45"/>
    <cellStyle name="Bad" xfId="2" builtinId="27"/>
    <cellStyle name="Good" xfId="1" builtinId="26"/>
    <cellStyle name="Normal" xfId="0" builtinId="0"/>
    <cellStyle name="Note" xfId="5" builtin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2-EDE1-45E5-8542-0A6034B1D95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2-EDE1-45E5-8542-0A6034B1D95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2-EDE1-45E5-8542-0A6034B1D95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0-7182-470D-899F-315CAC78B89F}"/>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16CC-49F5-B1EF-6E1CD1A445C1}"/>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870F-4D36-BA28-9683CDA9DE4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0-34F8-49A2-B1EB-BC4E62B5B11E}"/>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AD49-43AF-A2F5-DA91A794D4C9}"/>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4980-441E-88BC-0E9CC7400E61}"/>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0-E89D-4E9E-9263-A3C98EE5294E}"/>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9FD8-4E3E-86FE-7E4EC45D06E1}"/>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E778-41B2-8CC2-D9EF7B9226FC}"/>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0-8250-4AD5-9EED-3379544FD055}"/>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AD0E-41C7-9A6C-2F1FDFDE9CA8}"/>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6139-47BA-A91A-C8D8695614C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Rainfall</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Harvesting!$B$9:$B$369</c:f>
              <c:numCache>
                <c:formatCode>0.0</c:formatCode>
                <c:ptCount val="361"/>
                <c:pt idx="0" formatCode="General">
                  <c:v>0</c:v>
                </c:pt>
                <c:pt idx="1">
                  <c:v>1.783094693765487</c:v>
                </c:pt>
                <c:pt idx="2">
                  <c:v>1.9552353198952557</c:v>
                </c:pt>
                <c:pt idx="3">
                  <c:v>0</c:v>
                </c:pt>
                <c:pt idx="4">
                  <c:v>0</c:v>
                </c:pt>
                <c:pt idx="5">
                  <c:v>0</c:v>
                </c:pt>
                <c:pt idx="6">
                  <c:v>2.4084071857214293</c:v>
                </c:pt>
                <c:pt idx="7">
                  <c:v>0.55940604374236003</c:v>
                </c:pt>
                <c:pt idx="8">
                  <c:v>1.356205684495488</c:v>
                </c:pt>
                <c:pt idx="9">
                  <c:v>6.8356522152246528</c:v>
                </c:pt>
                <c:pt idx="10">
                  <c:v>0</c:v>
                </c:pt>
                <c:pt idx="11">
                  <c:v>1.7768973641132992</c:v>
                </c:pt>
                <c:pt idx="12">
                  <c:v>0.16313086632009258</c:v>
                </c:pt>
                <c:pt idx="13">
                  <c:v>2.0956793174591724</c:v>
                </c:pt>
                <c:pt idx="14">
                  <c:v>1.9863224766186713</c:v>
                </c:pt>
                <c:pt idx="15">
                  <c:v>7.2115126260469644</c:v>
                </c:pt>
                <c:pt idx="16">
                  <c:v>0.34266253360898902</c:v>
                </c:pt>
                <c:pt idx="17">
                  <c:v>0.33262470586006482</c:v>
                </c:pt>
                <c:pt idx="18">
                  <c:v>4.4282972411748256</c:v>
                </c:pt>
                <c:pt idx="19">
                  <c:v>0</c:v>
                </c:pt>
                <c:pt idx="20">
                  <c:v>0</c:v>
                </c:pt>
                <c:pt idx="21">
                  <c:v>0.97750646804386898</c:v>
                </c:pt>
                <c:pt idx="22">
                  <c:v>0</c:v>
                </c:pt>
                <c:pt idx="23">
                  <c:v>0.14664777726179543</c:v>
                </c:pt>
                <c:pt idx="24">
                  <c:v>0.340022505845404</c:v>
                </c:pt>
                <c:pt idx="25">
                  <c:v>1.9522458995053926</c:v>
                </c:pt>
                <c:pt idx="26">
                  <c:v>0.55566223579935403</c:v>
                </c:pt>
                <c:pt idx="27">
                  <c:v>1.6308171633859954</c:v>
                </c:pt>
                <c:pt idx="28">
                  <c:v>1.5006007307504294</c:v>
                </c:pt>
                <c:pt idx="29">
                  <c:v>1.3759241709347196</c:v>
                </c:pt>
                <c:pt idx="30">
                  <c:v>3.1734544736193011</c:v>
                </c:pt>
                <c:pt idx="31">
                  <c:v>0.13489316734654111</c:v>
                </c:pt>
                <c:pt idx="32">
                  <c:v>2.2248311312014688</c:v>
                </c:pt>
                <c:pt idx="33">
                  <c:v>3.8553172121766632</c:v>
                </c:pt>
                <c:pt idx="34">
                  <c:v>0</c:v>
                </c:pt>
                <c:pt idx="35">
                  <c:v>0</c:v>
                </c:pt>
                <c:pt idx="36">
                  <c:v>2.4941489161889931</c:v>
                </c:pt>
                <c:pt idx="37">
                  <c:v>2.1464089287196439</c:v>
                </c:pt>
                <c:pt idx="38">
                  <c:v>1.3615479351392177</c:v>
                </c:pt>
                <c:pt idx="39">
                  <c:v>4.9005706092095973E-2</c:v>
                </c:pt>
                <c:pt idx="40">
                  <c:v>3.0240001930361022</c:v>
                </c:pt>
                <c:pt idx="41">
                  <c:v>3.5870809416405693</c:v>
                </c:pt>
                <c:pt idx="42">
                  <c:v>4.4985922981241657</c:v>
                </c:pt>
                <c:pt idx="43">
                  <c:v>0.60055989318901926</c:v>
                </c:pt>
                <c:pt idx="44">
                  <c:v>0.75457699780486398</c:v>
                </c:pt>
                <c:pt idx="45">
                  <c:v>0</c:v>
                </c:pt>
                <c:pt idx="46">
                  <c:v>0</c:v>
                </c:pt>
                <c:pt idx="47">
                  <c:v>9.1684960471870536</c:v>
                </c:pt>
                <c:pt idx="48">
                  <c:v>1.5527271764459718</c:v>
                </c:pt>
                <c:pt idx="49">
                  <c:v>7.0234015262578309</c:v>
                </c:pt>
                <c:pt idx="50">
                  <c:v>5.28441752117633</c:v>
                </c:pt>
                <c:pt idx="51">
                  <c:v>4.0400972939721491</c:v>
                </c:pt>
                <c:pt idx="52">
                  <c:v>0.43923601004053886</c:v>
                </c:pt>
                <c:pt idx="53">
                  <c:v>7.6415279115502592</c:v>
                </c:pt>
                <c:pt idx="54">
                  <c:v>1.3772655248048788</c:v>
                </c:pt>
                <c:pt idx="55">
                  <c:v>2.4589887606658958</c:v>
                </c:pt>
                <c:pt idx="56">
                  <c:v>0</c:v>
                </c:pt>
                <c:pt idx="57">
                  <c:v>1.5922077361671723</c:v>
                </c:pt>
                <c:pt idx="58">
                  <c:v>0</c:v>
                </c:pt>
                <c:pt idx="59">
                  <c:v>2.7478252550610822</c:v>
                </c:pt>
                <c:pt idx="60">
                  <c:v>5.5629787943525635</c:v>
                </c:pt>
                <c:pt idx="61">
                  <c:v>2.8667025905046009E-2</c:v>
                </c:pt>
                <c:pt idx="62">
                  <c:v>3.6418272219935623</c:v>
                </c:pt>
                <c:pt idx="63">
                  <c:v>0.63275269161014847</c:v>
                </c:pt>
                <c:pt idx="64">
                  <c:v>1.082132829167902</c:v>
                </c:pt>
                <c:pt idx="65">
                  <c:v>0</c:v>
                </c:pt>
                <c:pt idx="66">
                  <c:v>0.61888369042593117</c:v>
                </c:pt>
                <c:pt idx="67">
                  <c:v>1.170076583158435</c:v>
                </c:pt>
                <c:pt idx="68">
                  <c:v>3.0913516248401844</c:v>
                </c:pt>
                <c:pt idx="69">
                  <c:v>0</c:v>
                </c:pt>
                <c:pt idx="70">
                  <c:v>0</c:v>
                </c:pt>
                <c:pt idx="71">
                  <c:v>1.9997162464820306</c:v>
                </c:pt>
                <c:pt idx="72">
                  <c:v>0</c:v>
                </c:pt>
                <c:pt idx="73">
                  <c:v>0</c:v>
                </c:pt>
                <c:pt idx="74">
                  <c:v>0.2719658020269794</c:v>
                </c:pt>
                <c:pt idx="75">
                  <c:v>0</c:v>
                </c:pt>
                <c:pt idx="76">
                  <c:v>2.9260405679160053</c:v>
                </c:pt>
                <c:pt idx="77">
                  <c:v>0</c:v>
                </c:pt>
                <c:pt idx="78">
                  <c:v>0.72711335201968386</c:v>
                </c:pt>
                <c:pt idx="79">
                  <c:v>0</c:v>
                </c:pt>
                <c:pt idx="80">
                  <c:v>0</c:v>
                </c:pt>
                <c:pt idx="81">
                  <c:v>1.9555102300942211</c:v>
                </c:pt>
                <c:pt idx="82">
                  <c:v>8.6096908499025387E-3</c:v>
                </c:pt>
                <c:pt idx="83">
                  <c:v>0.34244869566200542</c:v>
                </c:pt>
                <c:pt idx="84">
                  <c:v>0.7171556036763459</c:v>
                </c:pt>
                <c:pt idx="85">
                  <c:v>0.94321767976673077</c:v>
                </c:pt>
                <c:pt idx="86">
                  <c:v>0.97637349372249915</c:v>
                </c:pt>
                <c:pt idx="87">
                  <c:v>5.2363905213174879</c:v>
                </c:pt>
                <c:pt idx="88">
                  <c:v>3.7474391286798716</c:v>
                </c:pt>
                <c:pt idx="89">
                  <c:v>1.1527976229557668</c:v>
                </c:pt>
                <c:pt idx="90">
                  <c:v>0</c:v>
                </c:pt>
                <c:pt idx="91">
                  <c:v>2.1707166015312027</c:v>
                </c:pt>
                <c:pt idx="92">
                  <c:v>0</c:v>
                </c:pt>
                <c:pt idx="93">
                  <c:v>2.3896135089539325</c:v>
                </c:pt>
                <c:pt idx="94">
                  <c:v>4.9564295031056895</c:v>
                </c:pt>
                <c:pt idx="95">
                  <c:v>1.1990298453190005</c:v>
                </c:pt>
                <c:pt idx="96">
                  <c:v>1.0956719068487561</c:v>
                </c:pt>
                <c:pt idx="97">
                  <c:v>3.2392941563417028</c:v>
                </c:pt>
                <c:pt idx="98">
                  <c:v>3.8655419896741035</c:v>
                </c:pt>
                <c:pt idx="99">
                  <c:v>2.344554389559435</c:v>
                </c:pt>
                <c:pt idx="100">
                  <c:v>0</c:v>
                </c:pt>
                <c:pt idx="101">
                  <c:v>0.1728838063394682</c:v>
                </c:pt>
                <c:pt idx="102">
                  <c:v>1.5185937189263197</c:v>
                </c:pt>
                <c:pt idx="103">
                  <c:v>0</c:v>
                </c:pt>
                <c:pt idx="104">
                  <c:v>0</c:v>
                </c:pt>
                <c:pt idx="105">
                  <c:v>0</c:v>
                </c:pt>
                <c:pt idx="106">
                  <c:v>4.2660870960237949</c:v>
                </c:pt>
                <c:pt idx="107">
                  <c:v>0</c:v>
                </c:pt>
                <c:pt idx="108">
                  <c:v>0</c:v>
                </c:pt>
                <c:pt idx="109">
                  <c:v>0</c:v>
                </c:pt>
                <c:pt idx="110">
                  <c:v>5.229426562725938</c:v>
                </c:pt>
                <c:pt idx="111">
                  <c:v>1.7912835020369036</c:v>
                </c:pt>
                <c:pt idx="112">
                  <c:v>2.8206573070837213</c:v>
                </c:pt>
                <c:pt idx="113">
                  <c:v>4.3707148059177632</c:v>
                </c:pt>
                <c:pt idx="114">
                  <c:v>1.2485478967518173</c:v>
                </c:pt>
                <c:pt idx="115">
                  <c:v>3.9836712084734942</c:v>
                </c:pt>
                <c:pt idx="116">
                  <c:v>1.9872460738484574</c:v>
                </c:pt>
                <c:pt idx="117">
                  <c:v>0.11217575242316044</c:v>
                </c:pt>
                <c:pt idx="118">
                  <c:v>15.752577854313087</c:v>
                </c:pt>
                <c:pt idx="119">
                  <c:v>0.22552183902933542</c:v>
                </c:pt>
                <c:pt idx="120">
                  <c:v>2.1307639336662807</c:v>
                </c:pt>
                <c:pt idx="121">
                  <c:v>3.3725294062084976</c:v>
                </c:pt>
                <c:pt idx="122">
                  <c:v>0</c:v>
                </c:pt>
                <c:pt idx="123">
                  <c:v>0</c:v>
                </c:pt>
                <c:pt idx="124">
                  <c:v>0</c:v>
                </c:pt>
                <c:pt idx="125">
                  <c:v>0</c:v>
                </c:pt>
                <c:pt idx="126">
                  <c:v>2.4071159629393741</c:v>
                </c:pt>
                <c:pt idx="127">
                  <c:v>4.6919710281385578</c:v>
                </c:pt>
                <c:pt idx="128">
                  <c:v>4.5760601635854998</c:v>
                </c:pt>
                <c:pt idx="129">
                  <c:v>0.83747766082986241</c:v>
                </c:pt>
                <c:pt idx="130">
                  <c:v>0.41536582449551651</c:v>
                </c:pt>
                <c:pt idx="131">
                  <c:v>0.40008601516421488</c:v>
                </c:pt>
                <c:pt idx="132">
                  <c:v>0</c:v>
                </c:pt>
                <c:pt idx="133">
                  <c:v>0</c:v>
                </c:pt>
                <c:pt idx="134">
                  <c:v>0</c:v>
                </c:pt>
                <c:pt idx="135">
                  <c:v>1.3954053598794394</c:v>
                </c:pt>
                <c:pt idx="136">
                  <c:v>0.8494149730506565</c:v>
                </c:pt>
                <c:pt idx="137">
                  <c:v>10.106915796586074</c:v>
                </c:pt>
                <c:pt idx="138">
                  <c:v>0</c:v>
                </c:pt>
                <c:pt idx="139">
                  <c:v>0.49049750026054495</c:v>
                </c:pt>
                <c:pt idx="140">
                  <c:v>3.2685735698850316</c:v>
                </c:pt>
                <c:pt idx="141">
                  <c:v>5.2451606643202205E-2</c:v>
                </c:pt>
                <c:pt idx="142">
                  <c:v>10.119918519639961</c:v>
                </c:pt>
                <c:pt idx="143">
                  <c:v>2.9666891455371496</c:v>
                </c:pt>
                <c:pt idx="144">
                  <c:v>0</c:v>
                </c:pt>
                <c:pt idx="145">
                  <c:v>0</c:v>
                </c:pt>
                <c:pt idx="146">
                  <c:v>4.631596299888276</c:v>
                </c:pt>
                <c:pt idx="147">
                  <c:v>2.8192144724847514</c:v>
                </c:pt>
                <c:pt idx="148">
                  <c:v>13.923720797802556</c:v>
                </c:pt>
                <c:pt idx="149">
                  <c:v>0</c:v>
                </c:pt>
                <c:pt idx="150">
                  <c:v>0</c:v>
                </c:pt>
                <c:pt idx="151">
                  <c:v>5.1004885417916661</c:v>
                </c:pt>
                <c:pt idx="152">
                  <c:v>1.2130628826652901</c:v>
                </c:pt>
                <c:pt idx="153">
                  <c:v>2.5013287202453678</c:v>
                </c:pt>
                <c:pt idx="154">
                  <c:v>3.2773459570191457</c:v>
                </c:pt>
                <c:pt idx="155">
                  <c:v>7.6237310126970446</c:v>
                </c:pt>
                <c:pt idx="156">
                  <c:v>2.1826265676443986</c:v>
                </c:pt>
                <c:pt idx="157">
                  <c:v>0.48551163838553968</c:v>
                </c:pt>
                <c:pt idx="158">
                  <c:v>3.2074326602025929</c:v>
                </c:pt>
                <c:pt idx="159">
                  <c:v>0.58140667885562525</c:v>
                </c:pt>
                <c:pt idx="160">
                  <c:v>2.4158928957922612</c:v>
                </c:pt>
                <c:pt idx="161">
                  <c:v>1.2113498085642038</c:v>
                </c:pt>
                <c:pt idx="162">
                  <c:v>0</c:v>
                </c:pt>
                <c:pt idx="163">
                  <c:v>1.3727042231559752</c:v>
                </c:pt>
                <c:pt idx="164">
                  <c:v>0</c:v>
                </c:pt>
                <c:pt idx="165">
                  <c:v>0.20844355881254004</c:v>
                </c:pt>
                <c:pt idx="166">
                  <c:v>0</c:v>
                </c:pt>
                <c:pt idx="167">
                  <c:v>0</c:v>
                </c:pt>
                <c:pt idx="168">
                  <c:v>5.6639994849134678E-2</c:v>
                </c:pt>
                <c:pt idx="169">
                  <c:v>0.64787653671637468</c:v>
                </c:pt>
                <c:pt idx="170">
                  <c:v>2.6618152857117847</c:v>
                </c:pt>
                <c:pt idx="171">
                  <c:v>0</c:v>
                </c:pt>
                <c:pt idx="172">
                  <c:v>1.9648503581394015</c:v>
                </c:pt>
                <c:pt idx="173">
                  <c:v>8.0082632769241027</c:v>
                </c:pt>
                <c:pt idx="174">
                  <c:v>0</c:v>
                </c:pt>
                <c:pt idx="175">
                  <c:v>0.28133200661987612</c:v>
                </c:pt>
                <c:pt idx="176">
                  <c:v>0</c:v>
                </c:pt>
                <c:pt idx="177">
                  <c:v>2.1427150148996796</c:v>
                </c:pt>
                <c:pt idx="178">
                  <c:v>0.99267716601639155</c:v>
                </c:pt>
                <c:pt idx="179">
                  <c:v>0.13530405825175904</c:v>
                </c:pt>
                <c:pt idx="180">
                  <c:v>2.0127236957772277</c:v>
                </c:pt>
                <c:pt idx="181">
                  <c:v>0.82699854080750701</c:v>
                </c:pt>
                <c:pt idx="182">
                  <c:v>4.207101069083901</c:v>
                </c:pt>
                <c:pt idx="183">
                  <c:v>1.2553177052561073</c:v>
                </c:pt>
                <c:pt idx="184">
                  <c:v>0</c:v>
                </c:pt>
                <c:pt idx="185">
                  <c:v>1.0612385792819004</c:v>
                </c:pt>
                <c:pt idx="186">
                  <c:v>0.55058627652307479</c:v>
                </c:pt>
                <c:pt idx="187">
                  <c:v>6.1422399351991848</c:v>
                </c:pt>
                <c:pt idx="188">
                  <c:v>0</c:v>
                </c:pt>
                <c:pt idx="189">
                  <c:v>10.165438994688092</c:v>
                </c:pt>
                <c:pt idx="190">
                  <c:v>2.5623948454152163</c:v>
                </c:pt>
                <c:pt idx="191">
                  <c:v>6.6605105894045877</c:v>
                </c:pt>
                <c:pt idx="192">
                  <c:v>0</c:v>
                </c:pt>
                <c:pt idx="193">
                  <c:v>0</c:v>
                </c:pt>
                <c:pt idx="194">
                  <c:v>3.0352817337648013</c:v>
                </c:pt>
                <c:pt idx="195">
                  <c:v>1.6251040896509978</c:v>
                </c:pt>
                <c:pt idx="196">
                  <c:v>2.0048401909846865</c:v>
                </c:pt>
                <c:pt idx="197">
                  <c:v>0.51490060489905365</c:v>
                </c:pt>
                <c:pt idx="198">
                  <c:v>0</c:v>
                </c:pt>
                <c:pt idx="199">
                  <c:v>6.2293288629348584</c:v>
                </c:pt>
                <c:pt idx="200">
                  <c:v>4.3504575045279203</c:v>
                </c:pt>
                <c:pt idx="201">
                  <c:v>1.0502259218421273</c:v>
                </c:pt>
                <c:pt idx="202">
                  <c:v>1.6715514908474447</c:v>
                </c:pt>
                <c:pt idx="203">
                  <c:v>0.34006568225628497</c:v>
                </c:pt>
                <c:pt idx="204">
                  <c:v>0.6425501869795488</c:v>
                </c:pt>
                <c:pt idx="205">
                  <c:v>0.83104844111403331</c:v>
                </c:pt>
                <c:pt idx="206">
                  <c:v>0.2704317554602455</c:v>
                </c:pt>
                <c:pt idx="207">
                  <c:v>0.17007535705496943</c:v>
                </c:pt>
                <c:pt idx="208">
                  <c:v>0.40450187056022763</c:v>
                </c:pt>
                <c:pt idx="209">
                  <c:v>0.86832149868266406</c:v>
                </c:pt>
                <c:pt idx="210">
                  <c:v>1.1380786121274118</c:v>
                </c:pt>
                <c:pt idx="211">
                  <c:v>5.9601925136051497</c:v>
                </c:pt>
                <c:pt idx="212">
                  <c:v>0.60404423506814975</c:v>
                </c:pt>
                <c:pt idx="213">
                  <c:v>0.7993437260802615</c:v>
                </c:pt>
                <c:pt idx="214">
                  <c:v>0.37164115486422233</c:v>
                </c:pt>
                <c:pt idx="215">
                  <c:v>0</c:v>
                </c:pt>
                <c:pt idx="216">
                  <c:v>0</c:v>
                </c:pt>
                <c:pt idx="217">
                  <c:v>0</c:v>
                </c:pt>
                <c:pt idx="218">
                  <c:v>4.2234773192745569</c:v>
                </c:pt>
                <c:pt idx="219">
                  <c:v>2.8803718472764697</c:v>
                </c:pt>
                <c:pt idx="220">
                  <c:v>0</c:v>
                </c:pt>
                <c:pt idx="221">
                  <c:v>0.92478039354922426</c:v>
                </c:pt>
                <c:pt idx="222">
                  <c:v>0</c:v>
                </c:pt>
                <c:pt idx="223">
                  <c:v>0.4543388379328881</c:v>
                </c:pt>
                <c:pt idx="224">
                  <c:v>0</c:v>
                </c:pt>
                <c:pt idx="225">
                  <c:v>1.948459260027366</c:v>
                </c:pt>
                <c:pt idx="226">
                  <c:v>1.2821805831298014</c:v>
                </c:pt>
                <c:pt idx="227">
                  <c:v>0.79980137369363524</c:v>
                </c:pt>
                <c:pt idx="228">
                  <c:v>0</c:v>
                </c:pt>
                <c:pt idx="229">
                  <c:v>3.4347740221875971</c:v>
                </c:pt>
                <c:pt idx="230">
                  <c:v>1.6744666895138738</c:v>
                </c:pt>
                <c:pt idx="231">
                  <c:v>9.2674176725507564</c:v>
                </c:pt>
                <c:pt idx="232">
                  <c:v>0</c:v>
                </c:pt>
                <c:pt idx="233">
                  <c:v>0</c:v>
                </c:pt>
                <c:pt idx="234">
                  <c:v>0.8497415809668305</c:v>
                </c:pt>
                <c:pt idx="235">
                  <c:v>12.338786570227125</c:v>
                </c:pt>
                <c:pt idx="236">
                  <c:v>1.4820586771332269</c:v>
                </c:pt>
                <c:pt idx="237">
                  <c:v>2.5701392048029996</c:v>
                </c:pt>
                <c:pt idx="238">
                  <c:v>0</c:v>
                </c:pt>
                <c:pt idx="239">
                  <c:v>0</c:v>
                </c:pt>
                <c:pt idx="240">
                  <c:v>2.3345800976381872</c:v>
                </c:pt>
                <c:pt idx="241">
                  <c:v>0.70999022434758674</c:v>
                </c:pt>
                <c:pt idx="242">
                  <c:v>4.005001701941203</c:v>
                </c:pt>
                <c:pt idx="243">
                  <c:v>0</c:v>
                </c:pt>
                <c:pt idx="244">
                  <c:v>1.632115256077407</c:v>
                </c:pt>
                <c:pt idx="245">
                  <c:v>3.0083224284048593</c:v>
                </c:pt>
                <c:pt idx="246">
                  <c:v>2.8406207981000349</c:v>
                </c:pt>
                <c:pt idx="247">
                  <c:v>0</c:v>
                </c:pt>
                <c:pt idx="248">
                  <c:v>11.173104844808588</c:v>
                </c:pt>
                <c:pt idx="249">
                  <c:v>0.77130162344988373</c:v>
                </c:pt>
                <c:pt idx="250">
                  <c:v>0</c:v>
                </c:pt>
                <c:pt idx="251">
                  <c:v>1.7860849946994874</c:v>
                </c:pt>
                <c:pt idx="252">
                  <c:v>3.8700342164985742</c:v>
                </c:pt>
                <c:pt idx="253">
                  <c:v>0</c:v>
                </c:pt>
                <c:pt idx="254">
                  <c:v>1.6169052386528722E-2</c:v>
                </c:pt>
                <c:pt idx="255">
                  <c:v>0.80020851466707188</c:v>
                </c:pt>
                <c:pt idx="256">
                  <c:v>2.3100539951989858</c:v>
                </c:pt>
                <c:pt idx="257">
                  <c:v>3.6539805293393061E-2</c:v>
                </c:pt>
                <c:pt idx="258">
                  <c:v>0</c:v>
                </c:pt>
                <c:pt idx="259">
                  <c:v>2.3600655201392713</c:v>
                </c:pt>
                <c:pt idx="260">
                  <c:v>1.359377159426266</c:v>
                </c:pt>
                <c:pt idx="261">
                  <c:v>0</c:v>
                </c:pt>
                <c:pt idx="262">
                  <c:v>2.9365123184723219</c:v>
                </c:pt>
                <c:pt idx="263">
                  <c:v>3.0996450425241706</c:v>
                </c:pt>
                <c:pt idx="264">
                  <c:v>4.3267288448187111</c:v>
                </c:pt>
                <c:pt idx="265">
                  <c:v>0.92419149020739222</c:v>
                </c:pt>
                <c:pt idx="266">
                  <c:v>0</c:v>
                </c:pt>
                <c:pt idx="267">
                  <c:v>1.4519635262909218</c:v>
                </c:pt>
                <c:pt idx="268">
                  <c:v>5.8272359723462097</c:v>
                </c:pt>
                <c:pt idx="269">
                  <c:v>0</c:v>
                </c:pt>
                <c:pt idx="270">
                  <c:v>2.9144174744322098</c:v>
                </c:pt>
                <c:pt idx="271">
                  <c:v>0.67130490588696368</c:v>
                </c:pt>
                <c:pt idx="272">
                  <c:v>0</c:v>
                </c:pt>
                <c:pt idx="273">
                  <c:v>0</c:v>
                </c:pt>
                <c:pt idx="274">
                  <c:v>9.1619476251012379</c:v>
                </c:pt>
                <c:pt idx="275">
                  <c:v>0</c:v>
                </c:pt>
                <c:pt idx="276">
                  <c:v>0</c:v>
                </c:pt>
                <c:pt idx="277">
                  <c:v>0</c:v>
                </c:pt>
                <c:pt idx="278">
                  <c:v>0</c:v>
                </c:pt>
                <c:pt idx="279">
                  <c:v>0</c:v>
                </c:pt>
                <c:pt idx="280">
                  <c:v>0</c:v>
                </c:pt>
                <c:pt idx="281">
                  <c:v>0.64083502415279969</c:v>
                </c:pt>
                <c:pt idx="282">
                  <c:v>0.63133716054251465</c:v>
                </c:pt>
                <c:pt idx="283">
                  <c:v>2.2071439812374827</c:v>
                </c:pt>
                <c:pt idx="284">
                  <c:v>0.47745192131032294</c:v>
                </c:pt>
                <c:pt idx="285">
                  <c:v>7.21104887493519</c:v>
                </c:pt>
                <c:pt idx="286">
                  <c:v>1.3632296148765648</c:v>
                </c:pt>
                <c:pt idx="287">
                  <c:v>0</c:v>
                </c:pt>
                <c:pt idx="288">
                  <c:v>0</c:v>
                </c:pt>
                <c:pt idx="289">
                  <c:v>1.2489846501428141</c:v>
                </c:pt>
                <c:pt idx="290">
                  <c:v>1.8510784172454231</c:v>
                </c:pt>
                <c:pt idx="291">
                  <c:v>6.679653028433262E-2</c:v>
                </c:pt>
                <c:pt idx="292">
                  <c:v>6.1943080734454226</c:v>
                </c:pt>
                <c:pt idx="293">
                  <c:v>3.8086070250952258</c:v>
                </c:pt>
                <c:pt idx="294">
                  <c:v>0</c:v>
                </c:pt>
                <c:pt idx="295">
                  <c:v>0.78691429992336281</c:v>
                </c:pt>
                <c:pt idx="296">
                  <c:v>12.373442894828564</c:v>
                </c:pt>
                <c:pt idx="297">
                  <c:v>0</c:v>
                </c:pt>
                <c:pt idx="298">
                  <c:v>0</c:v>
                </c:pt>
                <c:pt idx="299">
                  <c:v>0.94950804261488408</c:v>
                </c:pt>
                <c:pt idx="300">
                  <c:v>4.1628142326065207</c:v>
                </c:pt>
                <c:pt idx="301">
                  <c:v>2.1333446568514063</c:v>
                </c:pt>
                <c:pt idx="302">
                  <c:v>0.25815140601705583</c:v>
                </c:pt>
                <c:pt idx="303">
                  <c:v>6.363070743649998</c:v>
                </c:pt>
                <c:pt idx="304">
                  <c:v>2.4815626044278147</c:v>
                </c:pt>
                <c:pt idx="305">
                  <c:v>13.992852590398629</c:v>
                </c:pt>
                <c:pt idx="306">
                  <c:v>0</c:v>
                </c:pt>
                <c:pt idx="307">
                  <c:v>8.3888172477079301</c:v>
                </c:pt>
                <c:pt idx="308">
                  <c:v>0</c:v>
                </c:pt>
                <c:pt idx="309">
                  <c:v>6.0258545678842808</c:v>
                </c:pt>
                <c:pt idx="310">
                  <c:v>2.0603136862727287</c:v>
                </c:pt>
                <c:pt idx="311">
                  <c:v>1.365615014754701</c:v>
                </c:pt>
                <c:pt idx="312">
                  <c:v>0.30737237082699115</c:v>
                </c:pt>
                <c:pt idx="313">
                  <c:v>0.94579641719922491</c:v>
                </c:pt>
                <c:pt idx="314">
                  <c:v>0</c:v>
                </c:pt>
                <c:pt idx="315">
                  <c:v>0</c:v>
                </c:pt>
                <c:pt idx="316">
                  <c:v>2.7293366891275754</c:v>
                </c:pt>
                <c:pt idx="317">
                  <c:v>0</c:v>
                </c:pt>
                <c:pt idx="318">
                  <c:v>0</c:v>
                </c:pt>
                <c:pt idx="319">
                  <c:v>7.8153672011714255</c:v>
                </c:pt>
                <c:pt idx="320">
                  <c:v>0.61764017330875387</c:v>
                </c:pt>
                <c:pt idx="321">
                  <c:v>4.4629982506674315</c:v>
                </c:pt>
                <c:pt idx="322">
                  <c:v>7.3139869251716547</c:v>
                </c:pt>
                <c:pt idx="323">
                  <c:v>1.2651696716557381</c:v>
                </c:pt>
                <c:pt idx="324">
                  <c:v>0.76278841978644307</c:v>
                </c:pt>
                <c:pt idx="325">
                  <c:v>0</c:v>
                </c:pt>
                <c:pt idx="326">
                  <c:v>2.3248527102015806</c:v>
                </c:pt>
                <c:pt idx="327">
                  <c:v>0</c:v>
                </c:pt>
                <c:pt idx="328">
                  <c:v>0</c:v>
                </c:pt>
                <c:pt idx="329">
                  <c:v>0</c:v>
                </c:pt>
                <c:pt idx="330">
                  <c:v>3.2449955551251821</c:v>
                </c:pt>
                <c:pt idx="331">
                  <c:v>1.093862979057618</c:v>
                </c:pt>
                <c:pt idx="332">
                  <c:v>0.65990926786328608</c:v>
                </c:pt>
                <c:pt idx="333">
                  <c:v>1.3411459519863242</c:v>
                </c:pt>
                <c:pt idx="334">
                  <c:v>0.33326067703057161</c:v>
                </c:pt>
                <c:pt idx="335">
                  <c:v>3.3165538815506568</c:v>
                </c:pt>
                <c:pt idx="336">
                  <c:v>0</c:v>
                </c:pt>
                <c:pt idx="337">
                  <c:v>0</c:v>
                </c:pt>
                <c:pt idx="338">
                  <c:v>0.73468022515237486</c:v>
                </c:pt>
                <c:pt idx="339">
                  <c:v>11.281528570114329</c:v>
                </c:pt>
                <c:pt idx="340">
                  <c:v>5.1341800967026847</c:v>
                </c:pt>
                <c:pt idx="341">
                  <c:v>0</c:v>
                </c:pt>
                <c:pt idx="342">
                  <c:v>2.6188680541292713</c:v>
                </c:pt>
                <c:pt idx="343">
                  <c:v>1.1967801506656146</c:v>
                </c:pt>
                <c:pt idx="344">
                  <c:v>0.67501449069988084</c:v>
                </c:pt>
                <c:pt idx="345">
                  <c:v>0</c:v>
                </c:pt>
                <c:pt idx="346">
                  <c:v>0</c:v>
                </c:pt>
                <c:pt idx="347">
                  <c:v>0</c:v>
                </c:pt>
                <c:pt idx="348">
                  <c:v>2.8729633849704324</c:v>
                </c:pt>
                <c:pt idx="349">
                  <c:v>2.3000000689108302</c:v>
                </c:pt>
                <c:pt idx="350">
                  <c:v>0.25082220557028639</c:v>
                </c:pt>
                <c:pt idx="351">
                  <c:v>1.3582027504736534</c:v>
                </c:pt>
                <c:pt idx="352">
                  <c:v>0.35655517487505461</c:v>
                </c:pt>
                <c:pt idx="353">
                  <c:v>0</c:v>
                </c:pt>
                <c:pt idx="354">
                  <c:v>6.3649341372915025</c:v>
                </c:pt>
                <c:pt idx="355">
                  <c:v>0</c:v>
                </c:pt>
                <c:pt idx="356">
                  <c:v>4.365595769070306</c:v>
                </c:pt>
                <c:pt idx="357">
                  <c:v>0.23095218714378277</c:v>
                </c:pt>
                <c:pt idx="358">
                  <c:v>2.9430034689097941</c:v>
                </c:pt>
                <c:pt idx="359">
                  <c:v>6.1548387221108843E-2</c:v>
                </c:pt>
                <c:pt idx="360">
                  <c:v>3.4902874894032068</c:v>
                </c:pt>
              </c:numCache>
            </c:numRef>
          </c:yVal>
          <c:smooth val="0"/>
          <c:extLst>
            <c:ext xmlns:c16="http://schemas.microsoft.com/office/drawing/2014/chart" uri="{C3380CC4-5D6E-409C-BE32-E72D297353CC}">
              <c16:uniqueId val="{00000000-B709-49E3-A301-CBCC3ADBFB50}"/>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Storage</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Harvesting!$D$9:$D$369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DB52-477C-B3CB-B9AC0F3AD340}"/>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Supply</c:v>
          </c:tx>
          <c:spPr>
            <a:ln w="19050" cap="rnd">
              <a:solidFill>
                <a:schemeClr val="accent2"/>
              </a:solidFill>
              <a:round/>
            </a:ln>
            <a:effectLst/>
          </c:spPr>
          <c:marker>
            <c:symbol val="none"/>
          </c:marker>
          <c:xVal>
            <c:strRef>
              <c:f>Harvesting!$A$9:$A$369</c:f>
              <c:strCache>
                <c:ptCount val="361"/>
                <c:pt idx="0">
                  <c:v>Day</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strCache>
            </c:strRef>
          </c:xVal>
          <c:yVal>
            <c:numRef>
              <c:f>Harvesting!$E$9:$E$369</c:f>
              <c:numCache>
                <c:formatCode>0</c:formatCode>
                <c:ptCount val="361"/>
                <c:pt idx="0" formatCode="General">
                  <c:v>0</c:v>
                </c:pt>
                <c:pt idx="1">
                  <c:v>5000</c:v>
                </c:pt>
                <c:pt idx="2">
                  <c:v>3209.5704487778767</c:v>
                </c:pt>
                <c:pt idx="3">
                  <c:v>3519.4235758114601</c:v>
                </c:pt>
                <c:pt idx="4">
                  <c:v>0</c:v>
                </c:pt>
                <c:pt idx="5">
                  <c:v>0</c:v>
                </c:pt>
                <c:pt idx="6">
                  <c:v>0</c:v>
                </c:pt>
                <c:pt idx="7">
                  <c:v>4335.1329342985728</c:v>
                </c:pt>
                <c:pt idx="8">
                  <c:v>1006.9308787362479</c:v>
                </c:pt>
                <c:pt idx="9">
                  <c:v>2441.1702320918785</c:v>
                </c:pt>
                <c:pt idx="10">
                  <c:v>10000</c:v>
                </c:pt>
                <c:pt idx="11">
                  <c:v>0</c:v>
                </c:pt>
                <c:pt idx="12">
                  <c:v>3198.4152554039388</c:v>
                </c:pt>
                <c:pt idx="13">
                  <c:v>293.63555937616684</c:v>
                </c:pt>
                <c:pt idx="14">
                  <c:v>3772.22277142651</c:v>
                </c:pt>
                <c:pt idx="15">
                  <c:v>3575.3804579136086</c:v>
                </c:pt>
                <c:pt idx="16">
                  <c:v>10000</c:v>
                </c:pt>
                <c:pt idx="17">
                  <c:v>616.79256049618016</c:v>
                </c:pt>
                <c:pt idx="18">
                  <c:v>598.72447054811664</c:v>
                </c:pt>
                <c:pt idx="19">
                  <c:v>7970.9350341146855</c:v>
                </c:pt>
                <c:pt idx="20">
                  <c:v>0</c:v>
                </c:pt>
                <c:pt idx="21">
                  <c:v>0</c:v>
                </c:pt>
                <c:pt idx="22">
                  <c:v>1759.5116424789642</c:v>
                </c:pt>
                <c:pt idx="23">
                  <c:v>0</c:v>
                </c:pt>
                <c:pt idx="24">
                  <c:v>263.96599907123175</c:v>
                </c:pt>
                <c:pt idx="25">
                  <c:v>612.04051052172724</c:v>
                </c:pt>
                <c:pt idx="26">
                  <c:v>3514.0426191097063</c:v>
                </c:pt>
                <c:pt idx="27">
                  <c:v>1000.1920244388371</c:v>
                </c:pt>
                <c:pt idx="28">
                  <c:v>2935.4708940947917</c:v>
                </c:pt>
                <c:pt idx="29">
                  <c:v>2701.0813153507729</c:v>
                </c:pt>
                <c:pt idx="30">
                  <c:v>2476.6635076824955</c:v>
                </c:pt>
                <c:pt idx="31">
                  <c:v>5712.2180525147432</c:v>
                </c:pt>
                <c:pt idx="32">
                  <c:v>242.80770122377362</c:v>
                </c:pt>
                <c:pt idx="33">
                  <c:v>4004.6960361626443</c:v>
                </c:pt>
                <c:pt idx="34">
                  <c:v>6939.5709819179938</c:v>
                </c:pt>
                <c:pt idx="35">
                  <c:v>0</c:v>
                </c:pt>
                <c:pt idx="36">
                  <c:v>0</c:v>
                </c:pt>
                <c:pt idx="37">
                  <c:v>4489.4680491401878</c:v>
                </c:pt>
                <c:pt idx="38">
                  <c:v>3863.5360716953592</c:v>
                </c:pt>
                <c:pt idx="39">
                  <c:v>2450.7862832505916</c:v>
                </c:pt>
                <c:pt idx="40">
                  <c:v>88.210270965772906</c:v>
                </c:pt>
                <c:pt idx="41">
                  <c:v>5443.2003474649837</c:v>
                </c:pt>
                <c:pt idx="42">
                  <c:v>6456.7456949530251</c:v>
                </c:pt>
                <c:pt idx="43">
                  <c:v>8097.4661366234986</c:v>
                </c:pt>
                <c:pt idx="44">
                  <c:v>1081.007807740235</c:v>
                </c:pt>
                <c:pt idx="45">
                  <c:v>1358.2385960487554</c:v>
                </c:pt>
                <c:pt idx="46">
                  <c:v>0</c:v>
                </c:pt>
                <c:pt idx="47">
                  <c:v>0</c:v>
                </c:pt>
                <c:pt idx="48">
                  <c:v>10000</c:v>
                </c:pt>
                <c:pt idx="49">
                  <c:v>2794.9089176027483</c:v>
                </c:pt>
                <c:pt idx="50">
                  <c:v>10000</c:v>
                </c:pt>
                <c:pt idx="51">
                  <c:v>9511.9515381173915</c:v>
                </c:pt>
                <c:pt idx="52">
                  <c:v>7272.1751291498695</c:v>
                </c:pt>
                <c:pt idx="53">
                  <c:v>790.6248180729699</c:v>
                </c:pt>
                <c:pt idx="54">
                  <c:v>10000</c:v>
                </c:pt>
                <c:pt idx="55">
                  <c:v>2479.0779446487813</c:v>
                </c:pt>
                <c:pt idx="56">
                  <c:v>4426.1797691986121</c:v>
                </c:pt>
                <c:pt idx="57">
                  <c:v>0</c:v>
                </c:pt>
                <c:pt idx="58">
                  <c:v>2865.97392510091</c:v>
                </c:pt>
                <c:pt idx="59">
                  <c:v>0</c:v>
                </c:pt>
                <c:pt idx="60">
                  <c:v>4946.0854591099478</c:v>
                </c:pt>
                <c:pt idx="61">
                  <c:v>10000</c:v>
                </c:pt>
                <c:pt idx="62">
                  <c:v>51.600646629083712</c:v>
                </c:pt>
                <c:pt idx="63">
                  <c:v>6555.2889995884125</c:v>
                </c:pt>
                <c:pt idx="64">
                  <c:v>1138.9548448982678</c:v>
                </c:pt>
                <c:pt idx="65">
                  <c:v>1947.8390925022236</c:v>
                </c:pt>
                <c:pt idx="66">
                  <c:v>0</c:v>
                </c:pt>
                <c:pt idx="67">
                  <c:v>1113.990642766676</c:v>
                </c:pt>
                <c:pt idx="68">
                  <c:v>2106.137849685183</c:v>
                </c:pt>
                <c:pt idx="69">
                  <c:v>5564.4329247123324</c:v>
                </c:pt>
                <c:pt idx="70">
                  <c:v>0</c:v>
                </c:pt>
                <c:pt idx="71">
                  <c:v>0</c:v>
                </c:pt>
                <c:pt idx="72">
                  <c:v>3599.489243667655</c:v>
                </c:pt>
                <c:pt idx="73">
                  <c:v>0</c:v>
                </c:pt>
                <c:pt idx="74">
                  <c:v>0</c:v>
                </c:pt>
                <c:pt idx="75">
                  <c:v>489.53844364856292</c:v>
                </c:pt>
                <c:pt idx="76">
                  <c:v>0</c:v>
                </c:pt>
                <c:pt idx="77">
                  <c:v>5266.8730222488093</c:v>
                </c:pt>
                <c:pt idx="78">
                  <c:v>0</c:v>
                </c:pt>
                <c:pt idx="79">
                  <c:v>1308.8040336354309</c:v>
                </c:pt>
                <c:pt idx="80">
                  <c:v>0</c:v>
                </c:pt>
                <c:pt idx="81">
                  <c:v>0</c:v>
                </c:pt>
                <c:pt idx="82">
                  <c:v>3519.9184141695978</c:v>
                </c:pt>
                <c:pt idx="83">
                  <c:v>15.497443529824523</c:v>
                </c:pt>
                <c:pt idx="84">
                  <c:v>616.40765219160971</c:v>
                </c:pt>
                <c:pt idx="85">
                  <c:v>1290.8800866174226</c:v>
                </c:pt>
                <c:pt idx="86">
                  <c:v>1697.7918235801151</c:v>
                </c:pt>
                <c:pt idx="87">
                  <c:v>1757.4722887004984</c:v>
                </c:pt>
                <c:pt idx="88">
                  <c:v>9425.5029383714791</c:v>
                </c:pt>
                <c:pt idx="89">
                  <c:v>6745.3904316237677</c:v>
                </c:pt>
                <c:pt idx="90">
                  <c:v>2075.0357213203806</c:v>
                </c:pt>
                <c:pt idx="91">
                  <c:v>0</c:v>
                </c:pt>
                <c:pt idx="92">
                  <c:v>3907.2898827561648</c:v>
                </c:pt>
                <c:pt idx="93">
                  <c:v>0</c:v>
                </c:pt>
                <c:pt idx="94">
                  <c:v>4301.304316117079</c:v>
                </c:pt>
                <c:pt idx="95">
                  <c:v>8921.5731055902415</c:v>
                </c:pt>
                <c:pt idx="96">
                  <c:v>2158.2537215742013</c:v>
                </c:pt>
                <c:pt idx="97">
                  <c:v>1972.2094323277615</c:v>
                </c:pt>
                <c:pt idx="98">
                  <c:v>5830.7294814150655</c:v>
                </c:pt>
                <c:pt idx="99">
                  <c:v>6957.9755814133869</c:v>
                </c:pt>
                <c:pt idx="100">
                  <c:v>4220.1979012069833</c:v>
                </c:pt>
                <c:pt idx="101">
                  <c:v>0</c:v>
                </c:pt>
                <c:pt idx="102">
                  <c:v>311.19085141104279</c:v>
                </c:pt>
                <c:pt idx="103">
                  <c:v>2733.4686940673755</c:v>
                </c:pt>
                <c:pt idx="104">
                  <c:v>0</c:v>
                </c:pt>
                <c:pt idx="105">
                  <c:v>0</c:v>
                </c:pt>
                <c:pt idx="106">
                  <c:v>0</c:v>
                </c:pt>
                <c:pt idx="107">
                  <c:v>7678.956772842831</c:v>
                </c:pt>
                <c:pt idx="108">
                  <c:v>0</c:v>
                </c:pt>
                <c:pt idx="109">
                  <c:v>0</c:v>
                </c:pt>
                <c:pt idx="110">
                  <c:v>0</c:v>
                </c:pt>
                <c:pt idx="111">
                  <c:v>9412.9678129066888</c:v>
                </c:pt>
                <c:pt idx="112">
                  <c:v>3224.310303666427</c:v>
                </c:pt>
                <c:pt idx="113">
                  <c:v>5077.1831527506984</c:v>
                </c:pt>
                <c:pt idx="114">
                  <c:v>7867.2866506519749</c:v>
                </c:pt>
                <c:pt idx="115">
                  <c:v>2247.3862141532718</c:v>
                </c:pt>
                <c:pt idx="116">
                  <c:v>7170.6081752522896</c:v>
                </c:pt>
                <c:pt idx="117">
                  <c:v>3577.0429329272229</c:v>
                </c:pt>
                <c:pt idx="118">
                  <c:v>201.91635436168872</c:v>
                </c:pt>
                <c:pt idx="119">
                  <c:v>10000</c:v>
                </c:pt>
                <c:pt idx="120">
                  <c:v>405.9393102528029</c:v>
                </c:pt>
                <c:pt idx="121">
                  <c:v>3835.3750805993059</c:v>
                </c:pt>
                <c:pt idx="122">
                  <c:v>6070.5529311752962</c:v>
                </c:pt>
                <c:pt idx="123">
                  <c:v>0</c:v>
                </c:pt>
                <c:pt idx="124">
                  <c:v>0</c:v>
                </c:pt>
                <c:pt idx="125">
                  <c:v>0</c:v>
                </c:pt>
                <c:pt idx="126">
                  <c:v>0</c:v>
                </c:pt>
                <c:pt idx="127">
                  <c:v>4332.8087332908735</c:v>
                </c:pt>
                <c:pt idx="128">
                  <c:v>8445.5478506494037</c:v>
                </c:pt>
                <c:pt idx="129">
                  <c:v>8236.9082944539005</c:v>
                </c:pt>
                <c:pt idx="130">
                  <c:v>1507.4597894937524</c:v>
                </c:pt>
                <c:pt idx="131">
                  <c:v>747.65848409192949</c:v>
                </c:pt>
                <c:pt idx="132">
                  <c:v>720.15482729558676</c:v>
                </c:pt>
                <c:pt idx="133">
                  <c:v>0</c:v>
                </c:pt>
                <c:pt idx="134">
                  <c:v>0</c:v>
                </c:pt>
                <c:pt idx="135">
                  <c:v>0</c:v>
                </c:pt>
                <c:pt idx="136">
                  <c:v>2511.7296477829909</c:v>
                </c:pt>
                <c:pt idx="137">
                  <c:v>1528.9469514911816</c:v>
                </c:pt>
                <c:pt idx="138">
                  <c:v>10000</c:v>
                </c:pt>
                <c:pt idx="139">
                  <c:v>0</c:v>
                </c:pt>
                <c:pt idx="140">
                  <c:v>882.89550046898091</c:v>
                </c:pt>
                <c:pt idx="141">
                  <c:v>5883.4324257930566</c:v>
                </c:pt>
                <c:pt idx="142">
                  <c:v>94.412891957764259</c:v>
                </c:pt>
                <c:pt idx="143">
                  <c:v>10000</c:v>
                </c:pt>
                <c:pt idx="144">
                  <c:v>5340.0404619668698</c:v>
                </c:pt>
                <c:pt idx="145">
                  <c:v>0</c:v>
                </c:pt>
                <c:pt idx="146">
                  <c:v>0</c:v>
                </c:pt>
                <c:pt idx="147">
                  <c:v>8336.8733397988963</c:v>
                </c:pt>
                <c:pt idx="148">
                  <c:v>5074.5860504725515</c:v>
                </c:pt>
                <c:pt idx="149">
                  <c:v>10000</c:v>
                </c:pt>
                <c:pt idx="150">
                  <c:v>0</c:v>
                </c:pt>
                <c:pt idx="151">
                  <c:v>0</c:v>
                </c:pt>
                <c:pt idx="152">
                  <c:v>9180.8793752249985</c:v>
                </c:pt>
                <c:pt idx="153">
                  <c:v>2183.5131887975222</c:v>
                </c:pt>
                <c:pt idx="154">
                  <c:v>4502.3916964416621</c:v>
                </c:pt>
                <c:pt idx="155">
                  <c:v>5899.2227226344621</c:v>
                </c:pt>
                <c:pt idx="156">
                  <c:v>10000</c:v>
                </c:pt>
                <c:pt idx="157">
                  <c:v>3928.7278217599178</c:v>
                </c:pt>
                <c:pt idx="158">
                  <c:v>873.9209490939711</c:v>
                </c:pt>
                <c:pt idx="159">
                  <c:v>5773.3787883646673</c:v>
                </c:pt>
                <c:pt idx="160">
                  <c:v>1046.5320219401256</c:v>
                </c:pt>
                <c:pt idx="161">
                  <c:v>4348.60721242607</c:v>
                </c:pt>
                <c:pt idx="162">
                  <c:v>2180.4296554155662</c:v>
                </c:pt>
                <c:pt idx="163">
                  <c:v>0</c:v>
                </c:pt>
                <c:pt idx="164">
                  <c:v>2470.8676016807553</c:v>
                </c:pt>
                <c:pt idx="165">
                  <c:v>0</c:v>
                </c:pt>
                <c:pt idx="166">
                  <c:v>375.19840586257209</c:v>
                </c:pt>
                <c:pt idx="167">
                  <c:v>0</c:v>
                </c:pt>
                <c:pt idx="168">
                  <c:v>0</c:v>
                </c:pt>
                <c:pt idx="169">
                  <c:v>101.95199072844242</c:v>
                </c:pt>
                <c:pt idx="170">
                  <c:v>1166.1777660894745</c:v>
                </c:pt>
                <c:pt idx="171">
                  <c:v>4791.2675142812113</c:v>
                </c:pt>
                <c:pt idx="172">
                  <c:v>0</c:v>
                </c:pt>
                <c:pt idx="173">
                  <c:v>3536.7306446509228</c:v>
                </c:pt>
                <c:pt idx="174">
                  <c:v>10000</c:v>
                </c:pt>
                <c:pt idx="175">
                  <c:v>0</c:v>
                </c:pt>
                <c:pt idx="176">
                  <c:v>506.39761191577702</c:v>
                </c:pt>
                <c:pt idx="177">
                  <c:v>0</c:v>
                </c:pt>
                <c:pt idx="178">
                  <c:v>3856.8870268194232</c:v>
                </c:pt>
                <c:pt idx="179">
                  <c:v>1786.8188988295051</c:v>
                </c:pt>
                <c:pt idx="180">
                  <c:v>243.54730485316622</c:v>
                </c:pt>
                <c:pt idx="181">
                  <c:v>3622.9026523990096</c:v>
                </c:pt>
                <c:pt idx="182">
                  <c:v>1488.5973734535128</c:v>
                </c:pt>
                <c:pt idx="183">
                  <c:v>7572.7819243510221</c:v>
                </c:pt>
                <c:pt idx="184">
                  <c:v>2259.5718694609932</c:v>
                </c:pt>
                <c:pt idx="185">
                  <c:v>0</c:v>
                </c:pt>
                <c:pt idx="186">
                  <c:v>1910.2294427074207</c:v>
                </c:pt>
                <c:pt idx="187">
                  <c:v>991.05529774153456</c:v>
                </c:pt>
                <c:pt idx="188">
                  <c:v>10000</c:v>
                </c:pt>
                <c:pt idx="189">
                  <c:v>0</c:v>
                </c:pt>
                <c:pt idx="190">
                  <c:v>10000</c:v>
                </c:pt>
                <c:pt idx="191">
                  <c:v>4612.3107217473898</c:v>
                </c:pt>
                <c:pt idx="192">
                  <c:v>10000</c:v>
                </c:pt>
                <c:pt idx="193">
                  <c:v>0</c:v>
                </c:pt>
                <c:pt idx="194">
                  <c:v>0</c:v>
                </c:pt>
                <c:pt idx="195">
                  <c:v>5463.5071207766423</c:v>
                </c:pt>
                <c:pt idx="196">
                  <c:v>2925.1873613717971</c:v>
                </c:pt>
                <c:pt idx="197">
                  <c:v>3608.7123437724358</c:v>
                </c:pt>
                <c:pt idx="198">
                  <c:v>926.82108881829663</c:v>
                </c:pt>
                <c:pt idx="199">
                  <c:v>0</c:v>
                </c:pt>
                <c:pt idx="200">
                  <c:v>10000</c:v>
                </c:pt>
                <c:pt idx="201">
                  <c:v>7830.8235081502571</c:v>
                </c:pt>
                <c:pt idx="202">
                  <c:v>1890.4066593158295</c:v>
                </c:pt>
                <c:pt idx="203">
                  <c:v>3008.7926835254002</c:v>
                </c:pt>
                <c:pt idx="204">
                  <c:v>612.11822806131295</c:v>
                </c:pt>
                <c:pt idx="205">
                  <c:v>1156.5903365631877</c:v>
                </c:pt>
                <c:pt idx="206">
                  <c:v>1495.8871940052602</c:v>
                </c:pt>
                <c:pt idx="207">
                  <c:v>486.77715982844188</c:v>
                </c:pt>
                <c:pt idx="208">
                  <c:v>306.13564269894505</c:v>
                </c:pt>
                <c:pt idx="209">
                  <c:v>728.1033670084098</c:v>
                </c:pt>
                <c:pt idx="210">
                  <c:v>1562.9786976287951</c:v>
                </c:pt>
                <c:pt idx="211">
                  <c:v>2048.5415018293411</c:v>
                </c:pt>
                <c:pt idx="212">
                  <c:v>10000</c:v>
                </c:pt>
                <c:pt idx="213">
                  <c:v>1087.2796231226694</c:v>
                </c:pt>
                <c:pt idx="214">
                  <c:v>1438.8187069444707</c:v>
                </c:pt>
                <c:pt idx="215">
                  <c:v>668.95407875560022</c:v>
                </c:pt>
                <c:pt idx="216">
                  <c:v>0</c:v>
                </c:pt>
                <c:pt idx="217">
                  <c:v>0</c:v>
                </c:pt>
                <c:pt idx="218">
                  <c:v>0</c:v>
                </c:pt>
                <c:pt idx="219">
                  <c:v>7602.2591746942026</c:v>
                </c:pt>
                <c:pt idx="220">
                  <c:v>5184.669325097645</c:v>
                </c:pt>
                <c:pt idx="221">
                  <c:v>0</c:v>
                </c:pt>
                <c:pt idx="222">
                  <c:v>1664.6047083886037</c:v>
                </c:pt>
                <c:pt idx="223">
                  <c:v>0</c:v>
                </c:pt>
                <c:pt idx="224">
                  <c:v>817.80990827919857</c:v>
                </c:pt>
                <c:pt idx="225">
                  <c:v>0</c:v>
                </c:pt>
                <c:pt idx="226">
                  <c:v>3507.2266680492589</c:v>
                </c:pt>
                <c:pt idx="227">
                  <c:v>2307.9250496336431</c:v>
                </c:pt>
                <c:pt idx="228">
                  <c:v>1439.6424726485434</c:v>
                </c:pt>
                <c:pt idx="229">
                  <c:v>0</c:v>
                </c:pt>
                <c:pt idx="230">
                  <c:v>6182.5932399376752</c:v>
                </c:pt>
                <c:pt idx="231">
                  <c:v>3014.040041124973</c:v>
                </c:pt>
                <c:pt idx="232">
                  <c:v>10000</c:v>
                </c:pt>
                <c:pt idx="233">
                  <c:v>0</c:v>
                </c:pt>
                <c:pt idx="234">
                  <c:v>0</c:v>
                </c:pt>
                <c:pt idx="235">
                  <c:v>1529.5348457402949</c:v>
                </c:pt>
                <c:pt idx="236">
                  <c:v>10000</c:v>
                </c:pt>
                <c:pt idx="237">
                  <c:v>2667.7056188398092</c:v>
                </c:pt>
                <c:pt idx="238">
                  <c:v>4626.2505686453997</c:v>
                </c:pt>
                <c:pt idx="239">
                  <c:v>0</c:v>
                </c:pt>
                <c:pt idx="240">
                  <c:v>0</c:v>
                </c:pt>
                <c:pt idx="241">
                  <c:v>4202.2441757487368</c:v>
                </c:pt>
                <c:pt idx="242">
                  <c:v>1277.9824038256565</c:v>
                </c:pt>
                <c:pt idx="243">
                  <c:v>7209.0030634941641</c:v>
                </c:pt>
                <c:pt idx="244">
                  <c:v>0</c:v>
                </c:pt>
                <c:pt idx="245">
                  <c:v>2937.8074609393325</c:v>
                </c:pt>
                <c:pt idx="246">
                  <c:v>5414.9803711287468</c:v>
                </c:pt>
                <c:pt idx="247">
                  <c:v>5113.1174365800625</c:v>
                </c:pt>
                <c:pt idx="248">
                  <c:v>0</c:v>
                </c:pt>
                <c:pt idx="249">
                  <c:v>10000</c:v>
                </c:pt>
                <c:pt idx="250">
                  <c:v>1388.3429222097911</c:v>
                </c:pt>
                <c:pt idx="251">
                  <c:v>0</c:v>
                </c:pt>
                <c:pt idx="252">
                  <c:v>3214.9529904590772</c:v>
                </c:pt>
                <c:pt idx="253">
                  <c:v>6966.0615896974332</c:v>
                </c:pt>
                <c:pt idx="254">
                  <c:v>0</c:v>
                </c:pt>
                <c:pt idx="255">
                  <c:v>29.1042942957517</c:v>
                </c:pt>
                <c:pt idx="256">
                  <c:v>1440.3753264007294</c:v>
                </c:pt>
                <c:pt idx="257">
                  <c:v>4158.0971913581743</c:v>
                </c:pt>
                <c:pt idx="258">
                  <c:v>65.771649528107446</c:v>
                </c:pt>
                <c:pt idx="259">
                  <c:v>0</c:v>
                </c:pt>
                <c:pt idx="260">
                  <c:v>4248.1179362506882</c:v>
                </c:pt>
                <c:pt idx="261">
                  <c:v>2446.878886967279</c:v>
                </c:pt>
                <c:pt idx="262">
                  <c:v>0</c:v>
                </c:pt>
                <c:pt idx="263">
                  <c:v>5285.7221732501794</c:v>
                </c:pt>
                <c:pt idx="264">
                  <c:v>5579.3610765435069</c:v>
                </c:pt>
                <c:pt idx="265">
                  <c:v>7788.1119206736812</c:v>
                </c:pt>
                <c:pt idx="266">
                  <c:v>1663.5446823733064</c:v>
                </c:pt>
                <c:pt idx="267">
                  <c:v>0</c:v>
                </c:pt>
                <c:pt idx="268">
                  <c:v>2613.5343473236594</c:v>
                </c:pt>
                <c:pt idx="269">
                  <c:v>10000</c:v>
                </c:pt>
                <c:pt idx="270">
                  <c:v>0</c:v>
                </c:pt>
                <c:pt idx="271">
                  <c:v>5245.9514539779775</c:v>
                </c:pt>
                <c:pt idx="272">
                  <c:v>1208.3488305965348</c:v>
                </c:pt>
                <c:pt idx="273">
                  <c:v>0</c:v>
                </c:pt>
                <c:pt idx="274">
                  <c:v>0</c:v>
                </c:pt>
                <c:pt idx="275">
                  <c:v>10000</c:v>
                </c:pt>
                <c:pt idx="276">
                  <c:v>0</c:v>
                </c:pt>
                <c:pt idx="277">
                  <c:v>0</c:v>
                </c:pt>
                <c:pt idx="278">
                  <c:v>0</c:v>
                </c:pt>
                <c:pt idx="279">
                  <c:v>0</c:v>
                </c:pt>
                <c:pt idx="280">
                  <c:v>0</c:v>
                </c:pt>
                <c:pt idx="281">
                  <c:v>0</c:v>
                </c:pt>
                <c:pt idx="282">
                  <c:v>1153.5030434750395</c:v>
                </c:pt>
                <c:pt idx="283">
                  <c:v>1136.406888976526</c:v>
                </c:pt>
                <c:pt idx="284">
                  <c:v>3972.8591662274694</c:v>
                </c:pt>
                <c:pt idx="285">
                  <c:v>859.41345835858101</c:v>
                </c:pt>
                <c:pt idx="286">
                  <c:v>10000</c:v>
                </c:pt>
                <c:pt idx="287">
                  <c:v>2453.8133067778163</c:v>
                </c:pt>
                <c:pt idx="288">
                  <c:v>0</c:v>
                </c:pt>
                <c:pt idx="289">
                  <c:v>0</c:v>
                </c:pt>
                <c:pt idx="290">
                  <c:v>2248.1723702570653</c:v>
                </c:pt>
                <c:pt idx="291">
                  <c:v>3331.9411510417613</c:v>
                </c:pt>
                <c:pt idx="292">
                  <c:v>120.23375451179891</c:v>
                </c:pt>
                <c:pt idx="293">
                  <c:v>10000</c:v>
                </c:pt>
                <c:pt idx="294">
                  <c:v>6855.4926451714055</c:v>
                </c:pt>
                <c:pt idx="295">
                  <c:v>0</c:v>
                </c:pt>
                <c:pt idx="296">
                  <c:v>1416.445739862053</c:v>
                </c:pt>
                <c:pt idx="297">
                  <c:v>10000</c:v>
                </c:pt>
                <c:pt idx="298">
                  <c:v>0</c:v>
                </c:pt>
                <c:pt idx="299">
                  <c:v>0</c:v>
                </c:pt>
                <c:pt idx="300">
                  <c:v>1709.1144767067913</c:v>
                </c:pt>
                <c:pt idx="301">
                  <c:v>7493.0656186917386</c:v>
                </c:pt>
                <c:pt idx="302">
                  <c:v>3840.0203823325319</c:v>
                </c:pt>
                <c:pt idx="303">
                  <c:v>464.67253083070045</c:v>
                </c:pt>
                <c:pt idx="304">
                  <c:v>10000</c:v>
                </c:pt>
                <c:pt idx="305">
                  <c:v>4466.8126879700667</c:v>
                </c:pt>
                <c:pt idx="306">
                  <c:v>10000</c:v>
                </c:pt>
                <c:pt idx="307">
                  <c:v>0</c:v>
                </c:pt>
                <c:pt idx="308">
                  <c:v>10000</c:v>
                </c:pt>
                <c:pt idx="309">
                  <c:v>0</c:v>
                </c:pt>
                <c:pt idx="310">
                  <c:v>10000</c:v>
                </c:pt>
                <c:pt idx="311">
                  <c:v>3708.5646352909116</c:v>
                </c:pt>
                <c:pt idx="312">
                  <c:v>2458.1070265584622</c:v>
                </c:pt>
                <c:pt idx="313">
                  <c:v>553.27026748858407</c:v>
                </c:pt>
                <c:pt idx="314">
                  <c:v>1702.4335509586049</c:v>
                </c:pt>
                <c:pt idx="315">
                  <c:v>0</c:v>
                </c:pt>
                <c:pt idx="316">
                  <c:v>0</c:v>
                </c:pt>
                <c:pt idx="317">
                  <c:v>4912.8060404296357</c:v>
                </c:pt>
                <c:pt idx="318">
                  <c:v>0</c:v>
                </c:pt>
                <c:pt idx="319">
                  <c:v>0</c:v>
                </c:pt>
                <c:pt idx="320">
                  <c:v>10000</c:v>
                </c:pt>
                <c:pt idx="321">
                  <c:v>1111.7523119557572</c:v>
                </c:pt>
                <c:pt idx="322">
                  <c:v>8033.3968512013762</c:v>
                </c:pt>
                <c:pt idx="323">
                  <c:v>10000</c:v>
                </c:pt>
                <c:pt idx="324">
                  <c:v>2277.3054089803281</c:v>
                </c:pt>
                <c:pt idx="325">
                  <c:v>1373.0191556155978</c:v>
                </c:pt>
                <c:pt idx="326">
                  <c:v>0</c:v>
                </c:pt>
                <c:pt idx="327">
                  <c:v>4184.7348783628449</c:v>
                </c:pt>
                <c:pt idx="328">
                  <c:v>0</c:v>
                </c:pt>
                <c:pt idx="329">
                  <c:v>0</c:v>
                </c:pt>
                <c:pt idx="330">
                  <c:v>0</c:v>
                </c:pt>
                <c:pt idx="331">
                  <c:v>5840.9919992253281</c:v>
                </c:pt>
                <c:pt idx="332">
                  <c:v>1968.9533623037123</c:v>
                </c:pt>
                <c:pt idx="333">
                  <c:v>1187.8366821539148</c:v>
                </c:pt>
                <c:pt idx="334">
                  <c:v>2414.0627135753834</c:v>
                </c:pt>
                <c:pt idx="335">
                  <c:v>599.86921865502882</c:v>
                </c:pt>
                <c:pt idx="336">
                  <c:v>5969.7969867911825</c:v>
                </c:pt>
                <c:pt idx="337">
                  <c:v>0</c:v>
                </c:pt>
                <c:pt idx="338">
                  <c:v>0</c:v>
                </c:pt>
                <c:pt idx="339">
                  <c:v>1322.4244052742747</c:v>
                </c:pt>
                <c:pt idx="340">
                  <c:v>10000</c:v>
                </c:pt>
                <c:pt idx="341">
                  <c:v>9241.5241740648344</c:v>
                </c:pt>
                <c:pt idx="342">
                  <c:v>0</c:v>
                </c:pt>
                <c:pt idx="343">
                  <c:v>4713.962497432688</c:v>
                </c:pt>
                <c:pt idx="344">
                  <c:v>2154.2042711981057</c:v>
                </c:pt>
                <c:pt idx="345">
                  <c:v>1215.0260832597855</c:v>
                </c:pt>
                <c:pt idx="346">
                  <c:v>0</c:v>
                </c:pt>
                <c:pt idx="347">
                  <c:v>0</c:v>
                </c:pt>
                <c:pt idx="348">
                  <c:v>0</c:v>
                </c:pt>
                <c:pt idx="349">
                  <c:v>5171.3340929467786</c:v>
                </c:pt>
                <c:pt idx="350">
                  <c:v>4140.0001240394949</c:v>
                </c:pt>
                <c:pt idx="351">
                  <c:v>451.47997002651573</c:v>
                </c:pt>
                <c:pt idx="352">
                  <c:v>2444.764950852576</c:v>
                </c:pt>
                <c:pt idx="353">
                  <c:v>641.79931477509808</c:v>
                </c:pt>
                <c:pt idx="354">
                  <c:v>0</c:v>
                </c:pt>
                <c:pt idx="355">
                  <c:v>10000</c:v>
                </c:pt>
                <c:pt idx="356">
                  <c:v>0</c:v>
                </c:pt>
                <c:pt idx="357">
                  <c:v>7858.0723843265505</c:v>
                </c:pt>
                <c:pt idx="358">
                  <c:v>415.71393685880957</c:v>
                </c:pt>
                <c:pt idx="359">
                  <c:v>5297.4062440376292</c:v>
                </c:pt>
                <c:pt idx="360">
                  <c:v>110.78709699799583</c:v>
                </c:pt>
              </c:numCache>
            </c:numRef>
          </c:yVal>
          <c:smooth val="0"/>
          <c:extLst>
            <c:ext xmlns:c16="http://schemas.microsoft.com/office/drawing/2014/chart" uri="{C3380CC4-5D6E-409C-BE32-E72D297353CC}">
              <c16:uniqueId val="{00000000-D499-4371-AC14-F9372994F50A}"/>
            </c:ext>
          </c:extLst>
        </c:ser>
        <c:dLbls>
          <c:showLegendKey val="0"/>
          <c:showVal val="0"/>
          <c:showCatName val="0"/>
          <c:showSerName val="0"/>
          <c:showPercent val="0"/>
          <c:showBubbleSize val="0"/>
        </c:dLbls>
        <c:axId val="206347264"/>
        <c:axId val="202681240"/>
      </c:scatterChart>
      <c:valAx>
        <c:axId val="20634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1240"/>
        <c:crosses val="autoZero"/>
        <c:crossBetween val="midCat"/>
      </c:valAx>
      <c:valAx>
        <c:axId val="20268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47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Rainfall</a:t>
            </a:r>
          </a:p>
        </c:rich>
      </c:tx>
      <c:layout>
        <c:manualLayout>
          <c:xMode val="edge"/>
          <c:yMode val="edge"/>
          <c:x val="0.35340995199699349"/>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Graphs!$B$1</c:f>
              <c:strCache>
                <c:ptCount val="1"/>
                <c:pt idx="0">
                  <c:v>January</c:v>
                </c:pt>
              </c:strCache>
            </c:strRef>
          </c:tx>
          <c:spPr>
            <a:solidFill>
              <a:schemeClr val="accent1"/>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Graphs!$B$2:$B$33</c15:sqref>
                  </c15:fullRef>
                </c:ext>
              </c:extLst>
              <c:f>Graphs!$B$33</c:f>
              <c:numCache>
                <c:formatCode>General</c:formatCode>
                <c:ptCount val="1"/>
                <c:pt idx="0">
                  <c:v>45.02290286653956</c:v>
                </c:pt>
              </c:numCache>
            </c:numRef>
          </c:val>
          <c:extLst>
            <c:ext xmlns:c16="http://schemas.microsoft.com/office/drawing/2014/chart" uri="{C3380CC4-5D6E-409C-BE32-E72D297353CC}">
              <c16:uniqueId val="{00000000-E073-4715-BF2D-8A9AA7F444E4}"/>
            </c:ext>
          </c:extLst>
        </c:ser>
        <c:ser>
          <c:idx val="1"/>
          <c:order val="1"/>
          <c:tx>
            <c:strRef>
              <c:f>Graphs!$C$1</c:f>
              <c:strCache>
                <c:ptCount val="1"/>
                <c:pt idx="0">
                  <c:v>February</c:v>
                </c:pt>
              </c:strCache>
            </c:strRef>
          </c:tx>
          <c:spPr>
            <a:solidFill>
              <a:schemeClr val="accent2"/>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Graphs!$C$2:$C$33</c15:sqref>
                  </c15:fullRef>
                </c:ext>
              </c:extLst>
              <c:f>Graphs!$C$33</c:f>
              <c:numCache>
                <c:formatCode>General</c:formatCode>
                <c:ptCount val="1"/>
                <c:pt idx="0">
                  <c:v>67.92226091664196</c:v>
                </c:pt>
              </c:numCache>
            </c:numRef>
          </c:val>
          <c:extLst>
            <c:ext xmlns:c16="http://schemas.microsoft.com/office/drawing/2014/chart" uri="{C3380CC4-5D6E-409C-BE32-E72D297353CC}">
              <c16:uniqueId val="{00000001-E073-4715-BF2D-8A9AA7F444E4}"/>
            </c:ext>
          </c:extLst>
        </c:ser>
        <c:ser>
          <c:idx val="2"/>
          <c:order val="2"/>
          <c:tx>
            <c:strRef>
              <c:f>Graphs!$D$1</c:f>
              <c:strCache>
                <c:ptCount val="1"/>
                <c:pt idx="0">
                  <c:v>March</c:v>
                </c:pt>
              </c:strCache>
            </c:strRef>
          </c:tx>
          <c:spPr>
            <a:solidFill>
              <a:schemeClr val="accent3"/>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Graphs!$D$2:$D$33</c15:sqref>
                  </c15:fullRef>
                </c:ext>
              </c:extLst>
              <c:f>Graphs!$D$33</c:f>
              <c:numCache>
                <c:formatCode>General</c:formatCode>
                <c:ptCount val="1"/>
                <c:pt idx="0">
                  <c:v>36.833449096623305</c:v>
                </c:pt>
              </c:numCache>
            </c:numRef>
          </c:val>
          <c:extLst>
            <c:ext xmlns:c16="http://schemas.microsoft.com/office/drawing/2014/chart" uri="{C3380CC4-5D6E-409C-BE32-E72D297353CC}">
              <c16:uniqueId val="{00000002-E073-4715-BF2D-8A9AA7F444E4}"/>
            </c:ext>
          </c:extLst>
        </c:ser>
        <c:ser>
          <c:idx val="3"/>
          <c:order val="3"/>
          <c:tx>
            <c:strRef>
              <c:f>Graphs!$E$1</c:f>
              <c:strCache>
                <c:ptCount val="1"/>
                <c:pt idx="0">
                  <c:v>April</c:v>
                </c:pt>
              </c:strCache>
            </c:strRef>
          </c:tx>
          <c:spPr>
            <a:solidFill>
              <a:schemeClr val="accent4"/>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Graphs!$E$2:$E$33</c15:sqref>
                  </c15:fullRef>
                </c:ext>
              </c:extLst>
              <c:f>Graphs!$E$33</c:f>
              <c:numCache>
                <c:formatCode>General</c:formatCode>
                <c:ptCount val="1"/>
                <c:pt idx="0">
                  <c:v>66.871003258893381</c:v>
                </c:pt>
              </c:numCache>
            </c:numRef>
          </c:val>
          <c:extLst>
            <c:ext xmlns:c16="http://schemas.microsoft.com/office/drawing/2014/chart" uri="{C3380CC4-5D6E-409C-BE32-E72D297353CC}">
              <c16:uniqueId val="{00000003-E073-4715-BF2D-8A9AA7F444E4}"/>
            </c:ext>
          </c:extLst>
        </c:ser>
        <c:ser>
          <c:idx val="4"/>
          <c:order val="4"/>
          <c:tx>
            <c:strRef>
              <c:f>Graphs!$F$1</c:f>
              <c:strCache>
                <c:ptCount val="1"/>
                <c:pt idx="0">
                  <c:v>May</c:v>
                </c:pt>
              </c:strCache>
            </c:strRef>
          </c:tx>
          <c:spPr>
            <a:solidFill>
              <a:schemeClr val="accent5"/>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Graphs!$F$2:$F$33</c15:sqref>
                  </c15:fullRef>
                </c:ext>
              </c:extLst>
              <c:f>Graphs!$F$33</c:f>
              <c:numCache>
                <c:formatCode>General</c:formatCode>
                <c:ptCount val="1"/>
                <c:pt idx="0">
                  <c:v>72.425492644810831</c:v>
                </c:pt>
              </c:numCache>
            </c:numRef>
          </c:val>
          <c:extLst>
            <c:ext xmlns:c16="http://schemas.microsoft.com/office/drawing/2014/chart" uri="{C3380CC4-5D6E-409C-BE32-E72D297353CC}">
              <c16:uniqueId val="{00000004-E073-4715-BF2D-8A9AA7F444E4}"/>
            </c:ext>
          </c:extLst>
        </c:ser>
        <c:ser>
          <c:idx val="5"/>
          <c:order val="5"/>
          <c:tx>
            <c:strRef>
              <c:f>Graphs!$G$1</c:f>
              <c:strCache>
                <c:ptCount val="1"/>
                <c:pt idx="0">
                  <c:v>June </c:v>
                </c:pt>
              </c:strCache>
            </c:strRef>
          </c:tx>
          <c:spPr>
            <a:solidFill>
              <a:schemeClr val="accent6"/>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Graphs!$G$2:$G$33</c15:sqref>
                  </c15:fullRef>
                </c:ext>
              </c:extLst>
              <c:f>Graphs!$G$33</c:f>
              <c:numCache>
                <c:formatCode>General</c:formatCode>
                <c:ptCount val="1"/>
                <c:pt idx="0">
                  <c:v>46.012032538753225</c:v>
                </c:pt>
              </c:numCache>
            </c:numRef>
          </c:val>
          <c:extLst>
            <c:ext xmlns:c16="http://schemas.microsoft.com/office/drawing/2014/chart" uri="{C3380CC4-5D6E-409C-BE32-E72D297353CC}">
              <c16:uniqueId val="{00000005-E073-4715-BF2D-8A9AA7F444E4}"/>
            </c:ext>
          </c:extLst>
        </c:ser>
        <c:ser>
          <c:idx val="6"/>
          <c:order val="6"/>
          <c:tx>
            <c:strRef>
              <c:f>Graphs!$H$1</c:f>
              <c:strCache>
                <c:ptCount val="1"/>
                <c:pt idx="0">
                  <c:v>July</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Graphs!$H$2:$H$33</c15:sqref>
                  </c15:fullRef>
                </c:ext>
              </c:extLst>
              <c:f>Graphs!$H$33</c:f>
              <c:numCache>
                <c:formatCode>General</c:formatCode>
                <c:ptCount val="1"/>
                <c:pt idx="0">
                  <c:v>64.315828547212618</c:v>
                </c:pt>
              </c:numCache>
            </c:numRef>
          </c:val>
          <c:extLst>
            <c:ext xmlns:c16="http://schemas.microsoft.com/office/drawing/2014/chart" uri="{C3380CC4-5D6E-409C-BE32-E72D297353CC}">
              <c16:uniqueId val="{00000006-E073-4715-BF2D-8A9AA7F444E4}"/>
            </c:ext>
          </c:extLst>
        </c:ser>
        <c:ser>
          <c:idx val="7"/>
          <c:order val="7"/>
          <c:tx>
            <c:strRef>
              <c:f>Graphs!$I$1</c:f>
              <c:strCache>
                <c:ptCount val="1"/>
                <c:pt idx="0">
                  <c:v>August</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Graphs!$I$2:$I$33</c15:sqref>
                  </c15:fullRef>
                </c:ext>
              </c:extLst>
              <c:f>Graphs!$I$33</c:f>
              <c:numCache>
                <c:formatCode>General</c:formatCode>
                <c:ptCount val="1"/>
                <c:pt idx="0">
                  <c:v>52.351350937137809</c:v>
                </c:pt>
              </c:numCache>
            </c:numRef>
          </c:val>
          <c:extLst>
            <c:ext xmlns:c16="http://schemas.microsoft.com/office/drawing/2014/chart" uri="{C3380CC4-5D6E-409C-BE32-E72D297353CC}">
              <c16:uniqueId val="{00000007-E073-4715-BF2D-8A9AA7F444E4}"/>
            </c:ext>
          </c:extLst>
        </c:ser>
        <c:ser>
          <c:idx val="8"/>
          <c:order val="8"/>
          <c:tx>
            <c:strRef>
              <c:f>Graphs!$J$1</c:f>
              <c:strCache>
                <c:ptCount val="1"/>
                <c:pt idx="0">
                  <c:v>September</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Graphs!$J$2:$J$33</c15:sqref>
                  </c15:fullRef>
                </c:ext>
              </c:extLst>
              <c:f>Graphs!$J$33</c:f>
              <c:numCache>
                <c:formatCode>General</c:formatCode>
                <c:ptCount val="1"/>
                <c:pt idx="0">
                  <c:v>54.115997784129263</c:v>
                </c:pt>
              </c:numCache>
            </c:numRef>
          </c:val>
          <c:extLst>
            <c:ext xmlns:c16="http://schemas.microsoft.com/office/drawing/2014/chart" uri="{C3380CC4-5D6E-409C-BE32-E72D297353CC}">
              <c16:uniqueId val="{00000008-E073-4715-BF2D-8A9AA7F444E4}"/>
            </c:ext>
          </c:extLst>
        </c:ser>
        <c:ser>
          <c:idx val="9"/>
          <c:order val="9"/>
          <c:tx>
            <c:strRef>
              <c:f>Graphs!$K$1</c:f>
              <c:strCache>
                <c:ptCount val="1"/>
                <c:pt idx="0">
                  <c:v>October</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Graphs!$K$2:$K$33</c15:sqref>
                  </c15:fullRef>
                </c:ext>
              </c:extLst>
              <c:f>Graphs!$K$33</c:f>
              <c:numCache>
                <c:formatCode>General</c:formatCode>
                <c:ptCount val="1"/>
                <c:pt idx="0">
                  <c:v>64.371577779288941</c:v>
                </c:pt>
              </c:numCache>
            </c:numRef>
          </c:val>
          <c:extLst>
            <c:ext xmlns:c16="http://schemas.microsoft.com/office/drawing/2014/chart" uri="{C3380CC4-5D6E-409C-BE32-E72D297353CC}">
              <c16:uniqueId val="{00000009-E073-4715-BF2D-8A9AA7F444E4}"/>
            </c:ext>
          </c:extLst>
        </c:ser>
        <c:ser>
          <c:idx val="10"/>
          <c:order val="10"/>
          <c:tx>
            <c:strRef>
              <c:f>Graphs!$L$1</c:f>
              <c:strCache>
                <c:ptCount val="1"/>
                <c:pt idx="0">
                  <c:v>November</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Graphs!$L$2:$L$33</c15:sqref>
                  </c15:fullRef>
                </c:ext>
              </c:extLst>
              <c:f>Graphs!$L$33</c:f>
              <c:numCache>
                <c:formatCode>General</c:formatCode>
                <c:ptCount val="1"/>
                <c:pt idx="0">
                  <c:v>67.051936367198067</c:v>
                </c:pt>
              </c:numCache>
            </c:numRef>
          </c:val>
          <c:extLst>
            <c:ext xmlns:c16="http://schemas.microsoft.com/office/drawing/2014/chart" uri="{C3380CC4-5D6E-409C-BE32-E72D297353CC}">
              <c16:uniqueId val="{0000000A-E073-4715-BF2D-8A9AA7F444E4}"/>
            </c:ext>
          </c:extLst>
        </c:ser>
        <c:ser>
          <c:idx val="11"/>
          <c:order val="11"/>
          <c:tx>
            <c:strRef>
              <c:f>Graphs!$M$1</c:f>
              <c:strCache>
                <c:ptCount val="1"/>
                <c:pt idx="0">
                  <c:v>December</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Graphs!$A$2:$A$33</c15:sqref>
                  </c15:fullRef>
                </c:ext>
              </c:extLst>
              <c:f>Graphs!$A$33</c:f>
              <c:strCache>
                <c:ptCount val="1"/>
                <c:pt idx="0">
                  <c:v>Total</c:v>
                </c:pt>
              </c:strCache>
            </c:strRef>
          </c:cat>
          <c:val>
            <c:numRef>
              <c:extLst>
                <c:ext xmlns:c15="http://schemas.microsoft.com/office/drawing/2012/chart" uri="{02D57815-91ED-43cb-92C2-25804820EDAC}">
                  <c15:fullRef>
                    <c15:sqref>Graphs!$M$2:$M$33</c15:sqref>
                  </c15:fullRef>
                </c:ext>
              </c:extLst>
              <c:f>Graphs!$M$33</c:f>
              <c:numCache>
                <c:formatCode>General</c:formatCode>
                <c:ptCount val="1"/>
                <c:pt idx="0">
                  <c:v>61.321392555949515</c:v>
                </c:pt>
              </c:numCache>
            </c:numRef>
          </c:val>
          <c:extLst>
            <c:ext xmlns:c16="http://schemas.microsoft.com/office/drawing/2014/chart" uri="{C3380CC4-5D6E-409C-BE32-E72D297353CC}">
              <c16:uniqueId val="{0000000B-E073-4715-BF2D-8A9AA7F444E4}"/>
            </c:ext>
          </c:extLst>
        </c:ser>
        <c:dLbls>
          <c:showLegendKey val="0"/>
          <c:showVal val="0"/>
          <c:showCatName val="0"/>
          <c:showSerName val="0"/>
          <c:showPercent val="0"/>
          <c:showBubbleSize val="0"/>
        </c:dLbls>
        <c:gapWidth val="219"/>
        <c:overlap val="-27"/>
        <c:axId val="601839072"/>
        <c:axId val="601833312"/>
      </c:barChart>
      <c:catAx>
        <c:axId val="601839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833312"/>
        <c:crosses val="autoZero"/>
        <c:auto val="1"/>
        <c:lblAlgn val="ctr"/>
        <c:lblOffset val="100"/>
        <c:noMultiLvlLbl val="0"/>
      </c:catAx>
      <c:valAx>
        <c:axId val="601833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83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Avarage</a:t>
            </a:r>
            <a:r>
              <a:rPr lang="en-GB" baseline="0"/>
              <a:t> Monthly Rainfall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Graphs!$A$534</c:f>
              <c:strCache>
                <c:ptCount val="1"/>
                <c:pt idx="0">
                  <c:v>Total</c:v>
                </c:pt>
              </c:strCache>
            </c:strRef>
          </c:tx>
          <c:spPr>
            <a:solidFill>
              <a:schemeClr val="accent1"/>
            </a:solidFill>
            <a:ln>
              <a:noFill/>
            </a:ln>
            <a:effectLst/>
          </c:spPr>
          <c:invertIfNegative val="0"/>
          <c:val>
            <c:numRef>
              <c:f>Graphs!$B$534:$M$534</c:f>
              <c:numCache>
                <c:formatCode>General</c:formatCode>
                <c:ptCount val="12"/>
                <c:pt idx="0">
                  <c:v>61.1191616736754</c:v>
                </c:pt>
                <c:pt idx="1">
                  <c:v>55.972138373693802</c:v>
                </c:pt>
                <c:pt idx="2">
                  <c:v>59.218212648538412</c:v>
                </c:pt>
                <c:pt idx="3">
                  <c:v>58.38216113181241</c:v>
                </c:pt>
                <c:pt idx="4">
                  <c:v>61.556201491915559</c:v>
                </c:pt>
                <c:pt idx="5">
                  <c:v>53.35967268411342</c:v>
                </c:pt>
                <c:pt idx="6">
                  <c:v>59.13679570859815</c:v>
                </c:pt>
                <c:pt idx="7">
                  <c:v>59.145442390035747</c:v>
                </c:pt>
                <c:pt idx="8">
                  <c:v>63.502474149734347</c:v>
                </c:pt>
                <c:pt idx="9">
                  <c:v>66.210043157210237</c:v>
                </c:pt>
                <c:pt idx="10">
                  <c:v>61.780585132540232</c:v>
                </c:pt>
                <c:pt idx="11">
                  <c:v>59.213192964594207</c:v>
                </c:pt>
              </c:numCache>
            </c:numRef>
          </c:val>
          <c:extLst>
            <c:ext xmlns:c16="http://schemas.microsoft.com/office/drawing/2014/chart" uri="{C3380CC4-5D6E-409C-BE32-E72D297353CC}">
              <c16:uniqueId val="{00000000-FE73-4CD7-87C2-B34E099B78F0}"/>
            </c:ext>
          </c:extLst>
        </c:ser>
        <c:ser>
          <c:idx val="1"/>
          <c:order val="1"/>
          <c:tx>
            <c:strRef>
              <c:f>Graphs!$A$1</c:f>
              <c:strCache>
                <c:ptCount val="1"/>
                <c:pt idx="0">
                  <c:v>Monthly Rainfall</c:v>
                </c:pt>
              </c:strCache>
            </c:strRef>
          </c:tx>
          <c:spPr>
            <a:solidFill>
              <a:schemeClr val="accent2"/>
            </a:solidFill>
            <a:ln>
              <a:noFill/>
            </a:ln>
            <a:effectLst/>
          </c:spPr>
          <c:invertIfNegative val="0"/>
          <c:val>
            <c:numRef>
              <c:f>Graphs!$B$1:$M$1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E73-4CD7-87C2-B34E099B78F0}"/>
            </c:ext>
          </c:extLst>
        </c:ser>
        <c:dLbls>
          <c:showLegendKey val="0"/>
          <c:showVal val="0"/>
          <c:showCatName val="0"/>
          <c:showSerName val="0"/>
          <c:showPercent val="0"/>
          <c:showBubbleSize val="0"/>
        </c:dLbls>
        <c:gapWidth val="219"/>
        <c:overlap val="-27"/>
        <c:axId val="676703568"/>
        <c:axId val="676701768"/>
      </c:barChart>
      <c:catAx>
        <c:axId val="6767035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701768"/>
        <c:crosses val="autoZero"/>
        <c:auto val="1"/>
        <c:lblAlgn val="ctr"/>
        <c:lblOffset val="100"/>
        <c:noMultiLvlLbl val="0"/>
      </c:catAx>
      <c:valAx>
        <c:axId val="676701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70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Monthly</a:t>
            </a:r>
            <a:r>
              <a:rPr lang="en-GB" baseline="0"/>
              <a:t> Rainfall Variation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Graphs!$A$534</c:f>
              <c:strCache>
                <c:ptCount val="1"/>
                <c:pt idx="0">
                  <c:v>Total</c:v>
                </c:pt>
              </c:strCache>
            </c:strRef>
          </c:tx>
          <c:spPr>
            <a:ln w="28575" cap="rnd">
              <a:solidFill>
                <a:schemeClr val="accent1"/>
              </a:solidFill>
              <a:round/>
            </a:ln>
            <a:effectLst/>
          </c:spPr>
          <c:marker>
            <c:symbol val="none"/>
          </c:marker>
          <c:cat>
            <c:strRef>
              <c:f>Graphs!$B$1:$M$1</c:f>
              <c:strCache>
                <c:ptCount val="12"/>
                <c:pt idx="0">
                  <c:v>January</c:v>
                </c:pt>
                <c:pt idx="1">
                  <c:v>February</c:v>
                </c:pt>
                <c:pt idx="2">
                  <c:v>March</c:v>
                </c:pt>
                <c:pt idx="3">
                  <c:v>April</c:v>
                </c:pt>
                <c:pt idx="4">
                  <c:v>May</c:v>
                </c:pt>
                <c:pt idx="5">
                  <c:v>June </c:v>
                </c:pt>
                <c:pt idx="6">
                  <c:v>July</c:v>
                </c:pt>
                <c:pt idx="7">
                  <c:v>August</c:v>
                </c:pt>
                <c:pt idx="8">
                  <c:v>September</c:v>
                </c:pt>
                <c:pt idx="9">
                  <c:v>October</c:v>
                </c:pt>
                <c:pt idx="10">
                  <c:v>November</c:v>
                </c:pt>
                <c:pt idx="11">
                  <c:v>December</c:v>
                </c:pt>
              </c:strCache>
            </c:strRef>
          </c:cat>
          <c:val>
            <c:numRef>
              <c:f>Graphs!$B$534:$M$534</c:f>
              <c:numCache>
                <c:formatCode>General</c:formatCode>
                <c:ptCount val="12"/>
                <c:pt idx="0">
                  <c:v>61.1191616736754</c:v>
                </c:pt>
                <c:pt idx="1">
                  <c:v>55.972138373693802</c:v>
                </c:pt>
                <c:pt idx="2">
                  <c:v>59.218212648538412</c:v>
                </c:pt>
                <c:pt idx="3">
                  <c:v>58.38216113181241</c:v>
                </c:pt>
                <c:pt idx="4">
                  <c:v>61.556201491915559</c:v>
                </c:pt>
                <c:pt idx="5">
                  <c:v>53.35967268411342</c:v>
                </c:pt>
                <c:pt idx="6">
                  <c:v>59.13679570859815</c:v>
                </c:pt>
                <c:pt idx="7">
                  <c:v>59.145442390035747</c:v>
                </c:pt>
                <c:pt idx="8">
                  <c:v>63.502474149734347</c:v>
                </c:pt>
                <c:pt idx="9">
                  <c:v>66.210043157210237</c:v>
                </c:pt>
                <c:pt idx="10">
                  <c:v>61.780585132540232</c:v>
                </c:pt>
                <c:pt idx="11">
                  <c:v>59.213192964594207</c:v>
                </c:pt>
              </c:numCache>
            </c:numRef>
          </c:val>
          <c:smooth val="0"/>
          <c:extLst>
            <c:ext xmlns:c16="http://schemas.microsoft.com/office/drawing/2014/chart" uri="{C3380CC4-5D6E-409C-BE32-E72D297353CC}">
              <c16:uniqueId val="{00000000-4ED6-4181-9115-CA4F190CA6FA}"/>
            </c:ext>
          </c:extLst>
        </c:ser>
        <c:dLbls>
          <c:showLegendKey val="0"/>
          <c:showVal val="0"/>
          <c:showCatName val="0"/>
          <c:showSerName val="0"/>
          <c:showPercent val="0"/>
          <c:showBubbleSize val="0"/>
        </c:dLbls>
        <c:smooth val="0"/>
        <c:axId val="591029928"/>
        <c:axId val="591033168"/>
      </c:lineChart>
      <c:catAx>
        <c:axId val="59102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033168"/>
        <c:crosses val="autoZero"/>
        <c:auto val="1"/>
        <c:lblAlgn val="ctr"/>
        <c:lblOffset val="100"/>
        <c:noMultiLvlLbl val="0"/>
      </c:catAx>
      <c:valAx>
        <c:axId val="591033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029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25</xdr:col>
      <xdr:colOff>25854</xdr:colOff>
      <xdr:row>20</xdr:row>
      <xdr:rowOff>55789</xdr:rowOff>
    </xdr:from>
    <xdr:to>
      <xdr:col>25</xdr:col>
      <xdr:colOff>1575254</xdr:colOff>
      <xdr:row>21</xdr:row>
      <xdr:rowOff>157389</xdr:rowOff>
    </xdr:to>
    <xdr:sp macro="" textlink="">
      <xdr:nvSpPr>
        <xdr:cNvPr id="3" name="Rectangle: Rounded Corners 2">
          <a:extLst>
            <a:ext uri="{FF2B5EF4-FFF2-40B4-BE49-F238E27FC236}">
              <a16:creationId xmlns:a16="http://schemas.microsoft.com/office/drawing/2014/main" id="{17D0D9A3-A57B-461E-8860-26CD2BB0346C}"/>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YcGRCUDI0V3g5SWdlMmlwYVJiTGljQmw0V3Z2YllLdk80MHFYRHJVemRPRkE&quot;}"/>
            </a:ext>
          </a:extLst>
        </xdr:cNvPr>
        <xdr:cNvSpPr/>
      </xdr:nvSpPr>
      <xdr:spPr>
        <a:xfrm>
          <a:off x="16422461" y="4600575"/>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45 to 50pc</a:t>
          </a:r>
        </a:p>
      </xdr:txBody>
    </xdr:sp>
    <xdr:clientData/>
  </xdr:twoCellAnchor>
  <xdr:twoCellAnchor>
    <xdr:from>
      <xdr:col>25</xdr:col>
      <xdr:colOff>39461</xdr:colOff>
      <xdr:row>22</xdr:row>
      <xdr:rowOff>69396</xdr:rowOff>
    </xdr:from>
    <xdr:to>
      <xdr:col>25</xdr:col>
      <xdr:colOff>1588861</xdr:colOff>
      <xdr:row>23</xdr:row>
      <xdr:rowOff>170996</xdr:rowOff>
    </xdr:to>
    <xdr:sp macro="" textlink="">
      <xdr:nvSpPr>
        <xdr:cNvPr id="4" name="Rectangle: Rounded Corners 3">
          <a:extLst>
            <a:ext uri="{FF2B5EF4-FFF2-40B4-BE49-F238E27FC236}">
              <a16:creationId xmlns:a16="http://schemas.microsoft.com/office/drawing/2014/main" id="{57F618A7-90F9-4442-9FE2-3D309F2DA72F}"/>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SU2dPTW5nbk5ST3AtbUpqZTg0UmMwQjExWGhJaFpLVnZPaFlIOHFFcElqLVE&quot;}"/>
            </a:ext>
          </a:extLst>
        </xdr:cNvPr>
        <xdr:cNvSpPr/>
      </xdr:nvSpPr>
      <xdr:spPr>
        <a:xfrm>
          <a:off x="16436068" y="4995182"/>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45 to 90pc</a:t>
          </a:r>
        </a:p>
      </xdr:txBody>
    </xdr:sp>
    <xdr:clientData/>
  </xdr:twoCellAnchor>
  <xdr:twoCellAnchor>
    <xdr:from>
      <xdr:col>25</xdr:col>
      <xdr:colOff>25854</xdr:colOff>
      <xdr:row>18</xdr:row>
      <xdr:rowOff>55789</xdr:rowOff>
    </xdr:from>
    <xdr:to>
      <xdr:col>25</xdr:col>
      <xdr:colOff>1575254</xdr:colOff>
      <xdr:row>19</xdr:row>
      <xdr:rowOff>157389</xdr:rowOff>
    </xdr:to>
    <xdr:sp macro="" textlink="">
      <xdr:nvSpPr>
        <xdr:cNvPr id="5" name="Rectangle: Rounded Corners 4">
          <a:extLst>
            <a:ext uri="{FF2B5EF4-FFF2-40B4-BE49-F238E27FC236}">
              <a16:creationId xmlns:a16="http://schemas.microsoft.com/office/drawing/2014/main" id="{6397FF9E-0E5B-4C0A-97AC-F5EDA206B1F9}"/>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hX2s4OVEyOGJ0RHZjcU1GSW1pME9FQkhJUlNvTnJxejlTc1ZLNzg4djB6RGc&quot;}"/>
            </a:ext>
          </a:extLst>
        </xdr:cNvPr>
        <xdr:cNvSpPr/>
      </xdr:nvSpPr>
      <xdr:spPr>
        <a:xfrm>
          <a:off x="16422461" y="4219575"/>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45 to 10pc</a:t>
          </a:r>
        </a:p>
      </xdr:txBody>
    </xdr:sp>
    <xdr:clientData/>
  </xdr:twoCellAnchor>
  <xdr:twoCellAnchor>
    <xdr:from>
      <xdr:col>25</xdr:col>
      <xdr:colOff>1726747</xdr:colOff>
      <xdr:row>18</xdr:row>
      <xdr:rowOff>55789</xdr:rowOff>
    </xdr:from>
    <xdr:to>
      <xdr:col>27</xdr:col>
      <xdr:colOff>200933</xdr:colOff>
      <xdr:row>19</xdr:row>
      <xdr:rowOff>157389</xdr:rowOff>
    </xdr:to>
    <xdr:sp macro="" textlink="">
      <xdr:nvSpPr>
        <xdr:cNvPr id="6" name="Rectangle: Rounded Corners 5">
          <a:extLst>
            <a:ext uri="{FF2B5EF4-FFF2-40B4-BE49-F238E27FC236}">
              <a16:creationId xmlns:a16="http://schemas.microsoft.com/office/drawing/2014/main" id="{51333FE7-F9E5-47A2-A535-C54019ADB47B}"/>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UMXdiNDRHZXZKTG8yczZMVmNVSG8wQjFHZjlXT2dBaGs2TWVtZ19uUzJqWVE&quot;}"/>
            </a:ext>
          </a:extLst>
        </xdr:cNvPr>
        <xdr:cNvSpPr/>
      </xdr:nvSpPr>
      <xdr:spPr>
        <a:xfrm>
          <a:off x="18123354" y="4219575"/>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85 to 10pc</a:t>
          </a:r>
        </a:p>
      </xdr:txBody>
    </xdr:sp>
    <xdr:clientData/>
  </xdr:twoCellAnchor>
  <xdr:twoCellAnchor>
    <xdr:from>
      <xdr:col>25</xdr:col>
      <xdr:colOff>1726746</xdr:colOff>
      <xdr:row>20</xdr:row>
      <xdr:rowOff>55789</xdr:rowOff>
    </xdr:from>
    <xdr:to>
      <xdr:col>27</xdr:col>
      <xdr:colOff>200932</xdr:colOff>
      <xdr:row>21</xdr:row>
      <xdr:rowOff>157389</xdr:rowOff>
    </xdr:to>
    <xdr:sp macro="" textlink="">
      <xdr:nvSpPr>
        <xdr:cNvPr id="7" name="Rectangle: Rounded Corners 6">
          <a:extLst>
            <a:ext uri="{FF2B5EF4-FFF2-40B4-BE49-F238E27FC236}">
              <a16:creationId xmlns:a16="http://schemas.microsoft.com/office/drawing/2014/main" id="{90DAAAF8-E4F2-480A-8AA8-9A7643923B24}"/>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hT3NIVUswRzlWR2lBWnVDZHdrRTBnQkNzYWc2dF9nc1VUemFmZl9UaFlOdEE&quot;}"/>
            </a:ext>
          </a:extLst>
        </xdr:cNvPr>
        <xdr:cNvSpPr/>
      </xdr:nvSpPr>
      <xdr:spPr>
        <a:xfrm>
          <a:off x="18123353" y="4600575"/>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85 to 50pc</a:t>
          </a:r>
        </a:p>
      </xdr:txBody>
    </xdr:sp>
    <xdr:clientData/>
  </xdr:twoCellAnchor>
  <xdr:twoCellAnchor>
    <xdr:from>
      <xdr:col>25</xdr:col>
      <xdr:colOff>1726747</xdr:colOff>
      <xdr:row>22</xdr:row>
      <xdr:rowOff>83003</xdr:rowOff>
    </xdr:from>
    <xdr:to>
      <xdr:col>27</xdr:col>
      <xdr:colOff>200933</xdr:colOff>
      <xdr:row>23</xdr:row>
      <xdr:rowOff>184603</xdr:rowOff>
    </xdr:to>
    <xdr:sp macro="" textlink="">
      <xdr:nvSpPr>
        <xdr:cNvPr id="8" name="Rectangle: Rounded Corners 7">
          <a:extLst>
            <a:ext uri="{FF2B5EF4-FFF2-40B4-BE49-F238E27FC236}">
              <a16:creationId xmlns:a16="http://schemas.microsoft.com/office/drawing/2014/main" id="{CC20477C-E623-4DB9-8028-7824B8405EB5}"/>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YMTNteEx6R2JkSWpKZ1dQSGhCWGg0QjZsQ2tVTHRwR3ZCNlNQZ2JMYTU3OVE&quot;}"/>
            </a:ext>
          </a:extLst>
        </xdr:cNvPr>
        <xdr:cNvSpPr/>
      </xdr:nvSpPr>
      <xdr:spPr>
        <a:xfrm>
          <a:off x="18123354" y="5008789"/>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All RCP 85 to 90pc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6163</xdr:colOff>
      <xdr:row>3</xdr:row>
      <xdr:rowOff>67795</xdr:rowOff>
    </xdr:from>
    <xdr:to>
      <xdr:col>18</xdr:col>
      <xdr:colOff>163606</xdr:colOff>
      <xdr:row>16</xdr:row>
      <xdr:rowOff>10645</xdr:rowOff>
    </xdr:to>
    <xdr:graphicFrame macro="">
      <xdr:nvGraphicFramePr>
        <xdr:cNvPr id="2" name="Chart 1">
          <a:extLst>
            <a:ext uri="{FF2B5EF4-FFF2-40B4-BE49-F238E27FC236}">
              <a16:creationId xmlns:a16="http://schemas.microsoft.com/office/drawing/2014/main" id="{459DFBEA-07CE-4DFE-A926-057A248E8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16</xdr:row>
      <xdr:rowOff>0</xdr:rowOff>
    </xdr:from>
    <xdr:to>
      <xdr:col>18</xdr:col>
      <xdr:colOff>161925</xdr:colOff>
      <xdr:row>28</xdr:row>
      <xdr:rowOff>133350</xdr:rowOff>
    </xdr:to>
    <xdr:graphicFrame macro="">
      <xdr:nvGraphicFramePr>
        <xdr:cNvPr id="5" name="Chart 4">
          <a:extLst>
            <a:ext uri="{FF2B5EF4-FFF2-40B4-BE49-F238E27FC236}">
              <a16:creationId xmlns:a16="http://schemas.microsoft.com/office/drawing/2014/main" id="{71D22BD1-3992-4964-9E72-BC8CA253099A}"/>
            </a:ext>
            <a:ext uri="{147F2762-F138-4A5C-976F-8EAC2B608ADB}">
              <a16:predDERef xmlns:a16="http://schemas.microsoft.com/office/drawing/2014/main" pred="{459DFBEA-07CE-4DFE-A926-057A248E8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17368</xdr:colOff>
      <xdr:row>29</xdr:row>
      <xdr:rowOff>100293</xdr:rowOff>
    </xdr:from>
    <xdr:to>
      <xdr:col>18</xdr:col>
      <xdr:colOff>174811</xdr:colOff>
      <xdr:row>42</xdr:row>
      <xdr:rowOff>43143</xdr:rowOff>
    </xdr:to>
    <xdr:graphicFrame macro="">
      <xdr:nvGraphicFramePr>
        <xdr:cNvPr id="6" name="Chart 5">
          <a:extLst>
            <a:ext uri="{FF2B5EF4-FFF2-40B4-BE49-F238E27FC236}">
              <a16:creationId xmlns:a16="http://schemas.microsoft.com/office/drawing/2014/main" id="{88998FA4-3BAD-4FDD-ACAE-0398AE2B5227}"/>
            </a:ext>
            <a:ext uri="{147F2762-F138-4A5C-976F-8EAC2B608ADB}">
              <a16:predDERef xmlns:a16="http://schemas.microsoft.com/office/drawing/2014/main" pred="{71D22BD1-3992-4964-9E72-BC8CA2530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600075</xdr:colOff>
      <xdr:row>4</xdr:row>
      <xdr:rowOff>123825</xdr:rowOff>
    </xdr:from>
    <xdr:to>
      <xdr:col>43</xdr:col>
      <xdr:colOff>152400</xdr:colOff>
      <xdr:row>17</xdr:row>
      <xdr:rowOff>66675</xdr:rowOff>
    </xdr:to>
    <xdr:graphicFrame macro="">
      <xdr:nvGraphicFramePr>
        <xdr:cNvPr id="3" name="Chart 2">
          <a:extLst>
            <a:ext uri="{FF2B5EF4-FFF2-40B4-BE49-F238E27FC236}">
              <a16:creationId xmlns:a16="http://schemas.microsoft.com/office/drawing/2014/main" id="{909159C2-207E-49F1-AD20-34E1F4D1221C}"/>
            </a:ext>
            <a:ext uri="{147F2762-F138-4A5C-976F-8EAC2B608ADB}">
              <a16:predDERef xmlns:a16="http://schemas.microsoft.com/office/drawing/2014/main" pred="{88998FA4-3BAD-4FDD-ACAE-0398AE2B52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0</xdr:colOff>
      <xdr:row>16</xdr:row>
      <xdr:rowOff>0</xdr:rowOff>
    </xdr:from>
    <xdr:to>
      <xdr:col>43</xdr:col>
      <xdr:colOff>161925</xdr:colOff>
      <xdr:row>28</xdr:row>
      <xdr:rowOff>133350</xdr:rowOff>
    </xdr:to>
    <xdr:graphicFrame macro="">
      <xdr:nvGraphicFramePr>
        <xdr:cNvPr id="4" name="Chart 3">
          <a:extLst>
            <a:ext uri="{FF2B5EF4-FFF2-40B4-BE49-F238E27FC236}">
              <a16:creationId xmlns:a16="http://schemas.microsoft.com/office/drawing/2014/main" id="{4807CBC7-011E-431A-863F-5690C21AB5F0}"/>
            </a:ext>
            <a:ext uri="{147F2762-F138-4A5C-976F-8EAC2B608ADB}">
              <a16:predDERef xmlns:a16="http://schemas.microsoft.com/office/drawing/2014/main" pred="{909159C2-207E-49F1-AD20-34E1F4D122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600075</xdr:colOff>
      <xdr:row>27</xdr:row>
      <xdr:rowOff>66675</xdr:rowOff>
    </xdr:from>
    <xdr:to>
      <xdr:col>43</xdr:col>
      <xdr:colOff>152400</xdr:colOff>
      <xdr:row>40</xdr:row>
      <xdr:rowOff>9525</xdr:rowOff>
    </xdr:to>
    <xdr:graphicFrame macro="">
      <xdr:nvGraphicFramePr>
        <xdr:cNvPr id="7" name="Chart 6">
          <a:extLst>
            <a:ext uri="{FF2B5EF4-FFF2-40B4-BE49-F238E27FC236}">
              <a16:creationId xmlns:a16="http://schemas.microsoft.com/office/drawing/2014/main" id="{559574AD-31C8-486D-A53D-30824E528281}"/>
            </a:ext>
            <a:ext uri="{147F2762-F138-4A5C-976F-8EAC2B608ADB}">
              <a16:predDERef xmlns:a16="http://schemas.microsoft.com/office/drawing/2014/main" pred="{4807CBC7-011E-431A-863F-5690C21AB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600075</xdr:colOff>
      <xdr:row>4</xdr:row>
      <xdr:rowOff>123825</xdr:rowOff>
    </xdr:from>
    <xdr:to>
      <xdr:col>67</xdr:col>
      <xdr:colOff>152400</xdr:colOff>
      <xdr:row>17</xdr:row>
      <xdr:rowOff>66675</xdr:rowOff>
    </xdr:to>
    <xdr:graphicFrame macro="">
      <xdr:nvGraphicFramePr>
        <xdr:cNvPr id="8" name="Chart 7">
          <a:extLst>
            <a:ext uri="{FF2B5EF4-FFF2-40B4-BE49-F238E27FC236}">
              <a16:creationId xmlns:a16="http://schemas.microsoft.com/office/drawing/2014/main" id="{1294BFA1-52FF-43B8-848F-E35DC7DCB47D}"/>
            </a:ext>
            <a:ext uri="{147F2762-F138-4A5C-976F-8EAC2B608ADB}">
              <a16:predDERef xmlns:a16="http://schemas.microsoft.com/office/drawing/2014/main" pred="{559574AD-31C8-486D-A53D-30824E5282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60</xdr:col>
      <xdr:colOff>0</xdr:colOff>
      <xdr:row>16</xdr:row>
      <xdr:rowOff>0</xdr:rowOff>
    </xdr:from>
    <xdr:to>
      <xdr:col>67</xdr:col>
      <xdr:colOff>161925</xdr:colOff>
      <xdr:row>28</xdr:row>
      <xdr:rowOff>133350</xdr:rowOff>
    </xdr:to>
    <xdr:graphicFrame macro="">
      <xdr:nvGraphicFramePr>
        <xdr:cNvPr id="9" name="Chart 8">
          <a:extLst>
            <a:ext uri="{FF2B5EF4-FFF2-40B4-BE49-F238E27FC236}">
              <a16:creationId xmlns:a16="http://schemas.microsoft.com/office/drawing/2014/main" id="{B252571F-4A2E-49A0-A465-EDF06B9EDE2D}"/>
            </a:ext>
            <a:ext uri="{147F2762-F138-4A5C-976F-8EAC2B608ADB}">
              <a16:predDERef xmlns:a16="http://schemas.microsoft.com/office/drawing/2014/main" pred="{1294BFA1-52FF-43B8-848F-E35DC7DCB4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59</xdr:col>
      <xdr:colOff>600075</xdr:colOff>
      <xdr:row>27</xdr:row>
      <xdr:rowOff>66675</xdr:rowOff>
    </xdr:from>
    <xdr:to>
      <xdr:col>67</xdr:col>
      <xdr:colOff>152400</xdr:colOff>
      <xdr:row>40</xdr:row>
      <xdr:rowOff>9525</xdr:rowOff>
    </xdr:to>
    <xdr:graphicFrame macro="">
      <xdr:nvGraphicFramePr>
        <xdr:cNvPr id="10" name="Chart 9">
          <a:extLst>
            <a:ext uri="{FF2B5EF4-FFF2-40B4-BE49-F238E27FC236}">
              <a16:creationId xmlns:a16="http://schemas.microsoft.com/office/drawing/2014/main" id="{17C2A07C-4282-4F1B-9D34-DBB4387C251B}"/>
            </a:ext>
            <a:ext uri="{147F2762-F138-4A5C-976F-8EAC2B608ADB}">
              <a16:predDERef xmlns:a16="http://schemas.microsoft.com/office/drawing/2014/main" pred="{B252571F-4A2E-49A0-A465-EDF06B9ED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85</xdr:col>
      <xdr:colOff>600075</xdr:colOff>
      <xdr:row>4</xdr:row>
      <xdr:rowOff>123825</xdr:rowOff>
    </xdr:from>
    <xdr:to>
      <xdr:col>93</xdr:col>
      <xdr:colOff>152400</xdr:colOff>
      <xdr:row>17</xdr:row>
      <xdr:rowOff>66675</xdr:rowOff>
    </xdr:to>
    <xdr:graphicFrame macro="">
      <xdr:nvGraphicFramePr>
        <xdr:cNvPr id="11" name="Chart 10">
          <a:extLst>
            <a:ext uri="{FF2B5EF4-FFF2-40B4-BE49-F238E27FC236}">
              <a16:creationId xmlns:a16="http://schemas.microsoft.com/office/drawing/2014/main" id="{3AF06A85-719A-4679-824F-3AC86F56D559}"/>
            </a:ext>
            <a:ext uri="{147F2762-F138-4A5C-976F-8EAC2B608ADB}">
              <a16:predDERef xmlns:a16="http://schemas.microsoft.com/office/drawing/2014/main" pred="{17C2A07C-4282-4F1B-9D34-DBB4387C2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86</xdr:col>
      <xdr:colOff>0</xdr:colOff>
      <xdr:row>16</xdr:row>
      <xdr:rowOff>0</xdr:rowOff>
    </xdr:from>
    <xdr:to>
      <xdr:col>93</xdr:col>
      <xdr:colOff>161925</xdr:colOff>
      <xdr:row>28</xdr:row>
      <xdr:rowOff>133350</xdr:rowOff>
    </xdr:to>
    <xdr:graphicFrame macro="">
      <xdr:nvGraphicFramePr>
        <xdr:cNvPr id="12" name="Chart 11">
          <a:extLst>
            <a:ext uri="{FF2B5EF4-FFF2-40B4-BE49-F238E27FC236}">
              <a16:creationId xmlns:a16="http://schemas.microsoft.com/office/drawing/2014/main" id="{F2233260-6D57-4F0A-81D5-86B5C8B7CE7A}"/>
            </a:ext>
            <a:ext uri="{147F2762-F138-4A5C-976F-8EAC2B608ADB}">
              <a16:predDERef xmlns:a16="http://schemas.microsoft.com/office/drawing/2014/main" pred="{3AF06A85-719A-4679-824F-3AC86F56D5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85</xdr:col>
      <xdr:colOff>600075</xdr:colOff>
      <xdr:row>27</xdr:row>
      <xdr:rowOff>66675</xdr:rowOff>
    </xdr:from>
    <xdr:to>
      <xdr:col>93</xdr:col>
      <xdr:colOff>152400</xdr:colOff>
      <xdr:row>40</xdr:row>
      <xdr:rowOff>9525</xdr:rowOff>
    </xdr:to>
    <xdr:graphicFrame macro="">
      <xdr:nvGraphicFramePr>
        <xdr:cNvPr id="13" name="Chart 12">
          <a:extLst>
            <a:ext uri="{FF2B5EF4-FFF2-40B4-BE49-F238E27FC236}">
              <a16:creationId xmlns:a16="http://schemas.microsoft.com/office/drawing/2014/main" id="{200BA58C-A513-412D-8ECD-0489B69C816C}"/>
            </a:ext>
            <a:ext uri="{147F2762-F138-4A5C-976F-8EAC2B608ADB}">
              <a16:predDERef xmlns:a16="http://schemas.microsoft.com/office/drawing/2014/main" pred="{F2233260-6D57-4F0A-81D5-86B5C8B7CE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110</xdr:col>
      <xdr:colOff>600075</xdr:colOff>
      <xdr:row>4</xdr:row>
      <xdr:rowOff>123825</xdr:rowOff>
    </xdr:from>
    <xdr:to>
      <xdr:col>118</xdr:col>
      <xdr:colOff>152400</xdr:colOff>
      <xdr:row>17</xdr:row>
      <xdr:rowOff>66675</xdr:rowOff>
    </xdr:to>
    <xdr:graphicFrame macro="">
      <xdr:nvGraphicFramePr>
        <xdr:cNvPr id="14" name="Chart 13">
          <a:extLst>
            <a:ext uri="{FF2B5EF4-FFF2-40B4-BE49-F238E27FC236}">
              <a16:creationId xmlns:a16="http://schemas.microsoft.com/office/drawing/2014/main" id="{F09DE178-0E3F-468D-91F4-23BF7A5EB55F}"/>
            </a:ext>
            <a:ext uri="{147F2762-F138-4A5C-976F-8EAC2B608ADB}">
              <a16:predDERef xmlns:a16="http://schemas.microsoft.com/office/drawing/2014/main" pred="{200BA58C-A513-412D-8ECD-0489B69C81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111</xdr:col>
      <xdr:colOff>0</xdr:colOff>
      <xdr:row>16</xdr:row>
      <xdr:rowOff>0</xdr:rowOff>
    </xdr:from>
    <xdr:to>
      <xdr:col>118</xdr:col>
      <xdr:colOff>161925</xdr:colOff>
      <xdr:row>28</xdr:row>
      <xdr:rowOff>133350</xdr:rowOff>
    </xdr:to>
    <xdr:graphicFrame macro="">
      <xdr:nvGraphicFramePr>
        <xdr:cNvPr id="15" name="Chart 14">
          <a:extLst>
            <a:ext uri="{FF2B5EF4-FFF2-40B4-BE49-F238E27FC236}">
              <a16:creationId xmlns:a16="http://schemas.microsoft.com/office/drawing/2014/main" id="{FA31BB46-A81A-45B7-8F25-45B05334176C}"/>
            </a:ext>
            <a:ext uri="{147F2762-F138-4A5C-976F-8EAC2B608ADB}">
              <a16:predDERef xmlns:a16="http://schemas.microsoft.com/office/drawing/2014/main" pred="{F09DE178-0E3F-468D-91F4-23BF7A5EB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110</xdr:col>
      <xdr:colOff>600075</xdr:colOff>
      <xdr:row>27</xdr:row>
      <xdr:rowOff>66675</xdr:rowOff>
    </xdr:from>
    <xdr:to>
      <xdr:col>118</xdr:col>
      <xdr:colOff>152400</xdr:colOff>
      <xdr:row>40</xdr:row>
      <xdr:rowOff>9525</xdr:rowOff>
    </xdr:to>
    <xdr:graphicFrame macro="">
      <xdr:nvGraphicFramePr>
        <xdr:cNvPr id="16" name="Chart 15">
          <a:extLst>
            <a:ext uri="{FF2B5EF4-FFF2-40B4-BE49-F238E27FC236}">
              <a16:creationId xmlns:a16="http://schemas.microsoft.com/office/drawing/2014/main" id="{5345F767-E33A-4F3C-A21B-A8098F216CC4}"/>
            </a:ext>
            <a:ext uri="{147F2762-F138-4A5C-976F-8EAC2B608ADB}">
              <a16:predDERef xmlns:a16="http://schemas.microsoft.com/office/drawing/2014/main" pred="{FA31BB46-A81A-45B7-8F25-45B053341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135</xdr:col>
      <xdr:colOff>600075</xdr:colOff>
      <xdr:row>4</xdr:row>
      <xdr:rowOff>123825</xdr:rowOff>
    </xdr:from>
    <xdr:to>
      <xdr:col>143</xdr:col>
      <xdr:colOff>152400</xdr:colOff>
      <xdr:row>17</xdr:row>
      <xdr:rowOff>66675</xdr:rowOff>
    </xdr:to>
    <xdr:graphicFrame macro="">
      <xdr:nvGraphicFramePr>
        <xdr:cNvPr id="17" name="Chart 16">
          <a:extLst>
            <a:ext uri="{FF2B5EF4-FFF2-40B4-BE49-F238E27FC236}">
              <a16:creationId xmlns:a16="http://schemas.microsoft.com/office/drawing/2014/main" id="{03DF4536-9F6F-4A2F-8900-AC6C9F42FD4D}"/>
            </a:ext>
            <a:ext uri="{147F2762-F138-4A5C-976F-8EAC2B608ADB}">
              <a16:predDERef xmlns:a16="http://schemas.microsoft.com/office/drawing/2014/main" pred="{5345F767-E33A-4F3C-A21B-A8098F216C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136</xdr:col>
      <xdr:colOff>0</xdr:colOff>
      <xdr:row>16</xdr:row>
      <xdr:rowOff>0</xdr:rowOff>
    </xdr:from>
    <xdr:to>
      <xdr:col>143</xdr:col>
      <xdr:colOff>161925</xdr:colOff>
      <xdr:row>28</xdr:row>
      <xdr:rowOff>133350</xdr:rowOff>
    </xdr:to>
    <xdr:graphicFrame macro="">
      <xdr:nvGraphicFramePr>
        <xdr:cNvPr id="18" name="Chart 17">
          <a:extLst>
            <a:ext uri="{FF2B5EF4-FFF2-40B4-BE49-F238E27FC236}">
              <a16:creationId xmlns:a16="http://schemas.microsoft.com/office/drawing/2014/main" id="{D9BC61B4-CC57-4461-8CDF-A944FACD0CF1}"/>
            </a:ext>
            <a:ext uri="{147F2762-F138-4A5C-976F-8EAC2B608ADB}">
              <a16:predDERef xmlns:a16="http://schemas.microsoft.com/office/drawing/2014/main" pred="{03DF4536-9F6F-4A2F-8900-AC6C9F42F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600075</xdr:colOff>
      <xdr:row>27</xdr:row>
      <xdr:rowOff>66675</xdr:rowOff>
    </xdr:from>
    <xdr:to>
      <xdr:col>143</xdr:col>
      <xdr:colOff>152400</xdr:colOff>
      <xdr:row>40</xdr:row>
      <xdr:rowOff>9525</xdr:rowOff>
    </xdr:to>
    <xdr:graphicFrame macro="">
      <xdr:nvGraphicFramePr>
        <xdr:cNvPr id="19" name="Chart 18">
          <a:extLst>
            <a:ext uri="{FF2B5EF4-FFF2-40B4-BE49-F238E27FC236}">
              <a16:creationId xmlns:a16="http://schemas.microsoft.com/office/drawing/2014/main" id="{819C9C5F-09DB-42C9-9FDB-F5E818A4BD67}"/>
            </a:ext>
            <a:ext uri="{147F2762-F138-4A5C-976F-8EAC2B608ADB}">
              <a16:predDERef xmlns:a16="http://schemas.microsoft.com/office/drawing/2014/main" pred="{D9BC61B4-CC57-4461-8CDF-A944FACD0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409575</xdr:colOff>
      <xdr:row>1</xdr:row>
      <xdr:rowOff>133349</xdr:rowOff>
    </xdr:from>
    <xdr:to>
      <xdr:col>10</xdr:col>
      <xdr:colOff>38100</xdr:colOff>
      <xdr:row>4</xdr:row>
      <xdr:rowOff>123824</xdr:rowOff>
    </xdr:to>
    <xdr:sp macro="" textlink="">
      <xdr:nvSpPr>
        <xdr:cNvPr id="3" name="Rectangle: Rounded Corners 2">
          <a:extLst>
            <a:ext uri="{FF2B5EF4-FFF2-40B4-BE49-F238E27FC236}">
              <a16:creationId xmlns:a16="http://schemas.microsoft.com/office/drawing/2014/main" id="{ED3FCB66-83AD-47A3-A8C0-ABC07E64352E}"/>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hLUgya0xxdEZSS3B5QXFJN191bndvQjNPOGFKekYtUkRWWHVsQlFGdGxJOVE&quot;}"/>
            </a:ext>
          </a:extLst>
        </xdr:cNvPr>
        <xdr:cNvSpPr/>
      </xdr:nvSpPr>
      <xdr:spPr>
        <a:xfrm>
          <a:off x="7439025" y="323849"/>
          <a:ext cx="1457325" cy="561975"/>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Collect Average Sullpy Percentage</a:t>
          </a:r>
        </a:p>
      </xdr:txBody>
    </xdr:sp>
    <xdr:clientData/>
  </xdr:twoCellAnchor>
  <xdr:twoCellAnchor>
    <xdr:from>
      <xdr:col>7</xdr:col>
      <xdr:colOff>419100</xdr:colOff>
      <xdr:row>5</xdr:row>
      <xdr:rowOff>28574</xdr:rowOff>
    </xdr:from>
    <xdr:to>
      <xdr:col>10</xdr:col>
      <xdr:colOff>19050</xdr:colOff>
      <xdr:row>7</xdr:row>
      <xdr:rowOff>190499</xdr:rowOff>
    </xdr:to>
    <xdr:sp macro="" textlink="">
      <xdr:nvSpPr>
        <xdr:cNvPr id="12" name="Rectangle: Rounded Corners 11">
          <a:extLst>
            <a:ext uri="{FF2B5EF4-FFF2-40B4-BE49-F238E27FC236}">
              <a16:creationId xmlns:a16="http://schemas.microsoft.com/office/drawing/2014/main" id="{362B638F-8E14-43B1-A195-E054A2250C5E}"/>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TOUNYZUFxa2J0RnVIQS1wd1NFcXpZQjJJVDBHNGJkOU9teGcyY0FZMGtaRnc&quot;}"/>
            </a:ext>
          </a:extLst>
        </xdr:cNvPr>
        <xdr:cNvSpPr/>
      </xdr:nvSpPr>
      <xdr:spPr>
        <a:xfrm>
          <a:off x="8210550" y="981074"/>
          <a:ext cx="1428750" cy="542925"/>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Supplied</a:t>
          </a:r>
        </a:p>
      </xdr:txBody>
    </xdr:sp>
    <xdr:clientData/>
  </xdr:twoCellAnchor>
  <xdr:twoCellAnchor>
    <xdr:from>
      <xdr:col>7</xdr:col>
      <xdr:colOff>438150</xdr:colOff>
      <xdr:row>8</xdr:row>
      <xdr:rowOff>114301</xdr:rowOff>
    </xdr:from>
    <xdr:to>
      <xdr:col>10</xdr:col>
      <xdr:colOff>19050</xdr:colOff>
      <xdr:row>11</xdr:row>
      <xdr:rowOff>114301</xdr:rowOff>
    </xdr:to>
    <xdr:sp macro="" textlink="">
      <xdr:nvSpPr>
        <xdr:cNvPr id="5" name="Rectangle: Rounded Corners 4">
          <a:extLst>
            <a:ext uri="{FF2B5EF4-FFF2-40B4-BE49-F238E27FC236}">
              <a16:creationId xmlns:a16="http://schemas.microsoft.com/office/drawing/2014/main" id="{7B4497D0-8259-414F-A704-118BE71E5F67}"/>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hMHBVNGlRdDBGUHNUM2F5Wlo3UVBrQjB2MmRNNURBMXpEbmFZS3dpVDRFc2c&quot;}"/>
            </a:ext>
          </a:extLst>
        </xdr:cNvPr>
        <xdr:cNvSpPr/>
      </xdr:nvSpPr>
      <xdr:spPr>
        <a:xfrm>
          <a:off x="8991600" y="1638301"/>
          <a:ext cx="1409700" cy="5715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Overflows</a:t>
          </a:r>
        </a:p>
      </xdr:txBody>
    </xdr:sp>
    <xdr:clientData/>
  </xdr:twoCellAnchor>
  <xdr:twoCellAnchor>
    <xdr:from>
      <xdr:col>14</xdr:col>
      <xdr:colOff>466724</xdr:colOff>
      <xdr:row>5</xdr:row>
      <xdr:rowOff>95249</xdr:rowOff>
    </xdr:from>
    <xdr:to>
      <xdr:col>17</xdr:col>
      <xdr:colOff>95250</xdr:colOff>
      <xdr:row>8</xdr:row>
      <xdr:rowOff>123824</xdr:rowOff>
    </xdr:to>
    <xdr:sp macro="" textlink="">
      <xdr:nvSpPr>
        <xdr:cNvPr id="4" name="Rectangle: Rounded Corners 3">
          <a:extLst>
            <a:ext uri="{FF2B5EF4-FFF2-40B4-BE49-F238E27FC236}">
              <a16:creationId xmlns:a16="http://schemas.microsoft.com/office/drawing/2014/main" id="{6B661B25-B313-497A-9798-765B4434A63F}"/>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iOVJoTDdCMzB4TmlJejZqQzNnWEJzQlQ5Zno3R1BHdXJqNGF0LW5YSU5nUWc&quot;}"/>
            </a:ext>
          </a:extLst>
        </xdr:cNvPr>
        <xdr:cNvSpPr/>
      </xdr:nvSpPr>
      <xdr:spPr>
        <a:xfrm>
          <a:off x="13287374" y="1047749"/>
          <a:ext cx="1457326" cy="600075"/>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Pond Head</a:t>
          </a:r>
        </a:p>
      </xdr:txBody>
    </xdr:sp>
    <xdr:clientData/>
  </xdr:twoCellAnchor>
  <xdr:twoCellAnchor>
    <xdr:from>
      <xdr:col>27</xdr:col>
      <xdr:colOff>276225</xdr:colOff>
      <xdr:row>0</xdr:row>
      <xdr:rowOff>114300</xdr:rowOff>
    </xdr:from>
    <xdr:to>
      <xdr:col>30</xdr:col>
      <xdr:colOff>314325</xdr:colOff>
      <xdr:row>2</xdr:row>
      <xdr:rowOff>25400</xdr:rowOff>
    </xdr:to>
    <xdr:sp macro="" textlink="">
      <xdr:nvSpPr>
        <xdr:cNvPr id="2" name="Rectangle: Rounded Corners 1">
          <a:extLst>
            <a:ext uri="{FF2B5EF4-FFF2-40B4-BE49-F238E27FC236}">
              <a16:creationId xmlns:a16="http://schemas.microsoft.com/office/drawing/2014/main" id="{9618A1F6-544C-4490-83ED-CBE5935EDFCC}"/>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jbk5lM0FSeXU5R3B5WUNLZWxGV2lzQlJLbTRxYm9rM21TdkFxOFUzaXNGdkE&quot;}"/>
            </a:ext>
          </a:extLst>
        </xdr:cNvPr>
        <xdr:cNvSpPr/>
      </xdr:nvSpPr>
      <xdr:spPr>
        <a:xfrm>
          <a:off x="27698700" y="114300"/>
          <a:ext cx="18669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Collect Annual Rainfall</a:t>
          </a:r>
        </a:p>
      </xdr:txBody>
    </xdr:sp>
    <xdr:clientData/>
  </xdr:twoCellAnchor>
  <xdr:twoCellAnchor>
    <xdr:from>
      <xdr:col>36</xdr:col>
      <xdr:colOff>161925</xdr:colOff>
      <xdr:row>1</xdr:row>
      <xdr:rowOff>58615</xdr:rowOff>
    </xdr:from>
    <xdr:to>
      <xdr:col>38</xdr:col>
      <xdr:colOff>227135</xdr:colOff>
      <xdr:row>3</xdr:row>
      <xdr:rowOff>189523</xdr:rowOff>
    </xdr:to>
    <xdr:sp macro="" textlink="">
      <xdr:nvSpPr>
        <xdr:cNvPr id="6" name="Rectangle: Rounded Corners 5">
          <a:extLst>
            <a:ext uri="{FF2B5EF4-FFF2-40B4-BE49-F238E27FC236}">
              <a16:creationId xmlns:a16="http://schemas.microsoft.com/office/drawing/2014/main" id="{378B7799-FAC8-4713-BE49-56BED619B153}"/>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Zd0llQU1GRVF0RGllS0c2ajhkbWVjQkloZTN1X1ZNcENQVDBQQUZoRnBVMFE&quot;}"/>
            </a:ext>
          </a:extLst>
        </xdr:cNvPr>
        <xdr:cNvSpPr/>
      </xdr:nvSpPr>
      <xdr:spPr>
        <a:xfrm>
          <a:off x="36642675" y="249115"/>
          <a:ext cx="1281479" cy="511908"/>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Annual Inflow and Outflow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580159</xdr:colOff>
      <xdr:row>3</xdr:row>
      <xdr:rowOff>73168</xdr:rowOff>
    </xdr:from>
    <xdr:to>
      <xdr:col>22</xdr:col>
      <xdr:colOff>286616</xdr:colOff>
      <xdr:row>17</xdr:row>
      <xdr:rowOff>149368</xdr:rowOff>
    </xdr:to>
    <xdr:graphicFrame macro="">
      <xdr:nvGraphicFramePr>
        <xdr:cNvPr id="3" name="Chart 2">
          <a:extLst>
            <a:ext uri="{FF2B5EF4-FFF2-40B4-BE49-F238E27FC236}">
              <a16:creationId xmlns:a16="http://schemas.microsoft.com/office/drawing/2014/main" id="{0AC6C137-380E-334A-0456-2029ABCB75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5195</xdr:colOff>
      <xdr:row>19</xdr:row>
      <xdr:rowOff>138546</xdr:rowOff>
    </xdr:from>
    <xdr:to>
      <xdr:col>17</xdr:col>
      <xdr:colOff>342322</xdr:colOff>
      <xdr:row>21</xdr:row>
      <xdr:rowOff>49646</xdr:rowOff>
    </xdr:to>
    <xdr:sp macro="" textlink="">
      <xdr:nvSpPr>
        <xdr:cNvPr id="8" name="Rectangle: Rounded Corners 7">
          <a:extLst>
            <a:ext uri="{FF2B5EF4-FFF2-40B4-BE49-F238E27FC236}">
              <a16:creationId xmlns:a16="http://schemas.microsoft.com/office/drawing/2014/main" id="{F7C36D17-0F38-4B84-86CD-E6C5B90FB2A0}"/>
            </a:ext>
            <a:ext uri="{6ECC49D1-AA05-4338-93AA-15A1B29DFB0A}">
              <asl:scriptLink xmlns:asl="http://schemas.microsoft.com/office/drawing/2021/scriptlink" val="{&quot;shareId&quot;:&quot;ms-officescript%3A%2F%2Fonedrive_business_sharinglink%2Fu!aHR0cHM6Ly9uZXdjYXN0bGUtbXkuc2hhcmVwb2ludC5jb20vOnU6L2cvcGVyc29uYWwvYzEwMzAyODhfbmV3Y2FzdGxlX2FjX3VrL0VVbFdHd1F4QXZoS21BTWdYcVZqVnRjQkN2cTZjUHBYVXpTQ0dUSTN2OXAzSlE&quot;}"/>
            </a:ext>
          </a:extLst>
        </xdr:cNvPr>
        <xdr:cNvSpPr/>
      </xdr:nvSpPr>
      <xdr:spPr>
        <a:xfrm>
          <a:off x="10569286" y="3758046"/>
          <a:ext cx="1549400" cy="292100"/>
        </a:xfrm>
        <a:prstGeom prst="roundRect">
          <a:avLst/>
        </a:prstGeom>
        <a:solidFill>
          <a:srgbClr val="107C41"/>
        </a:solidFill>
        <a:ln w="25400" cap="flat" cmpd="sng" algn="ctr">
          <a:solidFill>
            <a:schemeClr val="accent1">
              <a:shade val="15000"/>
            </a:schemeClr>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Collect Graph Data</a:t>
          </a:r>
        </a:p>
      </xdr:txBody>
    </xdr:sp>
    <xdr:clientData/>
  </xdr:twoCellAnchor>
  <xdr:twoCellAnchor>
    <xdr:from>
      <xdr:col>14</xdr:col>
      <xdr:colOff>502227</xdr:colOff>
      <xdr:row>29</xdr:row>
      <xdr:rowOff>48492</xdr:rowOff>
    </xdr:from>
    <xdr:to>
      <xdr:col>29</xdr:col>
      <xdr:colOff>17318</xdr:colOff>
      <xdr:row>60</xdr:row>
      <xdr:rowOff>86592</xdr:rowOff>
    </xdr:to>
    <xdr:graphicFrame macro="">
      <xdr:nvGraphicFramePr>
        <xdr:cNvPr id="10" name="Chart 9">
          <a:extLst>
            <a:ext uri="{FF2B5EF4-FFF2-40B4-BE49-F238E27FC236}">
              <a16:creationId xmlns:a16="http://schemas.microsoft.com/office/drawing/2014/main" id="{B2438D2F-4319-F2BF-E7EB-66B9DE309467}"/>
            </a:ext>
            <a:ext uri="{147F2762-F138-4A5C-976F-8EAC2B608ADB}">
              <a16:predDERef xmlns:a16="http://schemas.microsoft.com/office/drawing/2014/main" pred="{F7C36D17-0F38-4B84-86CD-E6C5B90FB2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170088</xdr:colOff>
      <xdr:row>30</xdr:row>
      <xdr:rowOff>43543</xdr:rowOff>
    </xdr:from>
    <xdr:to>
      <xdr:col>42</xdr:col>
      <xdr:colOff>246529</xdr:colOff>
      <xdr:row>57</xdr:row>
      <xdr:rowOff>112059</xdr:rowOff>
    </xdr:to>
    <xdr:graphicFrame macro="">
      <xdr:nvGraphicFramePr>
        <xdr:cNvPr id="11" name="Chart 10">
          <a:extLst>
            <a:ext uri="{FF2B5EF4-FFF2-40B4-BE49-F238E27FC236}">
              <a16:creationId xmlns:a16="http://schemas.microsoft.com/office/drawing/2014/main" id="{E7D36877-8551-6B4C-F465-1CEF774AEFFB}"/>
            </a:ext>
            <a:ext uri="{147F2762-F138-4A5C-976F-8EAC2B608ADB}">
              <a16:predDERef xmlns:a16="http://schemas.microsoft.com/office/drawing/2014/main" pred="{B2438D2F-4319-F2BF-E7EB-66B9DE309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0</xdr:colOff>
      <xdr:row>64</xdr:row>
      <xdr:rowOff>95250</xdr:rowOff>
    </xdr:from>
    <xdr:to>
      <xdr:col>29</xdr:col>
      <xdr:colOff>552450</xdr:colOff>
      <xdr:row>99</xdr:row>
      <xdr:rowOff>0</xdr:rowOff>
    </xdr:to>
    <xdr:pic>
      <xdr:nvPicPr>
        <xdr:cNvPr id="12" name="Picture 11" descr="Picture 1, Picture">
          <a:extLst>
            <a:ext uri="{FF2B5EF4-FFF2-40B4-BE49-F238E27FC236}">
              <a16:creationId xmlns:a16="http://schemas.microsoft.com/office/drawing/2014/main" id="{40940DA7-C78B-ADF8-CB5C-488223BE1D9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263313" y="12287250"/>
          <a:ext cx="8601075" cy="6562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T87"/>
  <sheetViews>
    <sheetView topLeftCell="A48" zoomScale="55" workbookViewId="0">
      <selection activeCell="H2" sqref="H2"/>
    </sheetView>
  </sheetViews>
  <sheetFormatPr defaultRowHeight="14.45"/>
  <cols>
    <col min="6" max="6" width="13" customWidth="1"/>
  </cols>
  <sheetData>
    <row r="2" spans="1:16" ht="23.45">
      <c r="A2" s="7" t="s">
        <v>0</v>
      </c>
    </row>
    <row r="4" spans="1:16">
      <c r="A4" t="s">
        <v>1</v>
      </c>
    </row>
    <row r="6" spans="1:16" ht="21">
      <c r="A6" s="73" t="s">
        <v>2</v>
      </c>
      <c r="B6" s="74"/>
      <c r="C6" s="74"/>
    </row>
    <row r="7" spans="1:16">
      <c r="A7" t="s">
        <v>3</v>
      </c>
    </row>
    <row r="8" spans="1:16">
      <c r="A8" t="s">
        <v>4</v>
      </c>
    </row>
    <row r="10" spans="1:16" s="40" customFormat="1">
      <c r="A10" s="67" t="s">
        <v>5</v>
      </c>
      <c r="B10" s="66"/>
    </row>
    <row r="11" spans="1:16">
      <c r="A11" t="s">
        <v>6</v>
      </c>
    </row>
    <row r="12" spans="1:16">
      <c r="A12" t="s">
        <v>7</v>
      </c>
    </row>
    <row r="14" spans="1:16">
      <c r="A14" t="s">
        <v>8</v>
      </c>
    </row>
    <row r="15" spans="1:16" ht="21">
      <c r="A15" t="s">
        <v>9</v>
      </c>
      <c r="M15" s="38" t="s">
        <v>10</v>
      </c>
      <c r="N15" s="38"/>
      <c r="O15" s="38"/>
      <c r="P15" s="3"/>
    </row>
    <row r="16" spans="1:16" ht="21">
      <c r="A16" t="s">
        <v>11</v>
      </c>
      <c r="M16" s="38" t="s">
        <v>12</v>
      </c>
      <c r="N16" s="38" t="s">
        <v>13</v>
      </c>
      <c r="O16" s="38" t="s">
        <v>14</v>
      </c>
      <c r="P16" s="3"/>
    </row>
    <row r="17" spans="1:16" ht="21">
      <c r="M17" s="38">
        <v>0.43</v>
      </c>
      <c r="N17" s="38">
        <v>0.72</v>
      </c>
      <c r="O17" s="38">
        <v>0.62</v>
      </c>
      <c r="P17" s="3"/>
    </row>
    <row r="18" spans="1:16" ht="23.45">
      <c r="A18" t="s">
        <v>15</v>
      </c>
      <c r="M18" s="13">
        <v>3.1</v>
      </c>
      <c r="N18" s="13" t="s">
        <v>16</v>
      </c>
      <c r="O18" s="13"/>
      <c r="P18" s="3"/>
    </row>
    <row r="19" spans="1:16" ht="23.45">
      <c r="A19" s="67" t="s">
        <v>17</v>
      </c>
      <c r="B19" s="67"/>
      <c r="C19" s="67"/>
      <c r="M19" s="13">
        <v>650</v>
      </c>
      <c r="N19" s="13" t="s">
        <v>18</v>
      </c>
      <c r="O19" s="3"/>
      <c r="P19" s="3"/>
    </row>
    <row r="20" spans="1:16">
      <c r="A20" t="s">
        <v>19</v>
      </c>
    </row>
    <row r="21" spans="1:16">
      <c r="A21" t="s">
        <v>20</v>
      </c>
    </row>
    <row r="22" spans="1:16">
      <c r="A22" t="s">
        <v>21</v>
      </c>
    </row>
    <row r="24" spans="1:16">
      <c r="A24" s="67" t="s">
        <v>22</v>
      </c>
      <c r="B24" s="67"/>
      <c r="C24" s="67"/>
      <c r="D24" s="67"/>
    </row>
    <row r="25" spans="1:16">
      <c r="A25" t="s">
        <v>23</v>
      </c>
    </row>
    <row r="26" spans="1:16">
      <c r="A26" t="s">
        <v>24</v>
      </c>
    </row>
    <row r="28" spans="1:16">
      <c r="A28" s="67" t="s">
        <v>25</v>
      </c>
      <c r="B28" s="39"/>
    </row>
    <row r="29" spans="1:16">
      <c r="A29" t="s">
        <v>26</v>
      </c>
    </row>
    <row r="30" spans="1:16">
      <c r="A30" t="s">
        <v>27</v>
      </c>
    </row>
    <row r="31" spans="1:16">
      <c r="A31" s="65" t="s">
        <v>28</v>
      </c>
    </row>
    <row r="32" spans="1:16" ht="18.600000000000001">
      <c r="I32" s="72"/>
    </row>
    <row r="33" spans="1:4" ht="21">
      <c r="A33" s="73" t="s">
        <v>29</v>
      </c>
      <c r="B33" s="74"/>
      <c r="C33" s="74"/>
      <c r="D33" s="75"/>
    </row>
    <row r="35" spans="1:4">
      <c r="A35" t="s">
        <v>30</v>
      </c>
    </row>
    <row r="36" spans="1:4">
      <c r="A36" t="s">
        <v>31</v>
      </c>
    </row>
    <row r="37" spans="1:4">
      <c r="A37" t="s">
        <v>32</v>
      </c>
    </row>
    <row r="39" spans="1:4">
      <c r="A39" t="s">
        <v>33</v>
      </c>
    </row>
    <row r="40" spans="1:4">
      <c r="A40" t="s">
        <v>34</v>
      </c>
    </row>
    <row r="41" spans="1:4">
      <c r="A41" t="s">
        <v>35</v>
      </c>
    </row>
    <row r="42" spans="1:4">
      <c r="A42" t="s">
        <v>36</v>
      </c>
    </row>
    <row r="44" spans="1:4">
      <c r="A44" t="s">
        <v>37</v>
      </c>
    </row>
    <row r="45" spans="1:4">
      <c r="A45" t="s">
        <v>38</v>
      </c>
    </row>
    <row r="49" spans="1:20" ht="23.45">
      <c r="A49" s="111" t="s">
        <v>0</v>
      </c>
      <c r="B49" s="112"/>
      <c r="C49" s="112"/>
      <c r="D49" s="112"/>
      <c r="E49" s="112"/>
      <c r="F49" s="112"/>
      <c r="G49" s="112"/>
      <c r="H49" s="112"/>
      <c r="I49" s="112"/>
      <c r="J49" s="112"/>
      <c r="K49" s="112"/>
      <c r="L49" s="112"/>
      <c r="M49" s="112"/>
      <c r="N49" s="112"/>
      <c r="O49" s="112"/>
      <c r="P49" s="112"/>
      <c r="Q49" s="112"/>
      <c r="R49" s="112"/>
      <c r="S49" s="112"/>
      <c r="T49" s="112"/>
    </row>
    <row r="50" spans="1:20">
      <c r="A50" s="112"/>
      <c r="B50" s="112"/>
      <c r="C50" s="112"/>
      <c r="D50" s="112"/>
      <c r="E50" s="112"/>
      <c r="F50" s="112"/>
      <c r="G50" s="112"/>
      <c r="H50" s="112"/>
      <c r="I50" s="112"/>
      <c r="J50" s="112"/>
      <c r="K50" s="112"/>
      <c r="L50" s="112"/>
      <c r="M50" s="112"/>
      <c r="N50" s="112"/>
      <c r="O50" s="112"/>
      <c r="P50" s="112"/>
      <c r="Q50" s="112"/>
      <c r="R50" s="112"/>
      <c r="S50" s="112"/>
      <c r="T50" s="112"/>
    </row>
    <row r="51" spans="1:20">
      <c r="A51" s="112"/>
      <c r="B51" s="112"/>
      <c r="C51" s="112"/>
      <c r="D51" s="112"/>
      <c r="E51" s="112"/>
      <c r="F51" s="112"/>
      <c r="G51" s="112"/>
      <c r="H51" s="112"/>
      <c r="I51" s="112"/>
      <c r="J51" s="112"/>
      <c r="K51" s="112"/>
      <c r="L51" s="112"/>
      <c r="M51" s="112"/>
      <c r="N51" s="112"/>
      <c r="O51" s="112"/>
      <c r="P51" s="112"/>
      <c r="Q51" s="112"/>
      <c r="R51" s="112"/>
      <c r="S51" s="112"/>
      <c r="T51" s="112"/>
    </row>
    <row r="52" spans="1:20">
      <c r="A52" s="112" t="s">
        <v>39</v>
      </c>
      <c r="B52" s="112"/>
      <c r="C52" s="112"/>
      <c r="D52" s="112"/>
      <c r="E52" s="112"/>
      <c r="F52" s="112"/>
      <c r="G52" s="112"/>
      <c r="H52" s="112"/>
      <c r="I52" s="112"/>
      <c r="J52" s="112"/>
      <c r="K52" s="112"/>
      <c r="L52" s="112"/>
      <c r="M52" s="112"/>
      <c r="N52" s="112"/>
      <c r="O52" s="112"/>
      <c r="P52" s="112"/>
      <c r="Q52" s="112"/>
      <c r="R52" s="112"/>
      <c r="S52" s="112"/>
      <c r="T52" s="112"/>
    </row>
    <row r="53" spans="1:20">
      <c r="A53" s="112"/>
      <c r="B53" s="112"/>
      <c r="C53" s="112"/>
      <c r="D53" s="112"/>
      <c r="E53" s="112"/>
      <c r="F53" s="112"/>
      <c r="G53" s="112"/>
      <c r="H53" s="112"/>
      <c r="I53" s="112"/>
      <c r="J53" s="112"/>
      <c r="K53" s="112"/>
      <c r="L53" s="112"/>
      <c r="M53" s="112"/>
      <c r="N53" s="112"/>
      <c r="O53" s="112"/>
      <c r="P53" s="112"/>
      <c r="Q53" s="112"/>
      <c r="R53" s="112"/>
      <c r="S53" s="112"/>
      <c r="T53" s="112"/>
    </row>
    <row r="54" spans="1:20">
      <c r="A54" s="113" t="s">
        <v>40</v>
      </c>
      <c r="B54" s="112"/>
      <c r="C54" s="112"/>
      <c r="D54" s="112"/>
      <c r="E54" s="112"/>
      <c r="F54" s="112"/>
      <c r="G54" s="112"/>
      <c r="H54" s="112"/>
      <c r="I54" s="112"/>
      <c r="J54" s="112"/>
      <c r="K54" s="112"/>
      <c r="L54" s="112"/>
      <c r="M54" s="112"/>
      <c r="N54" s="112"/>
      <c r="O54" s="112"/>
      <c r="P54" s="112"/>
      <c r="Q54" s="112"/>
      <c r="R54" s="112"/>
      <c r="S54" s="112"/>
      <c r="T54" s="112"/>
    </row>
    <row r="55" spans="1:20">
      <c r="A55" s="112" t="s">
        <v>41</v>
      </c>
      <c r="B55" s="112"/>
      <c r="C55" s="112"/>
      <c r="D55" s="112"/>
      <c r="E55" s="112"/>
      <c r="F55" s="112"/>
      <c r="G55" s="112"/>
      <c r="H55" s="112"/>
      <c r="I55" s="112"/>
      <c r="J55" s="112"/>
      <c r="K55" s="112"/>
      <c r="L55" s="112"/>
      <c r="M55" s="112"/>
      <c r="N55" s="112"/>
      <c r="O55" s="112"/>
      <c r="P55" s="112"/>
      <c r="Q55" s="112"/>
      <c r="R55" s="112"/>
      <c r="S55" s="112"/>
      <c r="T55" s="112"/>
    </row>
    <row r="56" spans="1:20">
      <c r="A56" s="112"/>
      <c r="B56" s="112"/>
      <c r="C56" s="112"/>
      <c r="D56" s="112"/>
      <c r="E56" s="112"/>
      <c r="F56" s="112"/>
      <c r="G56" s="112"/>
      <c r="H56" s="112"/>
      <c r="I56" s="112"/>
      <c r="J56" s="112"/>
      <c r="K56" s="112"/>
      <c r="L56" s="112"/>
      <c r="M56" s="112"/>
      <c r="N56" s="112"/>
      <c r="O56" s="112"/>
      <c r="P56" s="112"/>
      <c r="Q56" s="112"/>
      <c r="R56" s="112"/>
      <c r="S56" s="112"/>
      <c r="T56" s="112"/>
    </row>
    <row r="57" spans="1:20">
      <c r="A57" s="112"/>
      <c r="B57" s="112"/>
      <c r="C57" s="112"/>
      <c r="D57" s="112"/>
      <c r="E57" s="112"/>
      <c r="F57" s="112"/>
      <c r="G57" s="112"/>
      <c r="H57" s="112"/>
      <c r="I57" s="112"/>
      <c r="J57" s="112"/>
      <c r="K57" s="112"/>
      <c r="L57" s="112"/>
      <c r="M57" s="112"/>
      <c r="N57" s="112"/>
      <c r="O57" s="112"/>
      <c r="P57" s="112"/>
      <c r="Q57" s="112"/>
      <c r="R57" s="112"/>
      <c r="S57" s="112"/>
      <c r="T57" s="112"/>
    </row>
    <row r="58" spans="1:20">
      <c r="A58" s="112"/>
      <c r="B58" s="112"/>
      <c r="C58" s="112"/>
      <c r="D58" s="112"/>
      <c r="E58" s="112"/>
      <c r="F58" s="112"/>
      <c r="G58" s="112"/>
      <c r="H58" s="112"/>
      <c r="I58" s="112"/>
      <c r="J58" s="112"/>
      <c r="K58" s="112"/>
      <c r="L58" s="112"/>
      <c r="M58" s="112"/>
      <c r="N58" s="112"/>
      <c r="O58" s="112"/>
      <c r="P58" s="112"/>
      <c r="Q58" s="112"/>
      <c r="R58" s="112"/>
      <c r="S58" s="112"/>
      <c r="T58" s="112"/>
    </row>
    <row r="59" spans="1:20">
      <c r="A59" s="113" t="s">
        <v>42</v>
      </c>
      <c r="B59" s="112"/>
      <c r="C59" s="112"/>
      <c r="D59" s="112"/>
      <c r="E59" s="112"/>
      <c r="F59" s="112"/>
      <c r="G59" s="112"/>
      <c r="H59" s="112"/>
      <c r="I59" s="112"/>
      <c r="J59" s="112"/>
      <c r="K59" s="112"/>
      <c r="L59" s="112"/>
      <c r="M59" s="112"/>
      <c r="N59" s="112"/>
      <c r="O59" s="112"/>
      <c r="P59" s="112"/>
      <c r="Q59" s="112"/>
      <c r="R59" s="112"/>
      <c r="S59" s="112"/>
      <c r="T59" s="112"/>
    </row>
    <row r="60" spans="1:20">
      <c r="A60" s="112" t="s">
        <v>43</v>
      </c>
      <c r="B60" s="112"/>
      <c r="C60" s="112"/>
      <c r="D60" s="112"/>
      <c r="E60" s="112"/>
      <c r="F60" s="112"/>
      <c r="G60" s="112"/>
      <c r="H60" s="112"/>
      <c r="I60" s="112"/>
      <c r="J60" s="112"/>
      <c r="K60" s="112"/>
      <c r="L60" s="112"/>
      <c r="M60" s="112"/>
      <c r="N60" s="112"/>
      <c r="O60" s="112"/>
      <c r="P60" s="112"/>
      <c r="Q60" s="112"/>
      <c r="R60" s="112"/>
      <c r="S60" s="112"/>
      <c r="T60" s="112"/>
    </row>
    <row r="61" spans="1:20">
      <c r="A61" s="112"/>
      <c r="B61" s="112"/>
      <c r="C61" s="112"/>
      <c r="D61" s="112"/>
      <c r="E61" s="112"/>
      <c r="F61" s="112"/>
      <c r="G61" s="112"/>
      <c r="H61" s="112"/>
      <c r="I61" s="112"/>
      <c r="J61" s="112"/>
      <c r="K61" s="112"/>
      <c r="L61" s="112"/>
      <c r="M61" s="112"/>
      <c r="N61" s="112"/>
      <c r="O61" s="112"/>
      <c r="P61" s="112"/>
      <c r="Q61" s="112"/>
      <c r="R61" s="112"/>
      <c r="S61" s="112"/>
      <c r="T61" s="112"/>
    </row>
    <row r="62" spans="1:20">
      <c r="A62" s="112"/>
      <c r="B62" s="112"/>
      <c r="C62" s="112"/>
      <c r="D62" s="112"/>
      <c r="E62" s="112"/>
      <c r="F62" s="112"/>
      <c r="G62" s="112"/>
      <c r="H62" s="112"/>
      <c r="I62" s="112"/>
      <c r="J62" s="112"/>
      <c r="K62" s="112"/>
      <c r="L62" s="112"/>
      <c r="M62" s="112"/>
      <c r="N62" s="112"/>
      <c r="O62" s="112"/>
      <c r="P62" s="112"/>
      <c r="Q62" s="112"/>
      <c r="R62" s="112"/>
      <c r="S62" s="112"/>
      <c r="T62" s="112"/>
    </row>
    <row r="63" spans="1:20">
      <c r="A63" s="112"/>
      <c r="B63" s="112"/>
      <c r="C63" s="112"/>
      <c r="D63" s="112"/>
      <c r="E63" s="112"/>
      <c r="F63" s="112"/>
      <c r="G63" s="112"/>
      <c r="H63" s="112"/>
      <c r="I63" s="112"/>
      <c r="J63" s="112"/>
      <c r="K63" s="112"/>
      <c r="L63" s="112"/>
      <c r="M63" s="112"/>
      <c r="N63" s="112"/>
      <c r="O63" s="112"/>
      <c r="P63" s="112"/>
      <c r="Q63" s="112"/>
      <c r="R63" s="112"/>
      <c r="S63" s="112"/>
      <c r="T63" s="112"/>
    </row>
    <row r="64" spans="1:20">
      <c r="A64" s="113" t="s">
        <v>44</v>
      </c>
      <c r="B64" s="112"/>
      <c r="C64" s="112"/>
      <c r="D64" s="112"/>
      <c r="E64" s="112"/>
      <c r="F64" s="112"/>
      <c r="G64" s="112"/>
      <c r="H64" s="112"/>
      <c r="I64" s="112"/>
      <c r="J64" s="112"/>
      <c r="K64" s="112"/>
      <c r="L64" s="112"/>
      <c r="M64" s="112"/>
      <c r="N64" s="112"/>
      <c r="O64" s="112"/>
      <c r="P64" s="112"/>
      <c r="Q64" s="112"/>
      <c r="R64" s="112"/>
      <c r="S64" s="112"/>
      <c r="T64" s="112"/>
    </row>
    <row r="65" spans="1:20">
      <c r="A65" s="112" t="s">
        <v>45</v>
      </c>
      <c r="B65" s="112"/>
      <c r="C65" s="112"/>
      <c r="D65" s="112"/>
      <c r="E65" s="112"/>
      <c r="F65" s="112"/>
      <c r="G65" s="112"/>
      <c r="H65" s="112"/>
      <c r="I65" s="112"/>
      <c r="J65" s="112"/>
      <c r="K65" s="112"/>
      <c r="L65" s="112"/>
      <c r="M65" s="112"/>
      <c r="N65" s="112"/>
      <c r="O65" s="112"/>
      <c r="P65" s="112"/>
      <c r="Q65" s="112"/>
      <c r="R65" s="112"/>
      <c r="S65" s="112"/>
      <c r="T65" s="112"/>
    </row>
    <row r="66" spans="1:20">
      <c r="A66" s="112"/>
      <c r="B66" s="112"/>
      <c r="C66" s="112"/>
      <c r="D66" s="112"/>
      <c r="E66" s="112"/>
      <c r="F66" s="112"/>
      <c r="G66" s="112"/>
      <c r="H66" s="112"/>
      <c r="I66" s="112"/>
      <c r="J66" s="112"/>
      <c r="K66" s="112"/>
      <c r="L66" s="112"/>
      <c r="M66" s="112"/>
      <c r="N66" s="112"/>
      <c r="O66" s="112"/>
      <c r="P66" s="112"/>
      <c r="Q66" s="112"/>
      <c r="R66" s="112"/>
      <c r="S66" s="112"/>
      <c r="T66" s="112"/>
    </row>
    <row r="67" spans="1:20">
      <c r="A67" s="112"/>
      <c r="B67" s="112"/>
      <c r="C67" s="112"/>
      <c r="D67" s="112"/>
      <c r="E67" s="112"/>
      <c r="F67" s="112"/>
      <c r="G67" s="112"/>
      <c r="H67" s="112"/>
      <c r="I67" s="112"/>
      <c r="J67" s="112"/>
      <c r="K67" s="112"/>
      <c r="L67" s="112"/>
      <c r="M67" s="112"/>
      <c r="N67" s="112"/>
      <c r="O67" s="112"/>
      <c r="P67" s="112"/>
      <c r="Q67" s="112"/>
      <c r="R67" s="112"/>
      <c r="S67" s="112"/>
      <c r="T67" s="112"/>
    </row>
    <row r="68" spans="1:20">
      <c r="A68" s="112"/>
      <c r="B68" s="112"/>
      <c r="C68" s="112"/>
      <c r="D68" s="112"/>
      <c r="E68" s="112"/>
      <c r="F68" s="112"/>
      <c r="G68" s="112"/>
      <c r="H68" s="112"/>
      <c r="I68" s="112"/>
      <c r="J68" s="112"/>
      <c r="K68" s="112"/>
      <c r="L68" s="112"/>
      <c r="M68" s="112"/>
      <c r="N68" s="112"/>
      <c r="O68" s="112"/>
      <c r="P68" s="112"/>
      <c r="Q68" s="112"/>
      <c r="R68" s="112"/>
      <c r="S68" s="112"/>
      <c r="T68" s="112"/>
    </row>
    <row r="69" spans="1:20">
      <c r="A69" s="112"/>
      <c r="B69" s="112"/>
      <c r="C69" s="112"/>
      <c r="D69" s="112"/>
      <c r="E69" s="112"/>
      <c r="F69" s="112"/>
      <c r="G69" s="112"/>
      <c r="H69" s="112"/>
      <c r="I69" s="112"/>
      <c r="J69" s="112"/>
      <c r="K69" s="112"/>
      <c r="L69" s="112"/>
      <c r="M69" s="112"/>
      <c r="N69" s="112"/>
      <c r="O69" s="112"/>
      <c r="P69" s="112"/>
      <c r="Q69" s="112"/>
      <c r="R69" s="112"/>
      <c r="S69" s="112"/>
      <c r="T69" s="112"/>
    </row>
    <row r="70" spans="1:20">
      <c r="A70" s="113" t="s">
        <v>46</v>
      </c>
      <c r="B70" s="112"/>
      <c r="C70" s="112"/>
      <c r="D70" s="112"/>
      <c r="E70" s="112"/>
      <c r="F70" s="112"/>
      <c r="G70" s="112"/>
      <c r="H70" s="112"/>
      <c r="I70" s="112"/>
      <c r="J70" s="112"/>
      <c r="K70" s="112"/>
      <c r="L70" s="112"/>
      <c r="M70" s="112"/>
      <c r="N70" s="112"/>
      <c r="O70" s="112"/>
      <c r="P70" s="112"/>
      <c r="Q70" s="112"/>
      <c r="R70" s="112"/>
      <c r="S70" s="112"/>
      <c r="T70" s="112"/>
    </row>
    <row r="71" spans="1:20">
      <c r="A71" s="112" t="s">
        <v>47</v>
      </c>
      <c r="B71" s="112"/>
      <c r="C71" s="112"/>
      <c r="D71" s="112"/>
      <c r="E71" s="112"/>
      <c r="F71" s="112"/>
      <c r="G71" s="112"/>
      <c r="H71" s="112"/>
      <c r="I71" s="112"/>
      <c r="J71" s="112"/>
      <c r="K71" s="112"/>
      <c r="L71" s="112"/>
      <c r="M71" s="112"/>
      <c r="N71" s="112"/>
      <c r="O71" s="112"/>
      <c r="P71" s="112"/>
      <c r="Q71" s="112"/>
      <c r="R71" s="112"/>
      <c r="S71" s="112"/>
      <c r="T71" s="112"/>
    </row>
    <row r="72" spans="1:20">
      <c r="A72" s="112"/>
      <c r="B72" s="112"/>
      <c r="C72" s="112"/>
      <c r="D72" s="112"/>
      <c r="E72" s="112"/>
      <c r="F72" s="112"/>
      <c r="G72" s="112"/>
      <c r="H72" s="112"/>
      <c r="I72" s="112"/>
      <c r="J72" s="112"/>
      <c r="K72" s="112"/>
      <c r="L72" s="112"/>
      <c r="M72" s="112"/>
      <c r="N72" s="112"/>
      <c r="O72" s="112"/>
      <c r="P72" s="112"/>
      <c r="Q72" s="112"/>
      <c r="R72" s="112"/>
      <c r="S72" s="112"/>
      <c r="T72" s="112"/>
    </row>
    <row r="73" spans="1:20">
      <c r="A73" s="112"/>
      <c r="B73" s="112"/>
      <c r="C73" s="112"/>
      <c r="D73" s="112"/>
      <c r="E73" s="112"/>
      <c r="F73" s="112"/>
      <c r="G73" s="112"/>
      <c r="H73" s="112"/>
      <c r="I73" s="112"/>
      <c r="J73" s="112"/>
      <c r="K73" s="112"/>
      <c r="L73" s="112"/>
      <c r="M73" s="112"/>
      <c r="N73" s="112"/>
      <c r="O73" s="112"/>
      <c r="P73" s="112"/>
      <c r="Q73" s="112"/>
      <c r="R73" s="112"/>
      <c r="S73" s="112"/>
      <c r="T73" s="112"/>
    </row>
    <row r="74" spans="1:20">
      <c r="A74" s="112"/>
      <c r="B74" s="112"/>
      <c r="C74" s="112"/>
      <c r="D74" s="112"/>
      <c r="E74" s="112"/>
      <c r="F74" s="112"/>
      <c r="G74" s="112"/>
      <c r="H74" s="112"/>
      <c r="I74" s="112"/>
      <c r="J74" s="112"/>
      <c r="K74" s="112"/>
      <c r="L74" s="112"/>
      <c r="M74" s="112"/>
      <c r="N74" s="112"/>
      <c r="O74" s="112"/>
      <c r="P74" s="112"/>
      <c r="Q74" s="112"/>
      <c r="R74" s="112"/>
      <c r="S74" s="112"/>
      <c r="T74" s="112"/>
    </row>
    <row r="75" spans="1:20">
      <c r="A75" s="112"/>
      <c r="B75" s="112"/>
      <c r="C75" s="112"/>
      <c r="D75" s="112"/>
      <c r="E75" s="112"/>
      <c r="F75" s="112"/>
      <c r="G75" s="112"/>
      <c r="H75" s="112"/>
      <c r="I75" s="112"/>
      <c r="J75" s="112"/>
      <c r="K75" s="112"/>
      <c r="L75" s="112"/>
      <c r="M75" s="112"/>
      <c r="N75" s="112"/>
      <c r="O75" s="112"/>
      <c r="P75" s="112"/>
      <c r="Q75" s="112"/>
      <c r="R75" s="112"/>
      <c r="S75" s="112"/>
      <c r="T75" s="112"/>
    </row>
    <row r="76" spans="1:20">
      <c r="A76" s="113" t="s">
        <v>48</v>
      </c>
      <c r="B76" s="112"/>
      <c r="C76" s="112"/>
      <c r="D76" s="112"/>
      <c r="E76" s="112"/>
      <c r="F76" s="112"/>
      <c r="G76" s="112"/>
      <c r="H76" s="112"/>
      <c r="I76" s="112"/>
      <c r="J76" s="112"/>
      <c r="K76" s="112"/>
      <c r="L76" s="112"/>
      <c r="M76" s="112"/>
      <c r="N76" s="112"/>
      <c r="O76" s="112"/>
      <c r="P76" s="112"/>
      <c r="Q76" s="112"/>
      <c r="R76" s="112"/>
      <c r="S76" s="112"/>
      <c r="T76" s="112"/>
    </row>
    <row r="77" spans="1:20">
      <c r="A77" s="112" t="s">
        <v>49</v>
      </c>
      <c r="B77" s="112"/>
      <c r="C77" s="112"/>
      <c r="D77" s="112"/>
      <c r="E77" s="112"/>
      <c r="F77" s="112"/>
      <c r="G77" s="112"/>
      <c r="H77" s="112"/>
      <c r="I77" s="112"/>
      <c r="J77" s="112"/>
      <c r="K77" s="112"/>
      <c r="L77" s="112"/>
      <c r="M77" s="112"/>
      <c r="N77" s="112"/>
      <c r="O77" s="112"/>
      <c r="P77" s="112"/>
      <c r="Q77" s="112"/>
      <c r="R77" s="112"/>
      <c r="S77" s="112"/>
      <c r="T77" s="112"/>
    </row>
    <row r="78" spans="1:20">
      <c r="A78" s="112"/>
      <c r="B78" s="112"/>
      <c r="C78" s="112"/>
      <c r="D78" s="112"/>
      <c r="E78" s="112"/>
      <c r="F78" s="112"/>
      <c r="G78" s="112"/>
      <c r="H78" s="112"/>
      <c r="I78" s="112"/>
      <c r="J78" s="112"/>
      <c r="K78" s="112"/>
      <c r="L78" s="112"/>
      <c r="M78" s="112"/>
      <c r="N78" s="112"/>
      <c r="O78" s="112"/>
      <c r="P78" s="112"/>
      <c r="Q78" s="112"/>
      <c r="R78" s="112"/>
      <c r="S78" s="112"/>
      <c r="T78" s="112"/>
    </row>
    <row r="79" spans="1:20">
      <c r="A79" s="112"/>
      <c r="B79" s="112"/>
      <c r="C79" s="112"/>
      <c r="D79" s="112"/>
      <c r="E79" s="112"/>
      <c r="F79" s="112"/>
      <c r="G79" s="112"/>
      <c r="H79" s="112"/>
      <c r="I79" s="112"/>
      <c r="J79" s="112"/>
      <c r="K79" s="112"/>
      <c r="L79" s="112"/>
      <c r="M79" s="112"/>
      <c r="N79" s="112"/>
      <c r="O79" s="112"/>
      <c r="P79" s="112"/>
      <c r="Q79" s="112"/>
      <c r="R79" s="112"/>
      <c r="S79" s="112"/>
      <c r="T79" s="112"/>
    </row>
    <row r="80" spans="1:20">
      <c r="A80" s="112"/>
      <c r="B80" s="112"/>
      <c r="C80" s="112"/>
      <c r="D80" s="112"/>
      <c r="E80" s="112"/>
      <c r="F80" s="112"/>
      <c r="G80" s="112"/>
      <c r="H80" s="112"/>
      <c r="I80" s="112"/>
      <c r="J80" s="112"/>
      <c r="K80" s="112"/>
      <c r="L80" s="112"/>
      <c r="M80" s="112"/>
      <c r="N80" s="112"/>
      <c r="O80" s="112"/>
      <c r="P80" s="112"/>
      <c r="Q80" s="112"/>
      <c r="R80" s="112"/>
      <c r="S80" s="112"/>
      <c r="T80" s="112"/>
    </row>
    <row r="81" spans="1:20">
      <c r="A81" s="113" t="s">
        <v>50</v>
      </c>
      <c r="B81" s="112"/>
      <c r="C81" s="112"/>
      <c r="D81" s="112"/>
      <c r="E81" s="112"/>
      <c r="F81" s="112"/>
      <c r="G81" s="112"/>
      <c r="H81" s="112"/>
      <c r="I81" s="112"/>
      <c r="J81" s="112"/>
      <c r="K81" s="112"/>
      <c r="L81" s="112"/>
      <c r="M81" s="112"/>
      <c r="N81" s="112"/>
      <c r="O81" s="112"/>
      <c r="P81" s="112"/>
      <c r="Q81" s="112"/>
      <c r="R81" s="112"/>
      <c r="S81" s="112"/>
      <c r="T81" s="112"/>
    </row>
    <row r="82" spans="1:20">
      <c r="A82" s="112" t="s">
        <v>51</v>
      </c>
      <c r="B82" s="112"/>
      <c r="C82" s="112"/>
      <c r="D82" s="112"/>
      <c r="E82" s="112"/>
      <c r="F82" s="112"/>
      <c r="G82" s="112"/>
      <c r="H82" s="112"/>
      <c r="I82" s="112"/>
      <c r="J82" s="112"/>
      <c r="K82" s="112"/>
      <c r="L82" s="112"/>
      <c r="M82" s="112"/>
      <c r="N82" s="112"/>
      <c r="O82" s="112"/>
      <c r="P82" s="112"/>
      <c r="Q82" s="112"/>
      <c r="R82" s="112"/>
      <c r="S82" s="112"/>
      <c r="T82" s="112"/>
    </row>
    <row r="83" spans="1:20">
      <c r="A83" s="112"/>
      <c r="B83" s="112"/>
      <c r="C83" s="112"/>
      <c r="D83" s="112"/>
      <c r="E83" s="112"/>
      <c r="F83" s="112"/>
      <c r="G83" s="112"/>
      <c r="H83" s="112"/>
      <c r="I83" s="112"/>
      <c r="J83" s="112"/>
      <c r="K83" s="112"/>
      <c r="L83" s="112"/>
      <c r="M83" s="112"/>
      <c r="N83" s="112"/>
      <c r="O83" s="112"/>
      <c r="P83" s="112"/>
      <c r="Q83" s="112"/>
      <c r="R83" s="112"/>
      <c r="S83" s="112"/>
      <c r="T83" s="112"/>
    </row>
    <row r="84" spans="1:20">
      <c r="A84" s="112"/>
      <c r="B84" s="112"/>
      <c r="C84" s="112"/>
      <c r="D84" s="112"/>
      <c r="E84" s="112"/>
      <c r="F84" s="112"/>
      <c r="G84" s="112"/>
      <c r="H84" s="112"/>
      <c r="I84" s="112"/>
      <c r="J84" s="112"/>
      <c r="K84" s="112"/>
      <c r="L84" s="112"/>
      <c r="M84" s="112"/>
      <c r="N84" s="112"/>
      <c r="O84" s="112"/>
      <c r="P84" s="112"/>
      <c r="Q84" s="112"/>
      <c r="R84" s="112"/>
      <c r="S84" s="112"/>
      <c r="T84" s="112"/>
    </row>
    <row r="85" spans="1:20">
      <c r="A85" s="112"/>
      <c r="B85" s="112"/>
      <c r="C85" s="112"/>
      <c r="D85" s="112"/>
      <c r="E85" s="112"/>
      <c r="F85" s="112"/>
      <c r="G85" s="112"/>
      <c r="H85" s="112"/>
      <c r="I85" s="112"/>
      <c r="J85" s="112"/>
      <c r="K85" s="112"/>
      <c r="L85" s="112"/>
      <c r="M85" s="112"/>
      <c r="N85" s="112"/>
      <c r="O85" s="112"/>
      <c r="P85" s="112"/>
      <c r="Q85" s="112"/>
      <c r="R85" s="112"/>
      <c r="S85" s="112"/>
      <c r="T85" s="112"/>
    </row>
    <row r="86" spans="1:20">
      <c r="A86" s="113" t="s">
        <v>52</v>
      </c>
      <c r="B86" s="112"/>
      <c r="C86" s="112"/>
      <c r="D86" s="112"/>
      <c r="E86" s="112"/>
      <c r="F86" s="112"/>
      <c r="G86" s="112"/>
      <c r="H86" s="112"/>
      <c r="I86" s="112"/>
      <c r="J86" s="112"/>
      <c r="K86" s="112"/>
      <c r="L86" s="112"/>
      <c r="M86" s="112"/>
      <c r="N86" s="112"/>
      <c r="O86" s="112"/>
      <c r="P86" s="112"/>
      <c r="Q86" s="112"/>
      <c r="R86" s="112"/>
      <c r="S86" s="112"/>
      <c r="T86" s="112"/>
    </row>
    <row r="87" spans="1:20">
      <c r="A87" s="112" t="s">
        <v>53</v>
      </c>
      <c r="B87" s="112"/>
      <c r="C87" s="112"/>
      <c r="D87" s="112"/>
      <c r="E87" s="112"/>
      <c r="F87" s="112"/>
      <c r="G87" s="112"/>
      <c r="H87" s="112"/>
      <c r="I87" s="112"/>
      <c r="J87" s="112"/>
      <c r="K87" s="112"/>
      <c r="L87" s="112"/>
      <c r="M87" s="112"/>
      <c r="N87" s="112"/>
      <c r="O87" s="112"/>
      <c r="P87" s="112"/>
      <c r="Q87" s="112"/>
      <c r="R87" s="112"/>
      <c r="S87" s="112"/>
      <c r="T87" s="112"/>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3658"/>
  <sheetViews>
    <sheetView zoomScale="35" zoomScaleNormal="100" workbookViewId="0">
      <selection activeCell="B12" sqref="B12"/>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19" bestFit="1" customWidth="1"/>
  </cols>
  <sheetData>
    <row r="1" spans="1:26" ht="26.1">
      <c r="A1" s="8" t="s">
        <v>54</v>
      </c>
      <c r="B1" s="8"/>
      <c r="O1" s="38" t="s">
        <v>55</v>
      </c>
      <c r="P1" s="38"/>
      <c r="Q1" s="38"/>
      <c r="R1" s="3"/>
    </row>
    <row r="2" spans="1:26" ht="26.1">
      <c r="A2" s="11"/>
      <c r="B2" s="12" t="s">
        <v>56</v>
      </c>
      <c r="C2" s="23"/>
      <c r="D2" s="1"/>
      <c r="E2" s="14" t="s">
        <v>57</v>
      </c>
      <c r="F2" s="1"/>
      <c r="G2" s="1"/>
      <c r="H2" s="1"/>
      <c r="I2" s="1"/>
      <c r="L2" s="54" t="s">
        <v>58</v>
      </c>
      <c r="M2" s="55"/>
      <c r="N2" s="55"/>
      <c r="O2" s="38" t="s">
        <v>12</v>
      </c>
      <c r="P2" s="38" t="s">
        <v>13</v>
      </c>
      <c r="Q2" s="38" t="s">
        <v>14</v>
      </c>
      <c r="R2" s="3"/>
    </row>
    <row r="3" spans="1:26" ht="21.6" thickBot="1">
      <c r="A3" s="2" t="s">
        <v>59</v>
      </c>
      <c r="B3" s="2"/>
      <c r="C3" s="23"/>
      <c r="D3" s="1"/>
      <c r="E3" s="1"/>
      <c r="F3" s="1"/>
      <c r="G3" s="1"/>
      <c r="H3" s="1"/>
      <c r="I3" s="1"/>
      <c r="L3" s="55" t="s">
        <v>60</v>
      </c>
      <c r="M3" s="55"/>
      <c r="N3" s="55"/>
      <c r="O3" s="38">
        <v>0.43</v>
      </c>
      <c r="P3" s="38">
        <v>0.72</v>
      </c>
      <c r="Q3" s="38">
        <v>0.62</v>
      </c>
      <c r="R3" s="3"/>
    </row>
    <row r="4" spans="1:26" ht="24" thickBot="1">
      <c r="A4" s="2" t="s">
        <v>61</v>
      </c>
      <c r="B4" s="27">
        <v>1</v>
      </c>
      <c r="C4" s="28" t="s">
        <v>62</v>
      </c>
      <c r="D4" s="16" t="s">
        <v>63</v>
      </c>
      <c r="E4" s="16"/>
      <c r="F4" s="1"/>
      <c r="G4" s="2" t="s">
        <v>64</v>
      </c>
      <c r="H4" s="2"/>
      <c r="I4" s="2"/>
      <c r="J4" s="2" t="s">
        <v>64</v>
      </c>
      <c r="K4" s="2"/>
      <c r="L4" s="56" t="s">
        <v>65</v>
      </c>
      <c r="M4" s="62">
        <f>1/M5</f>
        <v>0.3436426116838488</v>
      </c>
      <c r="N4" s="57" t="s">
        <v>66</v>
      </c>
      <c r="O4" s="13">
        <v>650</v>
      </c>
      <c r="P4" s="13" t="s">
        <v>18</v>
      </c>
      <c r="Q4" s="13"/>
      <c r="R4" s="3"/>
      <c r="Z4" t="s">
        <v>67</v>
      </c>
    </row>
    <row r="5" spans="1:26">
      <c r="A5" s="2"/>
      <c r="B5" s="29">
        <v>0</v>
      </c>
      <c r="C5" s="30" t="s">
        <v>68</v>
      </c>
      <c r="D5" s="26" t="s">
        <v>69</v>
      </c>
      <c r="E5" s="17"/>
      <c r="F5" s="1"/>
      <c r="G5" s="19" t="s">
        <v>70</v>
      </c>
      <c r="H5" s="20"/>
      <c r="I5" s="20"/>
      <c r="J5" s="2" t="s">
        <v>13</v>
      </c>
      <c r="K5" s="2" t="s">
        <v>71</v>
      </c>
      <c r="L5" s="58" t="s">
        <v>72</v>
      </c>
      <c r="M5" s="64">
        <v>2.91</v>
      </c>
      <c r="N5" s="55"/>
      <c r="O5" s="3"/>
      <c r="P5" s="3"/>
      <c r="Q5" s="3"/>
      <c r="R5" s="3"/>
      <c r="Z5" s="37">
        <f ca="1">Q10+Q53+Q96+Q139+Q182+Q225+Q268+Q311+Q354+Q397+Q441+Q484</f>
        <v>698.61522529317847</v>
      </c>
    </row>
    <row r="6" spans="1:26">
      <c r="A6" s="5" t="s">
        <v>73</v>
      </c>
      <c r="B6" s="9" t="s">
        <v>74</v>
      </c>
      <c r="C6" s="24" t="s">
        <v>75</v>
      </c>
      <c r="D6" s="18" t="s">
        <v>76</v>
      </c>
      <c r="E6" s="18" t="s">
        <v>77</v>
      </c>
      <c r="F6" s="15" t="s">
        <v>78</v>
      </c>
      <c r="G6" s="20" t="s">
        <v>79</v>
      </c>
      <c r="H6" s="21">
        <f ca="1">COUNTIF(rainout,"&gt;0")/COUNT(rainout)</f>
        <v>0.70025839793281652</v>
      </c>
      <c r="I6" s="20"/>
      <c r="J6" s="6">
        <f ca="1">SUM(J7:J3656)/SUM(rainout)</f>
        <v>0.73383820371563191</v>
      </c>
      <c r="K6" s="6">
        <f ca="1">SUM(K7:K3656)/(3650-SUM(rainout))</f>
        <v>1.2747401066274857E-2</v>
      </c>
      <c r="L6" s="59" t="s">
        <v>73</v>
      </c>
      <c r="M6" s="60" t="s">
        <v>80</v>
      </c>
      <c r="N6" s="55"/>
    </row>
    <row r="7" spans="1:26">
      <c r="A7" s="2">
        <v>1</v>
      </c>
      <c r="B7" s="10">
        <v>1</v>
      </c>
      <c r="C7" s="25">
        <f ca="1">RAND()</f>
        <v>0.18448099271446172</v>
      </c>
      <c r="D7" s="18" t="s">
        <v>81</v>
      </c>
      <c r="E7" s="18" t="s">
        <v>82</v>
      </c>
      <c r="F7" s="15" t="s">
        <v>78</v>
      </c>
      <c r="G7" s="20" t="s">
        <v>12</v>
      </c>
      <c r="H7" s="21">
        <f ca="1">COUNTIF(rainout,"=0")/COUNT(rainout)</f>
        <v>0.29974160206718348</v>
      </c>
      <c r="I7" s="20"/>
      <c r="J7">
        <f ca="1">IF(AND(B7,B8),1,0)</f>
        <v>1</v>
      </c>
      <c r="K7">
        <f ca="1">IF(AND(NOT(B7),NOT(B8)),1,0)</f>
        <v>0</v>
      </c>
      <c r="L7" s="55">
        <v>1</v>
      </c>
      <c r="M7" s="61">
        <f t="shared" ref="M7:M37" ca="1" si="0">IF(B7&gt;0,-LN(1-(RAND()))/lambda,0)</f>
        <v>1.783094693765487</v>
      </c>
      <c r="N7" s="55"/>
      <c r="O7" s="37"/>
      <c r="P7" t="s">
        <v>83</v>
      </c>
    </row>
    <row r="8" spans="1:26">
      <c r="A8" s="2">
        <v>2</v>
      </c>
      <c r="B8" s="10">
        <f t="shared" ref="B8:B37" ca="1" si="1">IF(B7&gt;0,IF(C8&lt;pww,1,0),IF(C8&lt;pdw,1,0))</f>
        <v>1</v>
      </c>
      <c r="C8" s="25">
        <f t="shared" ref="C8:C71" ca="1" si="2">RAND()</f>
        <v>0.43514496436163463</v>
      </c>
      <c r="D8" s="18"/>
      <c r="E8" s="18"/>
      <c r="F8" s="1"/>
      <c r="G8" s="19" t="s">
        <v>69</v>
      </c>
      <c r="H8" s="19"/>
      <c r="I8" s="20"/>
      <c r="J8">
        <f t="shared" ref="J8:J37" ca="1" si="3">IF(AND(B8,B9),1,0)</f>
        <v>0</v>
      </c>
      <c r="K8">
        <f t="shared" ref="K8:K37" ca="1" si="4">IF(AND(NOT(B8),NOT(B9)),1,0)</f>
        <v>0</v>
      </c>
      <c r="L8" s="55">
        <v>2</v>
      </c>
      <c r="M8" s="61">
        <f t="shared" ca="1" si="0"/>
        <v>1.9552353198952557</v>
      </c>
      <c r="N8" s="55"/>
      <c r="O8" s="4"/>
      <c r="P8" t="s">
        <v>84</v>
      </c>
    </row>
    <row r="9" spans="1:26" ht="15.6">
      <c r="A9" s="2">
        <v>3</v>
      </c>
      <c r="B9" s="10">
        <f t="shared" ca="1" si="1"/>
        <v>0</v>
      </c>
      <c r="C9" s="25">
        <f t="shared" ca="1" si="2"/>
        <v>0.89332224619553058</v>
      </c>
      <c r="D9" s="63">
        <v>0.72</v>
      </c>
      <c r="E9" s="34">
        <f>1-pww</f>
        <v>0.28000000000000003</v>
      </c>
      <c r="F9" s="35" t="s">
        <v>78</v>
      </c>
      <c r="G9" s="36">
        <f ca="1">J6</f>
        <v>0.73383820371563191</v>
      </c>
      <c r="H9" s="36">
        <f ca="1">1-G9</f>
        <v>0.26616179628436809</v>
      </c>
      <c r="I9" s="20"/>
      <c r="J9">
        <f t="shared" ca="1" si="3"/>
        <v>0</v>
      </c>
      <c r="K9">
        <f t="shared" ca="1" si="4"/>
        <v>1</v>
      </c>
      <c r="L9" s="55">
        <v>3</v>
      </c>
      <c r="M9" s="61">
        <f t="shared" ca="1" si="0"/>
        <v>0</v>
      </c>
      <c r="N9" s="55"/>
      <c r="O9" s="41" t="s">
        <v>85</v>
      </c>
      <c r="P9" s="42"/>
      <c r="Q9" s="42" t="s">
        <v>86</v>
      </c>
      <c r="R9" s="43"/>
    </row>
    <row r="10" spans="1:26" ht="15.6">
      <c r="A10" s="2">
        <v>4</v>
      </c>
      <c r="B10" s="10">
        <f t="shared" ca="1" si="1"/>
        <v>0</v>
      </c>
      <c r="C10" s="25">
        <f t="shared" ca="1" si="2"/>
        <v>0.83415613692943014</v>
      </c>
      <c r="D10" s="34">
        <f>1-pdd</f>
        <v>0.53</v>
      </c>
      <c r="E10" s="63">
        <v>0.47</v>
      </c>
      <c r="F10" s="35" t="s">
        <v>78</v>
      </c>
      <c r="G10" s="36">
        <f ca="1">1-H10</f>
        <v>0.98725259893372519</v>
      </c>
      <c r="H10" s="36">
        <f ca="1">K6</f>
        <v>1.2747401066274857E-2</v>
      </c>
      <c r="I10" s="20"/>
      <c r="J10">
        <f t="shared" ca="1" si="3"/>
        <v>0</v>
      </c>
      <c r="K10">
        <f t="shared" ca="1" si="4"/>
        <v>1</v>
      </c>
      <c r="L10" s="55">
        <v>4</v>
      </c>
      <c r="M10" s="61">
        <f t="shared" ca="1" si="0"/>
        <v>0</v>
      </c>
      <c r="N10" s="55"/>
      <c r="O10" s="44">
        <f ca="1">SUM(M7:M37)/31/H6</f>
        <v>2.074022546048186</v>
      </c>
      <c r="P10" s="45"/>
      <c r="Q10" s="46">
        <f ca="1">SUM(M7:M37)</f>
        <v>45.02290286653956</v>
      </c>
      <c r="R10" s="47" t="s">
        <v>87</v>
      </c>
      <c r="S10" s="78" t="s">
        <v>88</v>
      </c>
      <c r="T10" s="78"/>
      <c r="U10" s="78"/>
      <c r="V10" s="78"/>
    </row>
    <row r="11" spans="1:26" ht="15.6">
      <c r="A11" s="2">
        <v>5</v>
      </c>
      <c r="B11" s="10">
        <f t="shared" ca="1" si="1"/>
        <v>0</v>
      </c>
      <c r="C11" s="25">
        <f t="shared" ca="1" si="2"/>
        <v>0.84038462338550768</v>
      </c>
      <c r="J11">
        <f t="shared" ca="1" si="3"/>
        <v>0</v>
      </c>
      <c r="K11">
        <f t="shared" ca="1" si="4"/>
        <v>0</v>
      </c>
      <c r="L11" s="55">
        <v>5</v>
      </c>
      <c r="M11" s="61">
        <f t="shared" ca="1" si="0"/>
        <v>0</v>
      </c>
      <c r="N11" s="55"/>
      <c r="O11" s="48"/>
      <c r="P11" s="49"/>
      <c r="R11" s="50"/>
    </row>
    <row r="12" spans="1:26">
      <c r="A12" s="2">
        <v>6</v>
      </c>
      <c r="B12" s="10">
        <f t="shared" ca="1" si="1"/>
        <v>1</v>
      </c>
      <c r="C12" s="25">
        <f t="shared" ca="1" si="2"/>
        <v>0.38518383661490563</v>
      </c>
      <c r="J12">
        <f t="shared" ca="1" si="3"/>
        <v>1</v>
      </c>
      <c r="K12">
        <f t="shared" ca="1" si="4"/>
        <v>0</v>
      </c>
      <c r="L12" s="55">
        <v>6</v>
      </c>
      <c r="M12" s="61">
        <f t="shared" ca="1" si="0"/>
        <v>2.4084071857214293</v>
      </c>
      <c r="N12" s="55"/>
    </row>
    <row r="13" spans="1:26">
      <c r="A13" s="2">
        <v>7</v>
      </c>
      <c r="B13" s="10">
        <f t="shared" ca="1" si="1"/>
        <v>1</v>
      </c>
      <c r="C13" s="25">
        <f t="shared" ca="1" si="2"/>
        <v>0.42420246234778081</v>
      </c>
      <c r="J13">
        <f t="shared" ca="1" si="3"/>
        <v>1</v>
      </c>
      <c r="K13">
        <f t="shared" ca="1" si="4"/>
        <v>0</v>
      </c>
      <c r="L13" s="55">
        <v>7</v>
      </c>
      <c r="M13" s="61">
        <f t="shared" ca="1" si="0"/>
        <v>0.55940604374236003</v>
      </c>
      <c r="N13" s="55"/>
      <c r="O13" s="76" t="s">
        <v>89</v>
      </c>
      <c r="P13" s="76" t="s">
        <v>90</v>
      </c>
      <c r="Q13" s="77">
        <f>79.9</f>
        <v>79.900000000000006</v>
      </c>
      <c r="R13" s="78" t="s">
        <v>87</v>
      </c>
      <c r="S13" s="78" t="s">
        <v>91</v>
      </c>
      <c r="T13" s="78"/>
      <c r="U13" s="78"/>
      <c r="V13" s="78"/>
      <c r="W13" s="78"/>
    </row>
    <row r="14" spans="1:26">
      <c r="A14" s="2">
        <v>8</v>
      </c>
      <c r="B14" s="10">
        <f t="shared" ca="1" si="1"/>
        <v>1</v>
      </c>
      <c r="C14" s="25">
        <f t="shared" ca="1" si="2"/>
        <v>0.12154820124381727</v>
      </c>
      <c r="J14">
        <f t="shared" ca="1" si="3"/>
        <v>1</v>
      </c>
      <c r="K14">
        <f t="shared" ca="1" si="4"/>
        <v>0</v>
      </c>
      <c r="L14" s="55">
        <v>8</v>
      </c>
      <c r="M14" s="61">
        <f t="shared" ca="1" si="0"/>
        <v>1.356205684495488</v>
      </c>
      <c r="N14" s="55"/>
      <c r="O14" s="76"/>
      <c r="P14" s="76" t="s">
        <v>92</v>
      </c>
      <c r="Q14" s="77">
        <f ca="1">MAX(M7:M3656)</f>
        <v>15.752577854313087</v>
      </c>
      <c r="R14" s="78" t="s">
        <v>87</v>
      </c>
      <c r="S14" s="78"/>
      <c r="T14" s="78"/>
      <c r="U14" s="78"/>
      <c r="V14" s="78"/>
      <c r="W14" s="78"/>
    </row>
    <row r="15" spans="1:26">
      <c r="A15" s="2">
        <v>9</v>
      </c>
      <c r="B15" s="10">
        <f t="shared" ca="1" si="1"/>
        <v>1</v>
      </c>
      <c r="C15" s="25">
        <f t="shared" ca="1" si="2"/>
        <v>0.20186283514646586</v>
      </c>
      <c r="J15">
        <f t="shared" ca="1" si="3"/>
        <v>0</v>
      </c>
      <c r="K15">
        <f t="shared" ca="1" si="4"/>
        <v>0</v>
      </c>
      <c r="L15" s="55">
        <v>9</v>
      </c>
      <c r="M15" s="61">
        <f t="shared" ca="1" si="0"/>
        <v>6.8356522152246528</v>
      </c>
      <c r="N15" s="55"/>
      <c r="Q15" s="51"/>
    </row>
    <row r="16" spans="1:26">
      <c r="A16" s="2">
        <v>10</v>
      </c>
      <c r="B16" s="10">
        <f t="shared" ca="1" si="1"/>
        <v>0</v>
      </c>
      <c r="C16" s="25">
        <f t="shared" ca="1" si="2"/>
        <v>0.91465251083630961</v>
      </c>
      <c r="J16">
        <f t="shared" ca="1" si="3"/>
        <v>0</v>
      </c>
      <c r="K16">
        <f t="shared" ca="1" si="4"/>
        <v>0</v>
      </c>
      <c r="L16" s="55">
        <v>10</v>
      </c>
      <c r="M16" s="61">
        <f t="shared" ca="1" si="0"/>
        <v>0</v>
      </c>
      <c r="N16" s="55"/>
    </row>
    <row r="17" spans="1:14">
      <c r="A17" s="2">
        <v>11</v>
      </c>
      <c r="B17" s="10">
        <f t="shared" ca="1" si="1"/>
        <v>1</v>
      </c>
      <c r="C17" s="25">
        <f t="shared" ca="1" si="2"/>
        <v>7.3394241620191814E-2</v>
      </c>
      <c r="J17">
        <f t="shared" ca="1" si="3"/>
        <v>1</v>
      </c>
      <c r="K17">
        <f t="shared" ca="1" si="4"/>
        <v>0</v>
      </c>
      <c r="L17" s="55">
        <v>11</v>
      </c>
      <c r="M17" s="61">
        <f t="shared" ca="1" si="0"/>
        <v>1.7768973641132992</v>
      </c>
      <c r="N17" s="55"/>
    </row>
    <row r="18" spans="1:14">
      <c r="A18" s="2">
        <v>12</v>
      </c>
      <c r="B18" s="10">
        <f t="shared" ca="1" si="1"/>
        <v>1</v>
      </c>
      <c r="C18" s="25">
        <f t="shared" ca="1" si="2"/>
        <v>0.5692217429841363</v>
      </c>
      <c r="J18">
        <f t="shared" ca="1" si="3"/>
        <v>1</v>
      </c>
      <c r="K18">
        <f t="shared" ca="1" si="4"/>
        <v>0</v>
      </c>
      <c r="L18" s="55">
        <v>12</v>
      </c>
      <c r="M18" s="61">
        <f t="shared" ca="1" si="0"/>
        <v>0.16313086632009258</v>
      </c>
      <c r="N18" s="55"/>
    </row>
    <row r="19" spans="1:14">
      <c r="A19" s="2">
        <v>13</v>
      </c>
      <c r="B19" s="10">
        <f t="shared" ca="1" si="1"/>
        <v>1</v>
      </c>
      <c r="C19" s="25">
        <f t="shared" ca="1" si="2"/>
        <v>0.18754089838162924</v>
      </c>
      <c r="J19">
        <f t="shared" ca="1" si="3"/>
        <v>1</v>
      </c>
      <c r="K19">
        <f t="shared" ca="1" si="4"/>
        <v>0</v>
      </c>
      <c r="L19" s="55">
        <v>13</v>
      </c>
      <c r="M19" s="61">
        <f t="shared" ca="1" si="0"/>
        <v>2.0956793174591724</v>
      </c>
      <c r="N19" s="55"/>
    </row>
    <row r="20" spans="1:14">
      <c r="A20" s="2">
        <v>14</v>
      </c>
      <c r="B20" s="10">
        <f t="shared" ca="1" si="1"/>
        <v>1</v>
      </c>
      <c r="C20" s="25">
        <f t="shared" ca="1" si="2"/>
        <v>0.71593880920861019</v>
      </c>
      <c r="J20">
        <f t="shared" ca="1" si="3"/>
        <v>1</v>
      </c>
      <c r="K20">
        <f t="shared" ca="1" si="4"/>
        <v>0</v>
      </c>
      <c r="L20" s="55">
        <v>14</v>
      </c>
      <c r="M20" s="61">
        <f t="shared" ca="1" si="0"/>
        <v>1.9863224766186713</v>
      </c>
      <c r="N20" s="55"/>
    </row>
    <row r="21" spans="1:14">
      <c r="A21" s="2">
        <v>15</v>
      </c>
      <c r="B21" s="10">
        <f t="shared" ca="1" si="1"/>
        <v>1</v>
      </c>
      <c r="C21" s="25">
        <f t="shared" ca="1" si="2"/>
        <v>0.70549948632009329</v>
      </c>
      <c r="J21">
        <f t="shared" ca="1" si="3"/>
        <v>1</v>
      </c>
      <c r="K21">
        <f t="shared" ca="1" si="4"/>
        <v>0</v>
      </c>
      <c r="L21" s="55">
        <v>15</v>
      </c>
      <c r="M21" s="61">
        <f t="shared" ca="1" si="0"/>
        <v>7.2115126260469644</v>
      </c>
      <c r="N21" s="55"/>
    </row>
    <row r="22" spans="1:14">
      <c r="A22" s="2">
        <v>16</v>
      </c>
      <c r="B22" s="10">
        <f t="shared" ca="1" si="1"/>
        <v>1</v>
      </c>
      <c r="C22" s="25">
        <f t="shared" ca="1" si="2"/>
        <v>0.26274003809565361</v>
      </c>
      <c r="J22">
        <f t="shared" ca="1" si="3"/>
        <v>1</v>
      </c>
      <c r="K22">
        <f t="shared" ca="1" si="4"/>
        <v>0</v>
      </c>
      <c r="L22" s="55">
        <v>16</v>
      </c>
      <c r="M22" s="61">
        <f t="shared" ca="1" si="0"/>
        <v>0.34266253360898902</v>
      </c>
      <c r="N22" s="55"/>
    </row>
    <row r="23" spans="1:14">
      <c r="A23" s="2">
        <v>17</v>
      </c>
      <c r="B23" s="10">
        <f t="shared" ca="1" si="1"/>
        <v>1</v>
      </c>
      <c r="C23" s="25">
        <f t="shared" ca="1" si="2"/>
        <v>0.261260078129398</v>
      </c>
      <c r="J23">
        <f t="shared" ca="1" si="3"/>
        <v>1</v>
      </c>
      <c r="K23">
        <f t="shared" ca="1" si="4"/>
        <v>0</v>
      </c>
      <c r="L23" s="55">
        <v>17</v>
      </c>
      <c r="M23" s="61">
        <f t="shared" ca="1" si="0"/>
        <v>0.33262470586006482</v>
      </c>
      <c r="N23" s="55"/>
    </row>
    <row r="24" spans="1:14">
      <c r="A24" s="2">
        <v>18</v>
      </c>
      <c r="B24" s="10">
        <f t="shared" ca="1" si="1"/>
        <v>1</v>
      </c>
      <c r="C24" s="25">
        <f t="shared" ca="1" si="2"/>
        <v>0.6505921679916753</v>
      </c>
      <c r="J24">
        <f t="shared" ca="1" si="3"/>
        <v>0</v>
      </c>
      <c r="K24">
        <f t="shared" ca="1" si="4"/>
        <v>0</v>
      </c>
      <c r="L24" s="55">
        <v>18</v>
      </c>
      <c r="M24" s="61">
        <f t="shared" ca="1" si="0"/>
        <v>4.4282972411748256</v>
      </c>
      <c r="N24" s="55"/>
    </row>
    <row r="25" spans="1:14">
      <c r="A25" s="2">
        <v>19</v>
      </c>
      <c r="B25" s="10">
        <f t="shared" ca="1" si="1"/>
        <v>0</v>
      </c>
      <c r="C25" s="25">
        <f t="shared" ca="1" si="2"/>
        <v>0.77647878873283471</v>
      </c>
      <c r="J25">
        <f t="shared" ca="1" si="3"/>
        <v>0</v>
      </c>
      <c r="K25">
        <f t="shared" ca="1" si="4"/>
        <v>1</v>
      </c>
      <c r="L25" s="55">
        <v>19</v>
      </c>
      <c r="M25" s="61">
        <f t="shared" ca="1" si="0"/>
        <v>0</v>
      </c>
      <c r="N25" s="55"/>
    </row>
    <row r="26" spans="1:14">
      <c r="A26" s="2">
        <v>20</v>
      </c>
      <c r="B26" s="10">
        <f t="shared" ca="1" si="1"/>
        <v>0</v>
      </c>
      <c r="C26" s="25">
        <f t="shared" ca="1" si="2"/>
        <v>0.94329640044558816</v>
      </c>
      <c r="J26">
        <f t="shared" ca="1" si="3"/>
        <v>0</v>
      </c>
      <c r="K26">
        <f t="shared" ca="1" si="4"/>
        <v>0</v>
      </c>
      <c r="L26" s="55">
        <v>20</v>
      </c>
      <c r="M26" s="61">
        <f t="shared" ca="1" si="0"/>
        <v>0</v>
      </c>
      <c r="N26" s="55"/>
    </row>
    <row r="27" spans="1:14">
      <c r="A27" s="2">
        <v>21</v>
      </c>
      <c r="B27" s="10">
        <f t="shared" ca="1" si="1"/>
        <v>1</v>
      </c>
      <c r="C27" s="25">
        <f t="shared" ca="1" si="2"/>
        <v>0.50842595917843147</v>
      </c>
      <c r="J27">
        <f t="shared" ca="1" si="3"/>
        <v>0</v>
      </c>
      <c r="K27">
        <f t="shared" ca="1" si="4"/>
        <v>0</v>
      </c>
      <c r="L27" s="55">
        <v>21</v>
      </c>
      <c r="M27" s="61">
        <f t="shared" ca="1" si="0"/>
        <v>0.97750646804386898</v>
      </c>
      <c r="N27" s="55"/>
    </row>
    <row r="28" spans="1:14">
      <c r="A28" s="2">
        <v>22</v>
      </c>
      <c r="B28" s="10">
        <f t="shared" ca="1" si="1"/>
        <v>0</v>
      </c>
      <c r="C28" s="25">
        <f t="shared" ca="1" si="2"/>
        <v>0.8425751044224975</v>
      </c>
      <c r="J28">
        <f t="shared" ca="1" si="3"/>
        <v>0</v>
      </c>
      <c r="K28">
        <f t="shared" ca="1" si="4"/>
        <v>0</v>
      </c>
      <c r="L28" s="55">
        <v>22</v>
      </c>
      <c r="M28" s="61">
        <f t="shared" ca="1" si="0"/>
        <v>0</v>
      </c>
      <c r="N28" s="55"/>
    </row>
    <row r="29" spans="1:14">
      <c r="A29" s="2">
        <v>23</v>
      </c>
      <c r="B29" s="10">
        <f t="shared" ca="1" si="1"/>
        <v>1</v>
      </c>
      <c r="C29" s="25">
        <f t="shared" ca="1" si="2"/>
        <v>0.38100096218556423</v>
      </c>
      <c r="J29">
        <f t="shared" ca="1" si="3"/>
        <v>1</v>
      </c>
      <c r="K29">
        <f t="shared" ca="1" si="4"/>
        <v>0</v>
      </c>
      <c r="L29" s="55">
        <v>23</v>
      </c>
      <c r="M29" s="61">
        <f t="shared" ca="1" si="0"/>
        <v>0.14664777726179543</v>
      </c>
      <c r="N29" s="55"/>
    </row>
    <row r="30" spans="1:14">
      <c r="A30" s="2">
        <v>24</v>
      </c>
      <c r="B30" s="10">
        <f t="shared" ca="1" si="1"/>
        <v>1</v>
      </c>
      <c r="C30" s="25">
        <f t="shared" ca="1" si="2"/>
        <v>0.57917630884929405</v>
      </c>
      <c r="J30">
        <f t="shared" ca="1" si="3"/>
        <v>1</v>
      </c>
      <c r="K30">
        <f t="shared" ca="1" si="4"/>
        <v>0</v>
      </c>
      <c r="L30" s="55">
        <v>24</v>
      </c>
      <c r="M30" s="61">
        <f t="shared" ca="1" si="0"/>
        <v>0.340022505845404</v>
      </c>
      <c r="N30" s="55"/>
    </row>
    <row r="31" spans="1:14">
      <c r="A31" s="2">
        <v>25</v>
      </c>
      <c r="B31" s="10">
        <f t="shared" ca="1" si="1"/>
        <v>1</v>
      </c>
      <c r="C31" s="25">
        <f t="shared" ca="1" si="2"/>
        <v>0.37833166498637005</v>
      </c>
      <c r="J31">
        <f t="shared" ca="1" si="3"/>
        <v>1</v>
      </c>
      <c r="K31">
        <f t="shared" ca="1" si="4"/>
        <v>0</v>
      </c>
      <c r="L31" s="55">
        <v>25</v>
      </c>
      <c r="M31" s="61">
        <f t="shared" ca="1" si="0"/>
        <v>1.9522458995053926</v>
      </c>
      <c r="N31" s="55"/>
    </row>
    <row r="32" spans="1:14">
      <c r="A32" s="2">
        <v>26</v>
      </c>
      <c r="B32" s="10">
        <f t="shared" ca="1" si="1"/>
        <v>1</v>
      </c>
      <c r="C32" s="25">
        <f t="shared" ca="1" si="2"/>
        <v>0.32818989109241836</v>
      </c>
      <c r="J32">
        <f t="shared" ca="1" si="3"/>
        <v>1</v>
      </c>
      <c r="K32">
        <f t="shared" ca="1" si="4"/>
        <v>0</v>
      </c>
      <c r="L32" s="55">
        <v>26</v>
      </c>
      <c r="M32" s="61">
        <f t="shared" ca="1" si="0"/>
        <v>0.55566223579935403</v>
      </c>
      <c r="N32" s="55"/>
    </row>
    <row r="33" spans="1:21">
      <c r="A33" s="2">
        <v>27</v>
      </c>
      <c r="B33" s="10">
        <f t="shared" ca="1" si="1"/>
        <v>1</v>
      </c>
      <c r="C33" s="25">
        <f t="shared" ca="1" si="2"/>
        <v>0.60567000815361216</v>
      </c>
      <c r="J33">
        <f t="shared" ca="1" si="3"/>
        <v>1</v>
      </c>
      <c r="K33">
        <f t="shared" ca="1" si="4"/>
        <v>0</v>
      </c>
      <c r="L33" s="55">
        <v>27</v>
      </c>
      <c r="M33" s="61">
        <f t="shared" ca="1" si="0"/>
        <v>1.6308171633859954</v>
      </c>
      <c r="N33" s="55"/>
    </row>
    <row r="34" spans="1:21">
      <c r="A34" s="2">
        <v>28</v>
      </c>
      <c r="B34" s="10">
        <f t="shared" ca="1" si="1"/>
        <v>1</v>
      </c>
      <c r="C34" s="25">
        <f t="shared" ca="1" si="2"/>
        <v>0.6112324852872435</v>
      </c>
      <c r="J34">
        <f t="shared" ca="1" si="3"/>
        <v>1</v>
      </c>
      <c r="K34">
        <f t="shared" ca="1" si="4"/>
        <v>0</v>
      </c>
      <c r="L34" s="55">
        <v>28</v>
      </c>
      <c r="M34" s="61">
        <f t="shared" ca="1" si="0"/>
        <v>1.5006007307504294</v>
      </c>
      <c r="N34" s="55"/>
    </row>
    <row r="35" spans="1:21">
      <c r="A35" s="2">
        <v>29</v>
      </c>
      <c r="B35" s="10">
        <f t="shared" ca="1" si="1"/>
        <v>1</v>
      </c>
      <c r="C35" s="25">
        <f t="shared" ca="1" si="2"/>
        <v>0.14551626419092589</v>
      </c>
      <c r="J35">
        <f t="shared" ca="1" si="3"/>
        <v>1</v>
      </c>
      <c r="K35">
        <f t="shared" ca="1" si="4"/>
        <v>0</v>
      </c>
      <c r="L35" s="55">
        <v>29</v>
      </c>
      <c r="M35" s="61">
        <f t="shared" ca="1" si="0"/>
        <v>1.3759241709347196</v>
      </c>
      <c r="N35" s="55"/>
    </row>
    <row r="36" spans="1:21">
      <c r="A36" s="2">
        <v>30</v>
      </c>
      <c r="B36" s="10">
        <f t="shared" ca="1" si="1"/>
        <v>1</v>
      </c>
      <c r="C36" s="25">
        <f t="shared" ca="1" si="2"/>
        <v>0.2110274614710741</v>
      </c>
      <c r="J36">
        <f t="shared" ca="1" si="3"/>
        <v>1</v>
      </c>
      <c r="K36">
        <f t="shared" ca="1" si="4"/>
        <v>0</v>
      </c>
      <c r="L36" s="55">
        <v>30</v>
      </c>
      <c r="M36" s="61">
        <f t="shared" ca="1" si="0"/>
        <v>3.1734544736193011</v>
      </c>
      <c r="N36" s="55"/>
    </row>
    <row r="37" spans="1:21">
      <c r="A37" s="2">
        <v>31</v>
      </c>
      <c r="B37" s="10">
        <f t="shared" ca="1" si="1"/>
        <v>1</v>
      </c>
      <c r="C37" s="25">
        <f t="shared" ca="1" si="2"/>
        <v>0.48619262387426732</v>
      </c>
      <c r="J37">
        <f t="shared" ca="1" si="3"/>
        <v>1</v>
      </c>
      <c r="K37">
        <f t="shared" ca="1" si="4"/>
        <v>0</v>
      </c>
      <c r="L37" s="55">
        <v>31</v>
      </c>
      <c r="M37" s="61">
        <f t="shared" ca="1" si="0"/>
        <v>0.13489316734654111</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6" thickBot="1">
      <c r="A46" s="2" t="s">
        <v>59</v>
      </c>
      <c r="B46" s="2"/>
      <c r="C46" s="23"/>
      <c r="D46" s="1"/>
      <c r="E46" s="1"/>
      <c r="F46" s="1"/>
      <c r="G46" s="1"/>
      <c r="H46" s="1"/>
      <c r="I46" s="1"/>
      <c r="L46" s="55" t="s">
        <v>60</v>
      </c>
      <c r="M46" s="55"/>
      <c r="N46" s="55"/>
      <c r="O46" s="38">
        <v>0.43</v>
      </c>
      <c r="P46" s="38">
        <v>0.72</v>
      </c>
      <c r="Q46" s="38">
        <v>0.62</v>
      </c>
      <c r="R46" s="3"/>
    </row>
    <row r="47" spans="1:21" ht="24" thickBot="1">
      <c r="A47" s="2" t="s">
        <v>61</v>
      </c>
      <c r="B47" s="27">
        <v>1</v>
      </c>
      <c r="C47" s="28" t="s">
        <v>62</v>
      </c>
      <c r="D47" s="16" t="s">
        <v>63</v>
      </c>
      <c r="E47" s="16"/>
      <c r="F47" s="1"/>
      <c r="G47" s="2" t="s">
        <v>64</v>
      </c>
      <c r="H47" s="2"/>
      <c r="I47" s="2"/>
      <c r="J47" s="2" t="s">
        <v>64</v>
      </c>
      <c r="K47" s="2"/>
      <c r="L47" s="56" t="s">
        <v>65</v>
      </c>
      <c r="M47" s="62">
        <f>1/M48</f>
        <v>0.36101083032490977</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v>2.77</v>
      </c>
      <c r="N48" s="55"/>
      <c r="O48" s="3"/>
      <c r="P48" s="3"/>
      <c r="Q48" s="3"/>
      <c r="R48" s="3"/>
    </row>
    <row r="49" spans="1:23">
      <c r="A49" s="5" t="s">
        <v>73</v>
      </c>
      <c r="B49" s="9" t="s">
        <v>74</v>
      </c>
      <c r="C49" s="24" t="s">
        <v>75</v>
      </c>
      <c r="D49" s="18" t="s">
        <v>76</v>
      </c>
      <c r="E49" s="18" t="s">
        <v>77</v>
      </c>
      <c r="F49" s="15" t="s">
        <v>78</v>
      </c>
      <c r="G49" s="20" t="s">
        <v>79</v>
      </c>
      <c r="H49" s="21">
        <f ca="1">COUNTIF(rainout,"&gt;0")/COUNT(rainout)</f>
        <v>0.70025839793281652</v>
      </c>
      <c r="I49" s="20"/>
      <c r="J49" s="6">
        <f ca="1">SUM(J50:J3699)/SUM(rainout)</f>
        <v>0.65761085737844205</v>
      </c>
      <c r="K49" s="6">
        <f ca="1">SUM(K50:K3699)/(3650-SUM(rainout))</f>
        <v>1.185605568134401E-2</v>
      </c>
      <c r="L49" s="59" t="s">
        <v>73</v>
      </c>
      <c r="M49" s="60" t="s">
        <v>80</v>
      </c>
      <c r="N49" s="55"/>
    </row>
    <row r="50" spans="1:23">
      <c r="A50" s="2">
        <v>1</v>
      </c>
      <c r="B50" s="10">
        <v>1</v>
      </c>
      <c r="C50" s="25">
        <f ca="1">RAND()</f>
        <v>0.28051385508384186</v>
      </c>
      <c r="D50" s="18" t="s">
        <v>81</v>
      </c>
      <c r="E50" s="18" t="s">
        <v>82</v>
      </c>
      <c r="F50" s="15" t="s">
        <v>78</v>
      </c>
      <c r="G50" s="20" t="s">
        <v>12</v>
      </c>
      <c r="H50" s="21">
        <f ca="1">COUNTIF(rainout,"=0")/COUNT(rainout)</f>
        <v>0.29974160206718348</v>
      </c>
      <c r="I50" s="20"/>
      <c r="J50">
        <f ca="1">IF(AND(B50,B51),1,0)</f>
        <v>1</v>
      </c>
      <c r="K50">
        <f ca="1">IF(AND(NOT(B50),NOT(B51)),1,0)</f>
        <v>0</v>
      </c>
      <c r="L50" s="55">
        <v>1</v>
      </c>
      <c r="M50" s="61">
        <f t="shared" ref="M50:M77" ca="1" si="5">IF(B50&gt;0,-LN(1-(RAND()))/lambda,0)</f>
        <v>2.2248311312014688</v>
      </c>
      <c r="N50" s="55"/>
      <c r="O50" s="37"/>
      <c r="P50" t="s">
        <v>83</v>
      </c>
    </row>
    <row r="51" spans="1:23">
      <c r="A51" s="2">
        <v>2</v>
      </c>
      <c r="B51" s="10">
        <f t="shared" ref="B51:B77" ca="1" si="6">IF(B50&gt;0,IF(C51&lt;pww,1,0),IF(C51&lt;pdw,1,0))</f>
        <v>1</v>
      </c>
      <c r="C51" s="25">
        <f t="shared" ca="1" si="2"/>
        <v>0.21176126462704292</v>
      </c>
      <c r="D51" s="18"/>
      <c r="E51" s="18"/>
      <c r="F51" s="1"/>
      <c r="G51" s="19" t="s">
        <v>69</v>
      </c>
      <c r="H51" s="19"/>
      <c r="I51" s="20"/>
      <c r="J51">
        <f t="shared" ref="J51:J77" ca="1" si="7">IF(AND(B51,B52),1,0)</f>
        <v>0</v>
      </c>
      <c r="K51">
        <f t="shared" ref="K51:K77" ca="1" si="8">IF(AND(NOT(B51),NOT(B52)),1,0)</f>
        <v>0</v>
      </c>
      <c r="L51" s="55">
        <v>2</v>
      </c>
      <c r="M51" s="61">
        <f t="shared" ca="1" si="5"/>
        <v>3.8553172121766632</v>
      </c>
      <c r="N51" s="55"/>
      <c r="O51" s="4"/>
      <c r="P51" t="s">
        <v>84</v>
      </c>
    </row>
    <row r="52" spans="1:23" ht="15.6">
      <c r="A52" s="2">
        <v>3</v>
      </c>
      <c r="B52" s="10">
        <f t="shared" ca="1" si="6"/>
        <v>0</v>
      </c>
      <c r="C52" s="25">
        <f t="shared" ca="1" si="2"/>
        <v>0.87099675167938639</v>
      </c>
      <c r="D52" s="63">
        <v>0.73</v>
      </c>
      <c r="E52" s="34">
        <f>1-D52</f>
        <v>0.27</v>
      </c>
      <c r="F52" s="35" t="s">
        <v>78</v>
      </c>
      <c r="G52" s="36">
        <f ca="1">J49</f>
        <v>0.65761085737844205</v>
      </c>
      <c r="H52" s="36">
        <f ca="1">1-G52</f>
        <v>0.34238914262155795</v>
      </c>
      <c r="I52" s="20"/>
      <c r="J52">
        <f t="shared" ca="1" si="7"/>
        <v>0</v>
      </c>
      <c r="K52">
        <f t="shared" ca="1" si="8"/>
        <v>1</v>
      </c>
      <c r="L52" s="55">
        <v>3</v>
      </c>
      <c r="M52" s="61">
        <f t="shared" ca="1" si="5"/>
        <v>0</v>
      </c>
      <c r="N52" s="55"/>
      <c r="O52" s="41" t="s">
        <v>85</v>
      </c>
      <c r="P52" s="42"/>
      <c r="Q52" s="42" t="s">
        <v>86</v>
      </c>
      <c r="R52" s="43"/>
    </row>
    <row r="53" spans="1:23" ht="15.6">
      <c r="A53" s="2">
        <v>4</v>
      </c>
      <c r="B53" s="10">
        <f t="shared" ca="1" si="6"/>
        <v>0</v>
      </c>
      <c r="C53" s="25">
        <f t="shared" ca="1" si="2"/>
        <v>0.90830106584122472</v>
      </c>
      <c r="D53" s="34">
        <f>1-E53</f>
        <v>0.41000000000000003</v>
      </c>
      <c r="E53" s="63">
        <v>0.59</v>
      </c>
      <c r="F53" s="35" t="s">
        <v>78</v>
      </c>
      <c r="G53" s="36">
        <f ca="1">1-H53</f>
        <v>0.98814394431865604</v>
      </c>
      <c r="H53" s="36">
        <f ca="1">K49</f>
        <v>1.185605568134401E-2</v>
      </c>
      <c r="I53" s="20"/>
      <c r="J53">
        <f t="shared" ca="1" si="7"/>
        <v>0</v>
      </c>
      <c r="K53">
        <f t="shared" ca="1" si="8"/>
        <v>0</v>
      </c>
      <c r="L53" s="55">
        <v>4</v>
      </c>
      <c r="M53" s="61">
        <f t="shared" ca="1" si="5"/>
        <v>0</v>
      </c>
      <c r="N53" s="55"/>
      <c r="O53" s="44">
        <f ca="1">SUM(M50:M77)/28/H49</f>
        <v>3.4641427220269425</v>
      </c>
      <c r="P53" s="45"/>
      <c r="Q53" s="46">
        <f ca="1">SUM(M50:M77)</f>
        <v>67.92226091664196</v>
      </c>
      <c r="R53" s="47" t="s">
        <v>87</v>
      </c>
      <c r="S53" s="78" t="s">
        <v>88</v>
      </c>
      <c r="T53" s="78"/>
      <c r="U53" s="78"/>
      <c r="V53" s="78"/>
    </row>
    <row r="54" spans="1:23" ht="15.6">
      <c r="A54" s="2">
        <v>5</v>
      </c>
      <c r="B54" s="10">
        <f t="shared" ca="1" si="6"/>
        <v>1</v>
      </c>
      <c r="C54" s="25">
        <f t="shared" ca="1" si="2"/>
        <v>0.27944154918264108</v>
      </c>
      <c r="J54">
        <f t="shared" ca="1" si="7"/>
        <v>1</v>
      </c>
      <c r="K54">
        <f t="shared" ca="1" si="8"/>
        <v>0</v>
      </c>
      <c r="L54" s="55">
        <v>5</v>
      </c>
      <c r="M54" s="61">
        <f t="shared" ca="1" si="5"/>
        <v>2.4941489161889931</v>
      </c>
      <c r="N54" s="55"/>
      <c r="O54" s="48"/>
      <c r="P54" s="49"/>
      <c r="R54" s="50"/>
    </row>
    <row r="55" spans="1:23">
      <c r="A55" s="2">
        <v>6</v>
      </c>
      <c r="B55" s="10">
        <f t="shared" ca="1" si="6"/>
        <v>1</v>
      </c>
      <c r="C55" s="25">
        <f t="shared" ca="1" si="2"/>
        <v>0.65213659678162939</v>
      </c>
      <c r="J55">
        <f t="shared" ca="1" si="7"/>
        <v>1</v>
      </c>
      <c r="K55">
        <f t="shared" ca="1" si="8"/>
        <v>0</v>
      </c>
      <c r="L55" s="55">
        <v>6</v>
      </c>
      <c r="M55" s="61">
        <f t="shared" ca="1" si="5"/>
        <v>2.1464089287196439</v>
      </c>
      <c r="N55" s="55"/>
    </row>
    <row r="56" spans="1:23">
      <c r="A56" s="2">
        <v>7</v>
      </c>
      <c r="B56" s="10">
        <f t="shared" ca="1" si="6"/>
        <v>1</v>
      </c>
      <c r="C56" s="25">
        <f t="shared" ca="1" si="2"/>
        <v>0.66542798473239617</v>
      </c>
      <c r="J56">
        <f t="shared" ca="1" si="7"/>
        <v>1</v>
      </c>
      <c r="K56">
        <f t="shared" ca="1" si="8"/>
        <v>0</v>
      </c>
      <c r="L56" s="55">
        <v>7</v>
      </c>
      <c r="M56" s="61">
        <f t="shared" ca="1" si="5"/>
        <v>1.3615479351392177</v>
      </c>
      <c r="N56" s="55"/>
      <c r="O56" s="76" t="s">
        <v>89</v>
      </c>
      <c r="P56" s="76" t="s">
        <v>90</v>
      </c>
      <c r="Q56" s="77">
        <f>79.9</f>
        <v>79.900000000000006</v>
      </c>
      <c r="R56" s="78" t="s">
        <v>87</v>
      </c>
      <c r="S56" s="78" t="s">
        <v>91</v>
      </c>
      <c r="T56" s="78"/>
      <c r="U56" s="78"/>
      <c r="V56" s="78"/>
      <c r="W56" s="78"/>
    </row>
    <row r="57" spans="1:23">
      <c r="A57" s="2">
        <v>8</v>
      </c>
      <c r="B57" s="10">
        <f t="shared" ca="1" si="6"/>
        <v>1</v>
      </c>
      <c r="C57" s="25">
        <f t="shared" ca="1" si="2"/>
        <v>0.56497579347438465</v>
      </c>
      <c r="J57">
        <f t="shared" ca="1" si="7"/>
        <v>1</v>
      </c>
      <c r="K57">
        <f t="shared" ca="1" si="8"/>
        <v>0</v>
      </c>
      <c r="L57" s="55">
        <v>8</v>
      </c>
      <c r="M57" s="61">
        <f t="shared" ca="1" si="5"/>
        <v>4.9005706092095973E-2</v>
      </c>
      <c r="N57" s="55"/>
      <c r="O57" s="76"/>
      <c r="P57" s="76" t="s">
        <v>92</v>
      </c>
      <c r="Q57" s="77">
        <f ca="1">MAX(M50:M3699)</f>
        <v>15.752577854313087</v>
      </c>
      <c r="R57" s="78" t="s">
        <v>87</v>
      </c>
      <c r="S57" s="78"/>
      <c r="T57" s="78"/>
      <c r="U57" s="78"/>
      <c r="V57" s="78"/>
      <c r="W57" s="78"/>
    </row>
    <row r="58" spans="1:23">
      <c r="A58" s="2">
        <v>9</v>
      </c>
      <c r="B58" s="10">
        <f t="shared" ca="1" si="6"/>
        <v>1</v>
      </c>
      <c r="C58" s="25">
        <f t="shared" ca="1" si="2"/>
        <v>0.21429015141610808</v>
      </c>
      <c r="J58">
        <f t="shared" ca="1" si="7"/>
        <v>1</v>
      </c>
      <c r="K58">
        <f t="shared" ca="1" si="8"/>
        <v>0</v>
      </c>
      <c r="L58" s="55">
        <v>9</v>
      </c>
      <c r="M58" s="61">
        <f t="shared" ca="1" si="5"/>
        <v>3.0240001930361022</v>
      </c>
      <c r="N58" s="55"/>
      <c r="Q58" s="51"/>
    </row>
    <row r="59" spans="1:23">
      <c r="A59" s="2">
        <v>10</v>
      </c>
      <c r="B59" s="10">
        <f t="shared" ca="1" si="6"/>
        <v>1</v>
      </c>
      <c r="C59" s="25">
        <f t="shared" ca="1" si="2"/>
        <v>0.37659119725927015</v>
      </c>
      <c r="J59">
        <f t="shared" ca="1" si="7"/>
        <v>1</v>
      </c>
      <c r="K59">
        <f t="shared" ca="1" si="8"/>
        <v>0</v>
      </c>
      <c r="L59" s="55">
        <v>10</v>
      </c>
      <c r="M59" s="61">
        <f t="shared" ca="1" si="5"/>
        <v>3.5870809416405693</v>
      </c>
      <c r="N59" s="55"/>
    </row>
    <row r="60" spans="1:23">
      <c r="A60" s="2">
        <v>11</v>
      </c>
      <c r="B60" s="10">
        <f t="shared" ca="1" si="6"/>
        <v>1</v>
      </c>
      <c r="C60" s="25">
        <f t="shared" ca="1" si="2"/>
        <v>0.11323001660382026</v>
      </c>
      <c r="J60">
        <f t="shared" ca="1" si="7"/>
        <v>1</v>
      </c>
      <c r="K60">
        <f t="shared" ca="1" si="8"/>
        <v>0</v>
      </c>
      <c r="L60" s="55">
        <v>11</v>
      </c>
      <c r="M60" s="61">
        <f t="shared" ca="1" si="5"/>
        <v>4.4985922981241657</v>
      </c>
      <c r="N60" s="55"/>
    </row>
    <row r="61" spans="1:23">
      <c r="A61" s="2">
        <v>12</v>
      </c>
      <c r="B61" s="10">
        <f t="shared" ca="1" si="6"/>
        <v>1</v>
      </c>
      <c r="C61" s="25">
        <f t="shared" ca="1" si="2"/>
        <v>0.59354646844089765</v>
      </c>
      <c r="J61">
        <f t="shared" ca="1" si="7"/>
        <v>1</v>
      </c>
      <c r="K61">
        <f t="shared" ca="1" si="8"/>
        <v>0</v>
      </c>
      <c r="L61" s="55">
        <v>12</v>
      </c>
      <c r="M61" s="61">
        <f t="shared" ca="1" si="5"/>
        <v>0.60055989318901926</v>
      </c>
      <c r="N61" s="55"/>
    </row>
    <row r="62" spans="1:23">
      <c r="A62" s="2">
        <v>13</v>
      </c>
      <c r="B62" s="10">
        <f t="shared" ca="1" si="6"/>
        <v>1</v>
      </c>
      <c r="C62" s="25">
        <f t="shared" ca="1" si="2"/>
        <v>0.68381738848709794</v>
      </c>
      <c r="J62">
        <f t="shared" ca="1" si="7"/>
        <v>0</v>
      </c>
      <c r="K62">
        <f t="shared" ca="1" si="8"/>
        <v>0</v>
      </c>
      <c r="L62" s="55">
        <v>13</v>
      </c>
      <c r="M62" s="61">
        <f t="shared" ca="1" si="5"/>
        <v>0.75457699780486398</v>
      </c>
      <c r="N62" s="55"/>
    </row>
    <row r="63" spans="1:23">
      <c r="A63" s="2">
        <v>14</v>
      </c>
      <c r="B63" s="10">
        <f t="shared" ca="1" si="6"/>
        <v>0</v>
      </c>
      <c r="C63" s="25">
        <f t="shared" ca="1" si="2"/>
        <v>0.77920461268927077</v>
      </c>
      <c r="J63">
        <f t="shared" ca="1" si="7"/>
        <v>0</v>
      </c>
      <c r="K63">
        <f t="shared" ca="1" si="8"/>
        <v>1</v>
      </c>
      <c r="L63" s="55">
        <v>14</v>
      </c>
      <c r="M63" s="61">
        <f t="shared" ca="1" si="5"/>
        <v>0</v>
      </c>
      <c r="N63" s="55"/>
    </row>
    <row r="64" spans="1:23">
      <c r="A64" s="2">
        <v>15</v>
      </c>
      <c r="B64" s="10">
        <f t="shared" ca="1" si="6"/>
        <v>0</v>
      </c>
      <c r="C64" s="25">
        <f t="shared" ca="1" si="2"/>
        <v>0.67611755221660053</v>
      </c>
      <c r="J64">
        <f t="shared" ca="1" si="7"/>
        <v>0</v>
      </c>
      <c r="K64">
        <f t="shared" ca="1" si="8"/>
        <v>0</v>
      </c>
      <c r="L64" s="55">
        <v>15</v>
      </c>
      <c r="M64" s="61">
        <f t="shared" ca="1" si="5"/>
        <v>0</v>
      </c>
      <c r="N64" s="55"/>
    </row>
    <row r="65" spans="1:14">
      <c r="A65" s="2">
        <v>16</v>
      </c>
      <c r="B65" s="10">
        <f t="shared" ca="1" si="6"/>
        <v>1</v>
      </c>
      <c r="C65" s="25">
        <f t="shared" ca="1" si="2"/>
        <v>0.49673545419554166</v>
      </c>
      <c r="J65">
        <f t="shared" ca="1" si="7"/>
        <v>1</v>
      </c>
      <c r="K65">
        <f t="shared" ca="1" si="8"/>
        <v>0</v>
      </c>
      <c r="L65" s="55">
        <v>16</v>
      </c>
      <c r="M65" s="61">
        <f t="shared" ca="1" si="5"/>
        <v>9.1684960471870536</v>
      </c>
      <c r="N65" s="55"/>
    </row>
    <row r="66" spans="1:14">
      <c r="A66" s="2">
        <v>17</v>
      </c>
      <c r="B66" s="10">
        <f t="shared" ca="1" si="6"/>
        <v>1</v>
      </c>
      <c r="C66" s="25">
        <f t="shared" ca="1" si="2"/>
        <v>0.6967772171233978</v>
      </c>
      <c r="J66">
        <f t="shared" ca="1" si="7"/>
        <v>1</v>
      </c>
      <c r="K66">
        <f t="shared" ca="1" si="8"/>
        <v>0</v>
      </c>
      <c r="L66" s="55">
        <v>17</v>
      </c>
      <c r="M66" s="61">
        <f t="shared" ca="1" si="5"/>
        <v>1.5527271764459718</v>
      </c>
      <c r="N66" s="55"/>
    </row>
    <row r="67" spans="1:14">
      <c r="A67" s="2">
        <v>18</v>
      </c>
      <c r="B67" s="10">
        <f t="shared" ca="1" si="6"/>
        <v>1</v>
      </c>
      <c r="C67" s="25">
        <f t="shared" ca="1" si="2"/>
        <v>0.54704092558716377</v>
      </c>
      <c r="J67">
        <f t="shared" ca="1" si="7"/>
        <v>1</v>
      </c>
      <c r="K67">
        <f t="shared" ca="1" si="8"/>
        <v>0</v>
      </c>
      <c r="L67" s="55">
        <v>18</v>
      </c>
      <c r="M67" s="61">
        <f t="shared" ca="1" si="5"/>
        <v>7.0234015262578309</v>
      </c>
      <c r="N67" s="55"/>
    </row>
    <row r="68" spans="1:14">
      <c r="A68" s="2">
        <v>19</v>
      </c>
      <c r="B68" s="10">
        <f t="shared" ca="1" si="6"/>
        <v>1</v>
      </c>
      <c r="C68" s="25">
        <f t="shared" ca="1" si="2"/>
        <v>0.37532489884166442</v>
      </c>
      <c r="J68">
        <f t="shared" ca="1" si="7"/>
        <v>1</v>
      </c>
      <c r="K68">
        <f t="shared" ca="1" si="8"/>
        <v>0</v>
      </c>
      <c r="L68" s="55">
        <v>19</v>
      </c>
      <c r="M68" s="61">
        <f t="shared" ca="1" si="5"/>
        <v>5.28441752117633</v>
      </c>
      <c r="N68" s="55"/>
    </row>
    <row r="69" spans="1:14">
      <c r="A69" s="2">
        <v>20</v>
      </c>
      <c r="B69" s="10">
        <f t="shared" ca="1" si="6"/>
        <v>1</v>
      </c>
      <c r="C69" s="25">
        <f t="shared" ca="1" si="2"/>
        <v>0.44972484777302513</v>
      </c>
      <c r="J69">
        <f t="shared" ca="1" si="7"/>
        <v>1</v>
      </c>
      <c r="K69">
        <f t="shared" ca="1" si="8"/>
        <v>0</v>
      </c>
      <c r="L69" s="55">
        <v>20</v>
      </c>
      <c r="M69" s="61">
        <f t="shared" ca="1" si="5"/>
        <v>4.0400972939721491</v>
      </c>
      <c r="N69" s="55"/>
    </row>
    <row r="70" spans="1:14">
      <c r="A70" s="2">
        <v>21</v>
      </c>
      <c r="B70" s="10">
        <f t="shared" ca="1" si="6"/>
        <v>1</v>
      </c>
      <c r="C70" s="25">
        <f t="shared" ca="1" si="2"/>
        <v>4.4764756688014939E-3</v>
      </c>
      <c r="J70">
        <f t="shared" ca="1" si="7"/>
        <v>1</v>
      </c>
      <c r="K70">
        <f t="shared" ca="1" si="8"/>
        <v>0</v>
      </c>
      <c r="L70" s="55">
        <v>21</v>
      </c>
      <c r="M70" s="61">
        <f t="shared" ca="1" si="5"/>
        <v>0.43923601004053886</v>
      </c>
      <c r="N70" s="55"/>
    </row>
    <row r="71" spans="1:14">
      <c r="A71" s="2">
        <v>22</v>
      </c>
      <c r="B71" s="10">
        <f t="shared" ca="1" si="6"/>
        <v>1</v>
      </c>
      <c r="C71" s="25">
        <f t="shared" ca="1" si="2"/>
        <v>0.11075493437080264</v>
      </c>
      <c r="J71">
        <f t="shared" ca="1" si="7"/>
        <v>1</v>
      </c>
      <c r="K71">
        <f t="shared" ca="1" si="8"/>
        <v>0</v>
      </c>
      <c r="L71" s="55">
        <v>22</v>
      </c>
      <c r="M71" s="61">
        <f t="shared" ca="1" si="5"/>
        <v>7.6415279115502592</v>
      </c>
      <c r="N71" s="55"/>
    </row>
    <row r="72" spans="1:14">
      <c r="A72" s="2">
        <v>23</v>
      </c>
      <c r="B72" s="10">
        <f t="shared" ca="1" si="6"/>
        <v>1</v>
      </c>
      <c r="C72" s="25">
        <f t="shared" ref="C72:C77" ca="1" si="9">RAND()</f>
        <v>0.53405580472613268</v>
      </c>
      <c r="J72">
        <f t="shared" ca="1" si="7"/>
        <v>1</v>
      </c>
      <c r="K72">
        <f t="shared" ca="1" si="8"/>
        <v>0</v>
      </c>
      <c r="L72" s="55">
        <v>23</v>
      </c>
      <c r="M72" s="61">
        <f t="shared" ca="1" si="5"/>
        <v>1.3772655248048788</v>
      </c>
      <c r="N72" s="55"/>
    </row>
    <row r="73" spans="1:14">
      <c r="A73" s="2">
        <v>24</v>
      </c>
      <c r="B73" s="10">
        <f t="shared" ca="1" si="6"/>
        <v>1</v>
      </c>
      <c r="C73" s="25">
        <f t="shared" ca="1" si="9"/>
        <v>9.7141657671850234E-2</v>
      </c>
      <c r="J73">
        <f t="shared" ca="1" si="7"/>
        <v>0</v>
      </c>
      <c r="K73">
        <f t="shared" ca="1" si="8"/>
        <v>0</v>
      </c>
      <c r="L73" s="55">
        <v>24</v>
      </c>
      <c r="M73" s="61">
        <f t="shared" ca="1" si="5"/>
        <v>2.4589887606658958</v>
      </c>
      <c r="N73" s="55"/>
    </row>
    <row r="74" spans="1:14">
      <c r="A74" s="2">
        <v>25</v>
      </c>
      <c r="B74" s="10">
        <f t="shared" ca="1" si="6"/>
        <v>0</v>
      </c>
      <c r="C74" s="25">
        <f t="shared" ca="1" si="9"/>
        <v>0.94025266547888808</v>
      </c>
      <c r="J74">
        <f t="shared" ca="1" si="7"/>
        <v>0</v>
      </c>
      <c r="K74">
        <f t="shared" ca="1" si="8"/>
        <v>0</v>
      </c>
      <c r="L74" s="55">
        <v>25</v>
      </c>
      <c r="M74" s="61">
        <f t="shared" ca="1" si="5"/>
        <v>0</v>
      </c>
      <c r="N74" s="55"/>
    </row>
    <row r="75" spans="1:14">
      <c r="A75" s="2">
        <v>26</v>
      </c>
      <c r="B75" s="10">
        <f t="shared" ca="1" si="6"/>
        <v>1</v>
      </c>
      <c r="C75" s="25">
        <f t="shared" ca="1" si="9"/>
        <v>0.2256746768476634</v>
      </c>
      <c r="J75">
        <f t="shared" ca="1" si="7"/>
        <v>0</v>
      </c>
      <c r="K75">
        <f t="shared" ca="1" si="8"/>
        <v>0</v>
      </c>
      <c r="L75" s="55">
        <v>26</v>
      </c>
      <c r="M75" s="61">
        <f t="shared" ca="1" si="5"/>
        <v>1.5922077361671723</v>
      </c>
      <c r="N75" s="55"/>
    </row>
    <row r="76" spans="1:14">
      <c r="A76" s="2">
        <v>27</v>
      </c>
      <c r="B76" s="10">
        <f t="shared" ca="1" si="6"/>
        <v>0</v>
      </c>
      <c r="C76" s="25">
        <f t="shared" ca="1" si="9"/>
        <v>0.80035657943717808</v>
      </c>
      <c r="J76">
        <f t="shared" ca="1" si="7"/>
        <v>0</v>
      </c>
      <c r="K76">
        <f t="shared" ca="1" si="8"/>
        <v>0</v>
      </c>
      <c r="L76" s="55">
        <v>27</v>
      </c>
      <c r="M76" s="61">
        <f t="shared" ca="1" si="5"/>
        <v>0</v>
      </c>
      <c r="N76" s="55"/>
    </row>
    <row r="77" spans="1:14">
      <c r="A77" s="2">
        <v>28</v>
      </c>
      <c r="B77" s="10">
        <f t="shared" ca="1" si="6"/>
        <v>1</v>
      </c>
      <c r="C77" s="25">
        <f t="shared" ca="1" si="9"/>
        <v>0.33947347021352681</v>
      </c>
      <c r="J77">
        <f t="shared" ca="1" si="7"/>
        <v>1</v>
      </c>
      <c r="K77">
        <f t="shared" ca="1" si="8"/>
        <v>0</v>
      </c>
      <c r="L77" s="55">
        <v>28</v>
      </c>
      <c r="M77" s="61">
        <f t="shared" ca="1" si="5"/>
        <v>2.7478252550610822</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6" thickBot="1">
      <c r="A89" s="2" t="s">
        <v>59</v>
      </c>
      <c r="B89" s="2"/>
      <c r="C89" s="23"/>
      <c r="D89" s="1"/>
      <c r="E89" s="1"/>
      <c r="F89" s="1"/>
      <c r="G89" s="1"/>
      <c r="H89" s="1"/>
      <c r="I89" s="1"/>
      <c r="L89" s="55" t="s">
        <v>60</v>
      </c>
      <c r="M89" s="55"/>
      <c r="N89" s="55"/>
      <c r="O89" s="38">
        <v>0.43</v>
      </c>
      <c r="P89" s="38">
        <v>0.72</v>
      </c>
      <c r="Q89" s="38">
        <v>0.62</v>
      </c>
      <c r="R89" s="3"/>
    </row>
    <row r="90" spans="1:22" ht="24" thickBot="1">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v>2.9</v>
      </c>
      <c r="N91" s="55"/>
      <c r="O91" s="3"/>
      <c r="P91" s="3"/>
      <c r="Q91" s="3"/>
      <c r="R91" s="3"/>
    </row>
    <row r="92" spans="1:22">
      <c r="A92" s="5" t="s">
        <v>73</v>
      </c>
      <c r="B92" s="9" t="s">
        <v>74</v>
      </c>
      <c r="C92" s="24" t="s">
        <v>75</v>
      </c>
      <c r="D92" s="18" t="s">
        <v>76</v>
      </c>
      <c r="E92" s="18" t="s">
        <v>77</v>
      </c>
      <c r="F92" s="15" t="s">
        <v>78</v>
      </c>
      <c r="G92" s="20" t="s">
        <v>79</v>
      </c>
      <c r="H92" s="21">
        <f ca="1">COUNTIF(rainout,"&gt;0")/COUNT(rainout)</f>
        <v>0.70025839793281652</v>
      </c>
      <c r="I92" s="20"/>
      <c r="J92" s="6">
        <f ca="1">SUM(J93:J3742)/SUM(rainout)</f>
        <v>0.58901669981455074</v>
      </c>
      <c r="K92" s="6">
        <f ca="1">SUM(K93:K3742)/(3650-SUM(rainout))</f>
        <v>1.1260831996231185E-2</v>
      </c>
      <c r="L92" s="59" t="s">
        <v>73</v>
      </c>
      <c r="M92" s="60" t="s">
        <v>80</v>
      </c>
      <c r="N92" s="55"/>
    </row>
    <row r="93" spans="1:22">
      <c r="A93" s="2">
        <v>1</v>
      </c>
      <c r="B93" s="10">
        <v>1</v>
      </c>
      <c r="C93" s="25">
        <f ca="1">RAND()</f>
        <v>0.60708896592522543</v>
      </c>
      <c r="D93" s="18" t="s">
        <v>81</v>
      </c>
      <c r="E93" s="18" t="s">
        <v>82</v>
      </c>
      <c r="F93" s="15" t="s">
        <v>78</v>
      </c>
      <c r="G93" s="20" t="s">
        <v>12</v>
      </c>
      <c r="H93" s="21">
        <f ca="1">COUNTIF(rainout,"=0")/COUNT(rainout)</f>
        <v>0.29974160206718348</v>
      </c>
      <c r="I93" s="20"/>
      <c r="J93">
        <f ca="1">IF(AND(B93,B94),1,0)</f>
        <v>1</v>
      </c>
      <c r="K93">
        <f ca="1">IF(AND(NOT(B93),NOT(B94)),1,0)</f>
        <v>0</v>
      </c>
      <c r="L93" s="55">
        <v>1</v>
      </c>
      <c r="M93" s="61">
        <f t="shared" ref="M93:M123" ca="1" si="10">IF(B93&gt;0,-LN(1-(RAND()))/lambda,0)</f>
        <v>5.5629787943525635</v>
      </c>
      <c r="N93" s="55"/>
      <c r="O93" s="37"/>
      <c r="P93" t="s">
        <v>83</v>
      </c>
    </row>
    <row r="94" spans="1:22">
      <c r="A94" s="2">
        <v>2</v>
      </c>
      <c r="B94" s="10">
        <f t="shared" ref="B94:B123" ca="1" si="11">IF(B93&gt;0,IF(C94&lt;pww,1,0),IF(C94&lt;pdw,1,0))</f>
        <v>1</v>
      </c>
      <c r="C94" s="25">
        <f t="shared" ref="C94:C123" ca="1" si="12">RAND()</f>
        <v>0.64581592420432354</v>
      </c>
      <c r="D94" s="18"/>
      <c r="E94" s="18"/>
      <c r="F94" s="1"/>
      <c r="G94" s="19" t="s">
        <v>69</v>
      </c>
      <c r="H94" s="19"/>
      <c r="I94" s="20"/>
      <c r="J94">
        <f t="shared" ref="J94:J123" ca="1" si="13">IF(AND(B94,B95),1,0)</f>
        <v>1</v>
      </c>
      <c r="K94">
        <f t="shared" ref="K94:K123" ca="1" si="14">IF(AND(NOT(B94),NOT(B95)),1,0)</f>
        <v>0</v>
      </c>
      <c r="L94" s="55">
        <v>2</v>
      </c>
      <c r="M94" s="61">
        <f t="shared" ca="1" si="10"/>
        <v>2.8667025905046009E-2</v>
      </c>
      <c r="N94" s="55"/>
      <c r="O94" s="4"/>
      <c r="P94" t="s">
        <v>84</v>
      </c>
    </row>
    <row r="95" spans="1:22" ht="15.6">
      <c r="A95" s="2">
        <v>3</v>
      </c>
      <c r="B95" s="10">
        <f t="shared" ca="1" si="11"/>
        <v>1</v>
      </c>
      <c r="C95" s="25">
        <f t="shared" ca="1" si="12"/>
        <v>7.6714130804321212E-2</v>
      </c>
      <c r="D95" s="63">
        <v>0.69</v>
      </c>
      <c r="E95" s="34">
        <f>1-D95</f>
        <v>0.31000000000000005</v>
      </c>
      <c r="F95" s="35" t="s">
        <v>78</v>
      </c>
      <c r="G95" s="36">
        <f ca="1">J92</f>
        <v>0.58901669981455074</v>
      </c>
      <c r="H95" s="36">
        <f ca="1">1-G95</f>
        <v>0.41098330018544926</v>
      </c>
      <c r="I95" s="20"/>
      <c r="J95">
        <f t="shared" ca="1" si="13"/>
        <v>1</v>
      </c>
      <c r="K95">
        <f t="shared" ca="1" si="14"/>
        <v>0</v>
      </c>
      <c r="L95" s="55">
        <v>3</v>
      </c>
      <c r="M95" s="61">
        <f t="shared" ca="1" si="10"/>
        <v>3.6418272219935623</v>
      </c>
      <c r="N95" s="55"/>
      <c r="O95" s="41" t="s">
        <v>85</v>
      </c>
      <c r="P95" s="42"/>
      <c r="Q95" s="42" t="s">
        <v>86</v>
      </c>
      <c r="R95" s="43"/>
    </row>
    <row r="96" spans="1:22" ht="15.6">
      <c r="A96" s="2">
        <v>4</v>
      </c>
      <c r="B96" s="10">
        <f t="shared" ca="1" si="11"/>
        <v>1</v>
      </c>
      <c r="C96" s="25">
        <f t="shared" ca="1" si="12"/>
        <v>0.24631838121203808</v>
      </c>
      <c r="D96" s="34">
        <f>1-E96</f>
        <v>0.35</v>
      </c>
      <c r="E96" s="63">
        <v>0.65</v>
      </c>
      <c r="F96" s="35" t="s">
        <v>78</v>
      </c>
      <c r="G96" s="36">
        <f ca="1">1-H96</f>
        <v>0.98873916800376882</v>
      </c>
      <c r="H96" s="36">
        <f ca="1">K92</f>
        <v>1.1260831996231185E-2</v>
      </c>
      <c r="I96" s="20"/>
      <c r="J96">
        <f t="shared" ca="1" si="13"/>
        <v>1</v>
      </c>
      <c r="K96">
        <f t="shared" ca="1" si="14"/>
        <v>0</v>
      </c>
      <c r="L96" s="55">
        <v>4</v>
      </c>
      <c r="M96" s="61">
        <f t="shared" ca="1" si="10"/>
        <v>0.63275269161014847</v>
      </c>
      <c r="N96" s="55"/>
      <c r="O96" s="44">
        <f ca="1">SUM(M93:M123)/31/H92</f>
        <v>1.6967676229488415</v>
      </c>
      <c r="P96" s="45"/>
      <c r="Q96" s="46">
        <f ca="1">SUM(M93:M123)</f>
        <v>36.833449096623305</v>
      </c>
      <c r="R96" s="47" t="s">
        <v>87</v>
      </c>
      <c r="S96" s="78" t="s">
        <v>88</v>
      </c>
      <c r="T96" s="78"/>
      <c r="U96" s="78"/>
      <c r="V96" s="78"/>
    </row>
    <row r="97" spans="1:23" ht="15.6">
      <c r="A97" s="2">
        <v>5</v>
      </c>
      <c r="B97" s="10">
        <f t="shared" ca="1" si="11"/>
        <v>1</v>
      </c>
      <c r="C97" s="25">
        <f t="shared" ca="1" si="12"/>
        <v>0.71688653867112595</v>
      </c>
      <c r="J97">
        <f t="shared" ca="1" si="13"/>
        <v>0</v>
      </c>
      <c r="K97">
        <f t="shared" ca="1" si="14"/>
        <v>0</v>
      </c>
      <c r="L97" s="55">
        <v>5</v>
      </c>
      <c r="M97" s="61">
        <f t="shared" ca="1" si="10"/>
        <v>1.082132829167902</v>
      </c>
      <c r="N97" s="55"/>
      <c r="O97" s="48"/>
      <c r="P97" s="49"/>
      <c r="R97" s="50"/>
    </row>
    <row r="98" spans="1:23">
      <c r="A98" s="2">
        <v>6</v>
      </c>
      <c r="B98" s="10">
        <f t="shared" ca="1" si="11"/>
        <v>0</v>
      </c>
      <c r="C98" s="25">
        <f t="shared" ca="1" si="12"/>
        <v>0.95995715911507074</v>
      </c>
      <c r="J98">
        <f t="shared" ca="1" si="13"/>
        <v>0</v>
      </c>
      <c r="K98">
        <f t="shared" ca="1" si="14"/>
        <v>0</v>
      </c>
      <c r="L98" s="55">
        <v>6</v>
      </c>
      <c r="M98" s="61">
        <f t="shared" ca="1" si="10"/>
        <v>0</v>
      </c>
      <c r="N98" s="55"/>
    </row>
    <row r="99" spans="1:23">
      <c r="A99" s="2">
        <v>7</v>
      </c>
      <c r="B99" s="10">
        <f t="shared" ca="1" si="11"/>
        <v>1</v>
      </c>
      <c r="C99" s="25">
        <f t="shared" ca="1" si="12"/>
        <v>0.31415905649174314</v>
      </c>
      <c r="J99">
        <f t="shared" ca="1" si="13"/>
        <v>1</v>
      </c>
      <c r="K99">
        <f t="shared" ca="1" si="14"/>
        <v>0</v>
      </c>
      <c r="L99" s="55">
        <v>7</v>
      </c>
      <c r="M99" s="61">
        <f t="shared" ca="1" si="10"/>
        <v>0.61888369042593117</v>
      </c>
      <c r="N99" s="55"/>
      <c r="O99" s="76" t="s">
        <v>89</v>
      </c>
      <c r="P99" s="76" t="s">
        <v>90</v>
      </c>
      <c r="Q99" s="77">
        <f>79.9</f>
        <v>79.900000000000006</v>
      </c>
      <c r="R99" s="78" t="s">
        <v>87</v>
      </c>
      <c r="S99" s="78" t="s">
        <v>91</v>
      </c>
      <c r="T99" s="78"/>
      <c r="U99" s="78"/>
      <c r="V99" s="78"/>
      <c r="W99" s="78"/>
    </row>
    <row r="100" spans="1:23">
      <c r="A100" s="2">
        <v>8</v>
      </c>
      <c r="B100" s="10">
        <f t="shared" ca="1" si="11"/>
        <v>1</v>
      </c>
      <c r="C100" s="25">
        <f t="shared" ca="1" si="12"/>
        <v>0.54785135048361633</v>
      </c>
      <c r="J100">
        <f t="shared" ca="1" si="13"/>
        <v>1</v>
      </c>
      <c r="K100">
        <f t="shared" ca="1" si="14"/>
        <v>0</v>
      </c>
      <c r="L100" s="55">
        <v>8</v>
      </c>
      <c r="M100" s="61">
        <f t="shared" ca="1" si="10"/>
        <v>1.170076583158435</v>
      </c>
      <c r="N100" s="55"/>
      <c r="O100" s="76"/>
      <c r="P100" s="76" t="s">
        <v>92</v>
      </c>
      <c r="Q100" s="77">
        <f ca="1">MAX(M93:M3742)</f>
        <v>15.752577854313087</v>
      </c>
      <c r="R100" s="78" t="s">
        <v>87</v>
      </c>
      <c r="S100" s="78"/>
      <c r="T100" s="78"/>
      <c r="U100" s="78"/>
      <c r="V100" s="78"/>
      <c r="W100" s="78"/>
    </row>
    <row r="101" spans="1:23">
      <c r="A101" s="2">
        <v>9</v>
      </c>
      <c r="B101" s="10">
        <f t="shared" ca="1" si="11"/>
        <v>1</v>
      </c>
      <c r="C101" s="25">
        <f t="shared" ca="1" si="12"/>
        <v>0.22514412551206486</v>
      </c>
      <c r="J101">
        <f t="shared" ca="1" si="13"/>
        <v>0</v>
      </c>
      <c r="K101">
        <f t="shared" ca="1" si="14"/>
        <v>0</v>
      </c>
      <c r="L101" s="55">
        <v>9</v>
      </c>
      <c r="M101" s="61">
        <f t="shared" ca="1" si="10"/>
        <v>3.0913516248401844</v>
      </c>
      <c r="N101" s="55"/>
      <c r="Q101" s="51"/>
    </row>
    <row r="102" spans="1:23">
      <c r="A102" s="2">
        <v>10</v>
      </c>
      <c r="B102" s="10">
        <f t="shared" ca="1" si="11"/>
        <v>0</v>
      </c>
      <c r="C102" s="25">
        <f t="shared" ca="1" si="12"/>
        <v>0.80112244488363038</v>
      </c>
      <c r="J102">
        <f t="shared" ca="1" si="13"/>
        <v>0</v>
      </c>
      <c r="K102">
        <f t="shared" ca="1" si="14"/>
        <v>1</v>
      </c>
      <c r="L102" s="55">
        <v>10</v>
      </c>
      <c r="M102" s="61">
        <f t="shared" ca="1" si="10"/>
        <v>0</v>
      </c>
      <c r="N102" s="55"/>
    </row>
    <row r="103" spans="1:23">
      <c r="A103" s="2">
        <v>11</v>
      </c>
      <c r="B103" s="10">
        <f t="shared" ca="1" si="11"/>
        <v>0</v>
      </c>
      <c r="C103" s="25">
        <f t="shared" ca="1" si="12"/>
        <v>0.93018651261433694</v>
      </c>
      <c r="J103">
        <f t="shared" ca="1" si="13"/>
        <v>0</v>
      </c>
      <c r="K103">
        <f t="shared" ca="1" si="14"/>
        <v>0</v>
      </c>
      <c r="L103" s="55">
        <v>11</v>
      </c>
      <c r="M103" s="61">
        <f t="shared" ca="1" si="10"/>
        <v>0</v>
      </c>
      <c r="N103" s="55"/>
    </row>
    <row r="104" spans="1:23">
      <c r="A104" s="2">
        <v>12</v>
      </c>
      <c r="B104" s="10">
        <f t="shared" ca="1" si="11"/>
        <v>1</v>
      </c>
      <c r="C104" s="25">
        <f t="shared" ca="1" si="12"/>
        <v>0.17323468878532589</v>
      </c>
      <c r="J104">
        <f t="shared" ca="1" si="13"/>
        <v>0</v>
      </c>
      <c r="K104">
        <f t="shared" ca="1" si="14"/>
        <v>0</v>
      </c>
      <c r="L104" s="55">
        <v>12</v>
      </c>
      <c r="M104" s="61">
        <f t="shared" ca="1" si="10"/>
        <v>1.9997162464820306</v>
      </c>
      <c r="N104" s="55"/>
    </row>
    <row r="105" spans="1:23">
      <c r="A105" s="2">
        <v>13</v>
      </c>
      <c r="B105" s="10">
        <f t="shared" ca="1" si="11"/>
        <v>0</v>
      </c>
      <c r="C105" s="25">
        <f t="shared" ca="1" si="12"/>
        <v>0.891849431970968</v>
      </c>
      <c r="J105">
        <f t="shared" ca="1" si="13"/>
        <v>0</v>
      </c>
      <c r="K105">
        <f t="shared" ca="1" si="14"/>
        <v>1</v>
      </c>
      <c r="L105" s="55">
        <v>13</v>
      </c>
      <c r="M105" s="61">
        <f t="shared" ca="1" si="10"/>
        <v>0</v>
      </c>
      <c r="N105" s="55"/>
    </row>
    <row r="106" spans="1:23">
      <c r="A106" s="2">
        <v>14</v>
      </c>
      <c r="B106" s="10">
        <f t="shared" ca="1" si="11"/>
        <v>0</v>
      </c>
      <c r="C106" s="25">
        <f t="shared" ca="1" si="12"/>
        <v>0.66365324052275787</v>
      </c>
      <c r="J106">
        <f t="shared" ca="1" si="13"/>
        <v>0</v>
      </c>
      <c r="K106">
        <f t="shared" ca="1" si="14"/>
        <v>0</v>
      </c>
      <c r="L106" s="55">
        <v>14</v>
      </c>
      <c r="M106" s="61">
        <f t="shared" ca="1" si="10"/>
        <v>0</v>
      </c>
      <c r="N106" s="55"/>
    </row>
    <row r="107" spans="1:23">
      <c r="A107" s="2">
        <v>15</v>
      </c>
      <c r="B107" s="10">
        <f t="shared" ca="1" si="11"/>
        <v>1</v>
      </c>
      <c r="C107" s="25">
        <f t="shared" ca="1" si="12"/>
        <v>0.43331277331231988</v>
      </c>
      <c r="J107">
        <f t="shared" ca="1" si="13"/>
        <v>0</v>
      </c>
      <c r="K107">
        <f t="shared" ca="1" si="14"/>
        <v>0</v>
      </c>
      <c r="L107" s="55">
        <v>15</v>
      </c>
      <c r="M107" s="61">
        <f t="shared" ca="1" si="10"/>
        <v>0.2719658020269794</v>
      </c>
      <c r="N107" s="55"/>
    </row>
    <row r="108" spans="1:23">
      <c r="A108" s="2">
        <v>16</v>
      </c>
      <c r="B108" s="10">
        <f t="shared" ca="1" si="11"/>
        <v>0</v>
      </c>
      <c r="C108" s="25">
        <f t="shared" ca="1" si="12"/>
        <v>0.90988513873806987</v>
      </c>
      <c r="J108">
        <f t="shared" ca="1" si="13"/>
        <v>0</v>
      </c>
      <c r="K108">
        <f t="shared" ca="1" si="14"/>
        <v>0</v>
      </c>
      <c r="L108" s="55">
        <v>16</v>
      </c>
      <c r="M108" s="61">
        <f t="shared" ca="1" si="10"/>
        <v>0</v>
      </c>
      <c r="N108" s="55"/>
    </row>
    <row r="109" spans="1:23">
      <c r="A109" s="2">
        <v>17</v>
      </c>
      <c r="B109" s="10">
        <f t="shared" ca="1" si="11"/>
        <v>1</v>
      </c>
      <c r="C109" s="25">
        <f t="shared" ca="1" si="12"/>
        <v>2.1754887034931447E-2</v>
      </c>
      <c r="J109">
        <f t="shared" ca="1" si="13"/>
        <v>0</v>
      </c>
      <c r="K109">
        <f t="shared" ca="1" si="14"/>
        <v>0</v>
      </c>
      <c r="L109" s="55">
        <v>17</v>
      </c>
      <c r="M109" s="61">
        <f t="shared" ca="1" si="10"/>
        <v>2.9260405679160053</v>
      </c>
      <c r="N109" s="55"/>
    </row>
    <row r="110" spans="1:23">
      <c r="A110" s="2">
        <v>18</v>
      </c>
      <c r="B110" s="10">
        <f t="shared" ca="1" si="11"/>
        <v>0</v>
      </c>
      <c r="C110" s="25">
        <f t="shared" ca="1" si="12"/>
        <v>0.93463143661709325</v>
      </c>
      <c r="J110">
        <f t="shared" ca="1" si="13"/>
        <v>0</v>
      </c>
      <c r="K110">
        <f t="shared" ca="1" si="14"/>
        <v>0</v>
      </c>
      <c r="L110" s="55">
        <v>18</v>
      </c>
      <c r="M110" s="61">
        <f t="shared" ca="1" si="10"/>
        <v>0</v>
      </c>
      <c r="N110" s="55"/>
    </row>
    <row r="111" spans="1:23">
      <c r="A111" s="2">
        <v>19</v>
      </c>
      <c r="B111" s="10">
        <f t="shared" ca="1" si="11"/>
        <v>1</v>
      </c>
      <c r="C111" s="25">
        <f t="shared" ca="1" si="12"/>
        <v>0.35387631122697383</v>
      </c>
      <c r="J111">
        <f t="shared" ca="1" si="13"/>
        <v>0</v>
      </c>
      <c r="K111">
        <f t="shared" ca="1" si="14"/>
        <v>0</v>
      </c>
      <c r="L111" s="55">
        <v>19</v>
      </c>
      <c r="M111" s="61">
        <f t="shared" ca="1" si="10"/>
        <v>0.72711335201968386</v>
      </c>
      <c r="N111" s="55"/>
    </row>
    <row r="112" spans="1:23">
      <c r="A112" s="2">
        <v>20</v>
      </c>
      <c r="B112" s="10">
        <f t="shared" ca="1" si="11"/>
        <v>0</v>
      </c>
      <c r="C112" s="25">
        <f t="shared" ca="1" si="12"/>
        <v>0.7918565504670213</v>
      </c>
      <c r="J112">
        <f t="shared" ca="1" si="13"/>
        <v>0</v>
      </c>
      <c r="K112">
        <f t="shared" ca="1" si="14"/>
        <v>1</v>
      </c>
      <c r="L112" s="55">
        <v>20</v>
      </c>
      <c r="M112" s="61">
        <f t="shared" ca="1" si="10"/>
        <v>0</v>
      </c>
      <c r="N112" s="55"/>
    </row>
    <row r="113" spans="1:14">
      <c r="A113" s="2">
        <v>21</v>
      </c>
      <c r="B113" s="10">
        <f t="shared" ca="1" si="11"/>
        <v>0</v>
      </c>
      <c r="C113" s="25">
        <f t="shared" ca="1" si="12"/>
        <v>0.95877836872675604</v>
      </c>
      <c r="J113">
        <f t="shared" ca="1" si="13"/>
        <v>0</v>
      </c>
      <c r="K113">
        <f t="shared" ca="1" si="14"/>
        <v>0</v>
      </c>
      <c r="L113" s="55">
        <v>21</v>
      </c>
      <c r="M113" s="61">
        <f t="shared" ca="1" si="10"/>
        <v>0</v>
      </c>
      <c r="N113" s="55"/>
    </row>
    <row r="114" spans="1:14">
      <c r="A114" s="2">
        <v>22</v>
      </c>
      <c r="B114" s="10">
        <f t="shared" ca="1" si="11"/>
        <v>1</v>
      </c>
      <c r="C114" s="25">
        <f t="shared" ca="1" si="12"/>
        <v>0.14037528792604914</v>
      </c>
      <c r="J114">
        <f t="shared" ca="1" si="13"/>
        <v>1</v>
      </c>
      <c r="K114">
        <f t="shared" ca="1" si="14"/>
        <v>0</v>
      </c>
      <c r="L114" s="55">
        <v>22</v>
      </c>
      <c r="M114" s="61">
        <f t="shared" ca="1" si="10"/>
        <v>1.9555102300942211</v>
      </c>
      <c r="N114" s="55"/>
    </row>
    <row r="115" spans="1:14">
      <c r="A115" s="2">
        <v>23</v>
      </c>
      <c r="B115" s="10">
        <f t="shared" ca="1" si="11"/>
        <v>1</v>
      </c>
      <c r="C115" s="25">
        <f t="shared" ca="1" si="12"/>
        <v>2.8801389002574118E-2</v>
      </c>
      <c r="J115">
        <f t="shared" ca="1" si="13"/>
        <v>1</v>
      </c>
      <c r="K115">
        <f t="shared" ca="1" si="14"/>
        <v>0</v>
      </c>
      <c r="L115" s="55">
        <v>23</v>
      </c>
      <c r="M115" s="61">
        <f t="shared" ca="1" si="10"/>
        <v>8.6096908499025387E-3</v>
      </c>
      <c r="N115" s="55"/>
    </row>
    <row r="116" spans="1:14">
      <c r="A116" s="2">
        <v>24</v>
      </c>
      <c r="B116" s="10">
        <f t="shared" ca="1" si="11"/>
        <v>1</v>
      </c>
      <c r="C116" s="25">
        <f t="shared" ca="1" si="12"/>
        <v>4.0770323627049021E-2</v>
      </c>
      <c r="J116">
        <f t="shared" ca="1" si="13"/>
        <v>1</v>
      </c>
      <c r="K116">
        <f t="shared" ca="1" si="14"/>
        <v>0</v>
      </c>
      <c r="L116" s="55">
        <v>24</v>
      </c>
      <c r="M116" s="61">
        <f t="shared" ca="1" si="10"/>
        <v>0.34244869566200542</v>
      </c>
      <c r="N116" s="55"/>
    </row>
    <row r="117" spans="1:14">
      <c r="A117" s="2">
        <v>25</v>
      </c>
      <c r="B117" s="10">
        <f t="shared" ca="1" si="11"/>
        <v>1</v>
      </c>
      <c r="C117" s="25">
        <f t="shared" ca="1" si="12"/>
        <v>0.41187541771542979</v>
      </c>
      <c r="J117">
        <f t="shared" ca="1" si="13"/>
        <v>1</v>
      </c>
      <c r="K117">
        <f t="shared" ca="1" si="14"/>
        <v>0</v>
      </c>
      <c r="L117" s="55">
        <v>25</v>
      </c>
      <c r="M117" s="61">
        <f t="shared" ca="1" si="10"/>
        <v>0.7171556036763459</v>
      </c>
      <c r="N117" s="55"/>
    </row>
    <row r="118" spans="1:14">
      <c r="A118" s="2">
        <v>26</v>
      </c>
      <c r="B118" s="10">
        <f t="shared" ca="1" si="11"/>
        <v>1</v>
      </c>
      <c r="C118" s="25">
        <f t="shared" ca="1" si="12"/>
        <v>0.40813605441813261</v>
      </c>
      <c r="J118">
        <f t="shared" ca="1" si="13"/>
        <v>1</v>
      </c>
      <c r="K118">
        <f t="shared" ca="1" si="14"/>
        <v>0</v>
      </c>
      <c r="L118" s="55">
        <v>26</v>
      </c>
      <c r="M118" s="61">
        <f t="shared" ca="1" si="10"/>
        <v>0.94321767976673077</v>
      </c>
      <c r="N118" s="55"/>
    </row>
    <row r="119" spans="1:14">
      <c r="A119" s="2">
        <v>27</v>
      </c>
      <c r="B119" s="10">
        <f t="shared" ca="1" si="11"/>
        <v>1</v>
      </c>
      <c r="C119" s="25">
        <f t="shared" ca="1" si="12"/>
        <v>0.68424087114173437</v>
      </c>
      <c r="J119">
        <f t="shared" ca="1" si="13"/>
        <v>1</v>
      </c>
      <c r="K119">
        <f t="shared" ca="1" si="14"/>
        <v>0</v>
      </c>
      <c r="L119" s="55">
        <v>27</v>
      </c>
      <c r="M119" s="61">
        <f t="shared" ca="1" si="10"/>
        <v>0.97637349372249915</v>
      </c>
      <c r="N119" s="55"/>
    </row>
    <row r="120" spans="1:14">
      <c r="A120" s="2">
        <v>28</v>
      </c>
      <c r="B120" s="10">
        <f t="shared" ca="1" si="11"/>
        <v>1</v>
      </c>
      <c r="C120" s="25">
        <f t="shared" ca="1" si="12"/>
        <v>0.42310305632536416</v>
      </c>
      <c r="J120">
        <f t="shared" ca="1" si="13"/>
        <v>1</v>
      </c>
      <c r="K120">
        <f t="shared" ca="1" si="14"/>
        <v>0</v>
      </c>
      <c r="L120" s="55">
        <v>28</v>
      </c>
      <c r="M120" s="61">
        <f t="shared" ca="1" si="10"/>
        <v>5.2363905213174879</v>
      </c>
      <c r="N120" s="55"/>
    </row>
    <row r="121" spans="1:14">
      <c r="A121" s="2">
        <v>29</v>
      </c>
      <c r="B121" s="10">
        <f t="shared" ca="1" si="11"/>
        <v>1</v>
      </c>
      <c r="C121" s="25">
        <f t="shared" ca="1" si="12"/>
        <v>0.49501659835136624</v>
      </c>
      <c r="J121">
        <f t="shared" ca="1" si="13"/>
        <v>1</v>
      </c>
      <c r="K121">
        <f t="shared" ca="1" si="14"/>
        <v>0</v>
      </c>
      <c r="L121" s="55">
        <v>29</v>
      </c>
      <c r="M121" s="61">
        <f t="shared" ca="1" si="10"/>
        <v>3.7474391286798716</v>
      </c>
      <c r="N121" s="55"/>
    </row>
    <row r="122" spans="1:14">
      <c r="A122" s="2">
        <v>30</v>
      </c>
      <c r="B122" s="10">
        <f t="shared" ca="1" si="11"/>
        <v>1</v>
      </c>
      <c r="C122" s="25">
        <f t="shared" ca="1" si="12"/>
        <v>6.1688262527413773E-2</v>
      </c>
      <c r="J122">
        <f t="shared" ca="1" si="13"/>
        <v>0</v>
      </c>
      <c r="K122">
        <f t="shared" ca="1" si="14"/>
        <v>0</v>
      </c>
      <c r="L122" s="55">
        <v>30</v>
      </c>
      <c r="M122" s="61">
        <f t="shared" ca="1" si="10"/>
        <v>1.1527976229557668</v>
      </c>
      <c r="N122" s="55"/>
    </row>
    <row r="123" spans="1:14">
      <c r="A123" s="2">
        <v>31</v>
      </c>
      <c r="B123" s="10">
        <f t="shared" ca="1" si="11"/>
        <v>0</v>
      </c>
      <c r="C123" s="25">
        <f t="shared" ca="1" si="12"/>
        <v>0.80845007043927386</v>
      </c>
      <c r="J123">
        <f t="shared" ca="1" si="13"/>
        <v>0</v>
      </c>
      <c r="K123">
        <f t="shared" ca="1" si="14"/>
        <v>1</v>
      </c>
      <c r="L123" s="55">
        <v>31</v>
      </c>
      <c r="M123" s="61">
        <f t="shared" ca="1" si="10"/>
        <v>0</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6" thickBot="1">
      <c r="A132" s="2" t="s">
        <v>59</v>
      </c>
      <c r="B132" s="2"/>
      <c r="C132" s="23"/>
      <c r="D132" s="1"/>
      <c r="E132" s="1"/>
      <c r="F132" s="1"/>
      <c r="G132" s="1"/>
      <c r="H132" s="1"/>
      <c r="I132" s="1"/>
      <c r="L132" s="55" t="s">
        <v>60</v>
      </c>
      <c r="M132" s="55"/>
      <c r="N132" s="55"/>
      <c r="O132" s="38">
        <v>0.43</v>
      </c>
      <c r="P132" s="38">
        <v>0.72</v>
      </c>
      <c r="Q132" s="38">
        <v>0.62</v>
      </c>
      <c r="R132" s="3"/>
    </row>
    <row r="133" spans="1:23" ht="24" thickBot="1">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0.70025839793281652</v>
      </c>
      <c r="I135" s="20"/>
      <c r="J135" s="6">
        <f ca="1">SUM(J136:J3785)/SUM(rainout)</f>
        <v>0.53538060900640894</v>
      </c>
      <c r="K135" s="6">
        <f ca="1">SUM(K136:K3785)/(3650-SUM(rainout))</f>
        <v>1.0074068436468988E-2</v>
      </c>
      <c r="L135" s="59" t="s">
        <v>73</v>
      </c>
      <c r="M135" s="60" t="s">
        <v>80</v>
      </c>
      <c r="N135" s="55"/>
    </row>
    <row r="136" spans="1:23">
      <c r="A136" s="2">
        <v>1</v>
      </c>
      <c r="B136" s="10">
        <v>1</v>
      </c>
      <c r="C136" s="25">
        <f ca="1">RAND()</f>
        <v>0.83919395833226984</v>
      </c>
      <c r="D136" s="18" t="s">
        <v>81</v>
      </c>
      <c r="E136" s="18" t="s">
        <v>82</v>
      </c>
      <c r="F136" s="15" t="s">
        <v>78</v>
      </c>
      <c r="G136" s="20" t="s">
        <v>12</v>
      </c>
      <c r="H136" s="21">
        <f ca="1">COUNTIF(rainout,"=0")/COUNT(rainout)</f>
        <v>0.29974160206718348</v>
      </c>
      <c r="I136" s="20"/>
      <c r="J136">
        <f ca="1">IF(AND(B136,B137),1,0)</f>
        <v>0</v>
      </c>
      <c r="K136">
        <f ca="1">IF(AND(NOT(B136),NOT(B137)),1,0)</f>
        <v>0</v>
      </c>
      <c r="L136" s="55">
        <v>1</v>
      </c>
      <c r="M136" s="61">
        <f t="shared" ref="M136:M165" ca="1" si="15">IF(B136&gt;0,-LN(1-(RAND()))/lambda,0)</f>
        <v>2.1707166015312027</v>
      </c>
      <c r="N136" s="55"/>
      <c r="O136" s="37"/>
      <c r="P136" t="s">
        <v>83</v>
      </c>
    </row>
    <row r="137" spans="1:23">
      <c r="A137" s="2">
        <v>2</v>
      </c>
      <c r="B137" s="10">
        <f t="shared" ref="B137:B165" ca="1" si="16">IF(B136&gt;0,IF(C137&lt;pww,1,0),IF(C137&lt;pdw,1,0))</f>
        <v>0</v>
      </c>
      <c r="C137" s="25">
        <f t="shared" ref="C137:C165" ca="1" si="17">RAND()</f>
        <v>0.92727785871790247</v>
      </c>
      <c r="D137" s="18"/>
      <c r="E137" s="18"/>
      <c r="F137" s="1"/>
      <c r="G137" s="19" t="s">
        <v>69</v>
      </c>
      <c r="H137" s="19"/>
      <c r="I137" s="20"/>
      <c r="J137">
        <f t="shared" ref="J137:J165" ca="1" si="18">IF(AND(B137,B138),1,0)</f>
        <v>0</v>
      </c>
      <c r="K137">
        <f t="shared" ref="K137:K165" ca="1" si="19">IF(AND(NOT(B137),NOT(B138)),1,0)</f>
        <v>0</v>
      </c>
      <c r="L137" s="55">
        <v>2</v>
      </c>
      <c r="M137" s="61">
        <f t="shared" ca="1" si="15"/>
        <v>0</v>
      </c>
      <c r="N137" s="55"/>
      <c r="O137" s="4"/>
      <c r="P137" t="s">
        <v>84</v>
      </c>
    </row>
    <row r="138" spans="1:23" ht="15.6">
      <c r="A138" s="2">
        <v>3</v>
      </c>
      <c r="B138" s="10">
        <f t="shared" ca="1" si="16"/>
        <v>1</v>
      </c>
      <c r="C138" s="25">
        <f t="shared" ca="1" si="17"/>
        <v>8.7956286792150951E-2</v>
      </c>
      <c r="D138" s="63">
        <v>0.64</v>
      </c>
      <c r="E138" s="34">
        <f>1-D138</f>
        <v>0.36</v>
      </c>
      <c r="F138" s="35" t="s">
        <v>78</v>
      </c>
      <c r="G138" s="36">
        <f ca="1">J135</f>
        <v>0.53538060900640894</v>
      </c>
      <c r="H138" s="36">
        <f ca="1">1-G138</f>
        <v>0.46461939099359106</v>
      </c>
      <c r="I138" s="20"/>
      <c r="J138">
        <f t="shared" ca="1" si="18"/>
        <v>1</v>
      </c>
      <c r="K138">
        <f t="shared" ca="1" si="19"/>
        <v>0</v>
      </c>
      <c r="L138" s="55">
        <v>3</v>
      </c>
      <c r="M138" s="61">
        <f t="shared" ca="1" si="15"/>
        <v>2.3896135089539325</v>
      </c>
      <c r="N138" s="55"/>
      <c r="O138" s="41" t="s">
        <v>85</v>
      </c>
      <c r="P138" s="42"/>
      <c r="Q138" s="42" t="s">
        <v>86</v>
      </c>
      <c r="R138" s="43"/>
    </row>
    <row r="139" spans="1:23" ht="15.6">
      <c r="A139" s="2">
        <v>4</v>
      </c>
      <c r="B139" s="10">
        <f t="shared" ca="1" si="16"/>
        <v>1</v>
      </c>
      <c r="C139" s="25">
        <f t="shared" ca="1" si="17"/>
        <v>0.27045258660064853</v>
      </c>
      <c r="D139" s="34">
        <f>1-E139</f>
        <v>0.29000000000000004</v>
      </c>
      <c r="E139" s="63">
        <v>0.71</v>
      </c>
      <c r="F139" s="35" t="s">
        <v>78</v>
      </c>
      <c r="G139" s="36">
        <f ca="1">1-H139</f>
        <v>0.98992593156353104</v>
      </c>
      <c r="H139" s="36">
        <f ca="1">K135</f>
        <v>1.0074068436468988E-2</v>
      </c>
      <c r="I139" s="20"/>
      <c r="J139">
        <f t="shared" ca="1" si="18"/>
        <v>1</v>
      </c>
      <c r="K139">
        <f t="shared" ca="1" si="19"/>
        <v>0</v>
      </c>
      <c r="L139" s="55">
        <v>4</v>
      </c>
      <c r="M139" s="61">
        <f t="shared" ca="1" si="15"/>
        <v>4.9564295031056895</v>
      </c>
      <c r="N139" s="55"/>
      <c r="O139" s="44">
        <f ca="1">SUM(M136:M165)/30/H135</f>
        <v>3.1831584577111607</v>
      </c>
      <c r="P139" s="45"/>
      <c r="Q139" s="46">
        <f ca="1">SUM(M136:M165)</f>
        <v>66.871003258893381</v>
      </c>
      <c r="R139" s="47" t="s">
        <v>87</v>
      </c>
      <c r="S139" s="78" t="s">
        <v>88</v>
      </c>
      <c r="T139" s="78"/>
      <c r="U139" s="78"/>
      <c r="V139" s="78"/>
    </row>
    <row r="140" spans="1:23" ht="15.6">
      <c r="A140" s="2">
        <v>5</v>
      </c>
      <c r="B140" s="10">
        <f t="shared" ca="1" si="16"/>
        <v>1</v>
      </c>
      <c r="C140" s="25">
        <f t="shared" ca="1" si="17"/>
        <v>0.695700342716431</v>
      </c>
      <c r="J140">
        <f t="shared" ca="1" si="18"/>
        <v>1</v>
      </c>
      <c r="K140">
        <f t="shared" ca="1" si="19"/>
        <v>0</v>
      </c>
      <c r="L140" s="55">
        <v>5</v>
      </c>
      <c r="M140" s="61">
        <f t="shared" ca="1" si="15"/>
        <v>1.1990298453190005</v>
      </c>
      <c r="N140" s="55"/>
      <c r="O140" s="48"/>
      <c r="P140" s="49"/>
      <c r="R140" s="50"/>
    </row>
    <row r="141" spans="1:23">
      <c r="A141" s="2">
        <v>6</v>
      </c>
      <c r="B141" s="10">
        <f t="shared" ca="1" si="16"/>
        <v>1</v>
      </c>
      <c r="C141" s="25">
        <f t="shared" ca="1" si="17"/>
        <v>0.17240715151952013</v>
      </c>
      <c r="J141">
        <f t="shared" ca="1" si="18"/>
        <v>1</v>
      </c>
      <c r="K141">
        <f t="shared" ca="1" si="19"/>
        <v>0</v>
      </c>
      <c r="L141" s="55">
        <v>6</v>
      </c>
      <c r="M141" s="61">
        <f t="shared" ca="1" si="15"/>
        <v>1.0956719068487561</v>
      </c>
      <c r="N141" s="55"/>
    </row>
    <row r="142" spans="1:23">
      <c r="A142" s="2">
        <v>7</v>
      </c>
      <c r="B142" s="10">
        <f t="shared" ca="1" si="16"/>
        <v>1</v>
      </c>
      <c r="C142" s="25">
        <f t="shared" ca="1" si="17"/>
        <v>0.41654639002920046</v>
      </c>
      <c r="J142">
        <f t="shared" ca="1" si="18"/>
        <v>1</v>
      </c>
      <c r="K142">
        <f t="shared" ca="1" si="19"/>
        <v>0</v>
      </c>
      <c r="L142" s="55">
        <v>7</v>
      </c>
      <c r="M142" s="61">
        <f t="shared" ca="1" si="15"/>
        <v>3.2392941563417028</v>
      </c>
      <c r="N142" s="55"/>
      <c r="O142" s="76" t="s">
        <v>89</v>
      </c>
      <c r="P142" s="76" t="s">
        <v>90</v>
      </c>
      <c r="Q142" s="77">
        <f>79.9</f>
        <v>79.900000000000006</v>
      </c>
      <c r="R142" s="78" t="s">
        <v>87</v>
      </c>
      <c r="S142" s="78" t="s">
        <v>91</v>
      </c>
      <c r="T142" s="78"/>
      <c r="U142" s="78"/>
      <c r="V142" s="78"/>
      <c r="W142" s="78"/>
    </row>
    <row r="143" spans="1:23">
      <c r="A143" s="2">
        <v>8</v>
      </c>
      <c r="B143" s="10">
        <f t="shared" ca="1" si="16"/>
        <v>1</v>
      </c>
      <c r="C143" s="25">
        <f t="shared" ca="1" si="17"/>
        <v>9.8753021327922852E-2</v>
      </c>
      <c r="J143">
        <f t="shared" ca="1" si="18"/>
        <v>1</v>
      </c>
      <c r="K143">
        <f t="shared" ca="1" si="19"/>
        <v>0</v>
      </c>
      <c r="L143" s="55">
        <v>8</v>
      </c>
      <c r="M143" s="61">
        <f t="shared" ca="1" si="15"/>
        <v>3.8655419896741035</v>
      </c>
      <c r="N143" s="55"/>
      <c r="O143" s="76"/>
      <c r="P143" s="76" t="s">
        <v>92</v>
      </c>
      <c r="Q143" s="77">
        <f ca="1">MAX(M136:M3785)</f>
        <v>15.752577854313087</v>
      </c>
      <c r="R143" s="78" t="s">
        <v>87</v>
      </c>
      <c r="S143" s="78"/>
      <c r="T143" s="78"/>
      <c r="U143" s="78"/>
      <c r="V143" s="78"/>
      <c r="W143" s="78"/>
    </row>
    <row r="144" spans="1:23">
      <c r="A144" s="2">
        <v>9</v>
      </c>
      <c r="B144" s="10">
        <f t="shared" ca="1" si="16"/>
        <v>1</v>
      </c>
      <c r="C144" s="25">
        <f t="shared" ca="1" si="17"/>
        <v>1.3171559248697506E-2</v>
      </c>
      <c r="J144">
        <f t="shared" ca="1" si="18"/>
        <v>0</v>
      </c>
      <c r="K144">
        <f t="shared" ca="1" si="19"/>
        <v>0</v>
      </c>
      <c r="L144" s="55">
        <v>9</v>
      </c>
      <c r="M144" s="61">
        <f t="shared" ca="1" si="15"/>
        <v>2.344554389559435</v>
      </c>
      <c r="N144" s="55"/>
      <c r="Q144" s="51"/>
    </row>
    <row r="145" spans="1:14">
      <c r="A145" s="2">
        <v>10</v>
      </c>
      <c r="B145" s="10">
        <f t="shared" ca="1" si="16"/>
        <v>0</v>
      </c>
      <c r="C145" s="25">
        <f t="shared" ca="1" si="17"/>
        <v>0.88358459104477438</v>
      </c>
      <c r="J145">
        <f t="shared" ca="1" si="18"/>
        <v>0</v>
      </c>
      <c r="K145">
        <f t="shared" ca="1" si="19"/>
        <v>0</v>
      </c>
      <c r="L145" s="55">
        <v>10</v>
      </c>
      <c r="M145" s="61">
        <f t="shared" ca="1" si="15"/>
        <v>0</v>
      </c>
      <c r="N145" s="55"/>
    </row>
    <row r="146" spans="1:14">
      <c r="A146" s="2">
        <v>11</v>
      </c>
      <c r="B146" s="10">
        <f t="shared" ca="1" si="16"/>
        <v>1</v>
      </c>
      <c r="C146" s="25">
        <f t="shared" ca="1" si="17"/>
        <v>0.17151664925462184</v>
      </c>
      <c r="J146">
        <f t="shared" ca="1" si="18"/>
        <v>1</v>
      </c>
      <c r="K146">
        <f t="shared" ca="1" si="19"/>
        <v>0</v>
      </c>
      <c r="L146" s="55">
        <v>11</v>
      </c>
      <c r="M146" s="61">
        <f t="shared" ca="1" si="15"/>
        <v>0.1728838063394682</v>
      </c>
      <c r="N146" s="55"/>
    </row>
    <row r="147" spans="1:14">
      <c r="A147" s="2">
        <v>12</v>
      </c>
      <c r="B147" s="10">
        <f t="shared" ca="1" si="16"/>
        <v>1</v>
      </c>
      <c r="C147" s="25">
        <f t="shared" ca="1" si="17"/>
        <v>0.71279377434751245</v>
      </c>
      <c r="J147">
        <f t="shared" ca="1" si="18"/>
        <v>0</v>
      </c>
      <c r="K147">
        <f t="shared" ca="1" si="19"/>
        <v>0</v>
      </c>
      <c r="L147" s="55">
        <v>12</v>
      </c>
      <c r="M147" s="61">
        <f t="shared" ca="1" si="15"/>
        <v>1.5185937189263197</v>
      </c>
      <c r="N147" s="55"/>
    </row>
    <row r="148" spans="1:14">
      <c r="A148" s="2">
        <v>13</v>
      </c>
      <c r="B148" s="10">
        <f t="shared" ca="1" si="16"/>
        <v>0</v>
      </c>
      <c r="C148" s="25">
        <f t="shared" ca="1" si="17"/>
        <v>0.7441574956910505</v>
      </c>
      <c r="J148">
        <f t="shared" ca="1" si="18"/>
        <v>0</v>
      </c>
      <c r="K148">
        <f t="shared" ca="1" si="19"/>
        <v>1</v>
      </c>
      <c r="L148" s="55">
        <v>13</v>
      </c>
      <c r="M148" s="61">
        <f t="shared" ca="1" si="15"/>
        <v>0</v>
      </c>
      <c r="N148" s="55"/>
    </row>
    <row r="149" spans="1:14">
      <c r="A149" s="2">
        <v>14</v>
      </c>
      <c r="B149" s="10">
        <f t="shared" ca="1" si="16"/>
        <v>0</v>
      </c>
      <c r="C149" s="25">
        <f t="shared" ca="1" si="17"/>
        <v>0.57688678282471451</v>
      </c>
      <c r="J149">
        <f t="shared" ca="1" si="18"/>
        <v>0</v>
      </c>
      <c r="K149">
        <f t="shared" ca="1" si="19"/>
        <v>1</v>
      </c>
      <c r="L149" s="55">
        <v>14</v>
      </c>
      <c r="M149" s="61">
        <f t="shared" ca="1" si="15"/>
        <v>0</v>
      </c>
      <c r="N149" s="55"/>
    </row>
    <row r="150" spans="1:14">
      <c r="A150" s="2">
        <v>15</v>
      </c>
      <c r="B150" s="10">
        <f t="shared" ca="1" si="16"/>
        <v>0</v>
      </c>
      <c r="C150" s="25">
        <f t="shared" ca="1" si="17"/>
        <v>0.99561591636552305</v>
      </c>
      <c r="J150">
        <f t="shared" ca="1" si="18"/>
        <v>0</v>
      </c>
      <c r="K150">
        <f t="shared" ca="1" si="19"/>
        <v>0</v>
      </c>
      <c r="L150" s="55">
        <v>15</v>
      </c>
      <c r="M150" s="61">
        <f t="shared" ca="1" si="15"/>
        <v>0</v>
      </c>
      <c r="N150" s="55"/>
    </row>
    <row r="151" spans="1:14">
      <c r="A151" s="2">
        <v>16</v>
      </c>
      <c r="B151" s="10">
        <f t="shared" ca="1" si="16"/>
        <v>1</v>
      </c>
      <c r="C151" s="25">
        <f t="shared" ca="1" si="17"/>
        <v>0.3483844146219337</v>
      </c>
      <c r="J151">
        <f t="shared" ca="1" si="18"/>
        <v>0</v>
      </c>
      <c r="K151">
        <f t="shared" ca="1" si="19"/>
        <v>0</v>
      </c>
      <c r="L151" s="55">
        <v>16</v>
      </c>
      <c r="M151" s="61">
        <f t="shared" ca="1" si="15"/>
        <v>4.2660870960237949</v>
      </c>
      <c r="N151" s="55"/>
    </row>
    <row r="152" spans="1:14">
      <c r="A152" s="2">
        <v>17</v>
      </c>
      <c r="B152" s="10">
        <f t="shared" ca="1" si="16"/>
        <v>0</v>
      </c>
      <c r="C152" s="25">
        <f t="shared" ca="1" si="17"/>
        <v>0.78433587524076542</v>
      </c>
      <c r="J152">
        <f t="shared" ca="1" si="18"/>
        <v>0</v>
      </c>
      <c r="K152">
        <f t="shared" ca="1" si="19"/>
        <v>1</v>
      </c>
      <c r="L152" s="55">
        <v>17</v>
      </c>
      <c r="M152" s="61">
        <f t="shared" ca="1" si="15"/>
        <v>0</v>
      </c>
      <c r="N152" s="55"/>
    </row>
    <row r="153" spans="1:14">
      <c r="A153" s="2">
        <v>18</v>
      </c>
      <c r="B153" s="10">
        <f t="shared" ca="1" si="16"/>
        <v>0</v>
      </c>
      <c r="C153" s="25">
        <f t="shared" ca="1" si="17"/>
        <v>0.63142908285362798</v>
      </c>
      <c r="J153">
        <f t="shared" ca="1" si="18"/>
        <v>0</v>
      </c>
      <c r="K153">
        <f t="shared" ca="1" si="19"/>
        <v>1</v>
      </c>
      <c r="L153" s="55">
        <v>18</v>
      </c>
      <c r="M153" s="61">
        <f t="shared" ca="1" si="15"/>
        <v>0</v>
      </c>
      <c r="N153" s="55"/>
    </row>
    <row r="154" spans="1:14">
      <c r="A154" s="2">
        <v>19</v>
      </c>
      <c r="B154" s="10">
        <f t="shared" ca="1" si="16"/>
        <v>0</v>
      </c>
      <c r="C154" s="25">
        <f t="shared" ca="1" si="17"/>
        <v>0.84420608542303466</v>
      </c>
      <c r="J154">
        <f t="shared" ca="1" si="18"/>
        <v>0</v>
      </c>
      <c r="K154">
        <f t="shared" ca="1" si="19"/>
        <v>0</v>
      </c>
      <c r="L154" s="55">
        <v>19</v>
      </c>
      <c r="M154" s="61">
        <f t="shared" ca="1" si="15"/>
        <v>0</v>
      </c>
      <c r="N154" s="55"/>
    </row>
    <row r="155" spans="1:14">
      <c r="A155" s="2">
        <v>20</v>
      </c>
      <c r="B155" s="10">
        <f t="shared" ca="1" si="16"/>
        <v>1</v>
      </c>
      <c r="C155" s="25">
        <f t="shared" ca="1" si="17"/>
        <v>3.8335286618098596E-2</v>
      </c>
      <c r="J155">
        <f t="shared" ca="1" si="18"/>
        <v>1</v>
      </c>
      <c r="K155">
        <f t="shared" ca="1" si="19"/>
        <v>0</v>
      </c>
      <c r="L155" s="55">
        <v>20</v>
      </c>
      <c r="M155" s="61">
        <f t="shared" ca="1" si="15"/>
        <v>5.229426562725938</v>
      </c>
      <c r="N155" s="55"/>
    </row>
    <row r="156" spans="1:14">
      <c r="A156" s="2">
        <v>21</v>
      </c>
      <c r="B156" s="10">
        <f t="shared" ca="1" si="16"/>
        <v>1</v>
      </c>
      <c r="C156" s="25">
        <f t="shared" ca="1" si="17"/>
        <v>0.54623453064346439</v>
      </c>
      <c r="J156">
        <f t="shared" ca="1" si="18"/>
        <v>1</v>
      </c>
      <c r="K156">
        <f t="shared" ca="1" si="19"/>
        <v>0</v>
      </c>
      <c r="L156" s="55">
        <v>21</v>
      </c>
      <c r="M156" s="61">
        <f t="shared" ca="1" si="15"/>
        <v>1.7912835020369036</v>
      </c>
      <c r="N156" s="55"/>
    </row>
    <row r="157" spans="1:14">
      <c r="A157" s="2">
        <v>22</v>
      </c>
      <c r="B157" s="10">
        <f t="shared" ca="1" si="16"/>
        <v>1</v>
      </c>
      <c r="C157" s="25">
        <f t="shared" ca="1" si="17"/>
        <v>0.66736789060966706</v>
      </c>
      <c r="J157">
        <f t="shared" ca="1" si="18"/>
        <v>1</v>
      </c>
      <c r="K157">
        <f t="shared" ca="1" si="19"/>
        <v>0</v>
      </c>
      <c r="L157" s="55">
        <v>22</v>
      </c>
      <c r="M157" s="61">
        <f t="shared" ca="1" si="15"/>
        <v>2.8206573070837213</v>
      </c>
      <c r="N157" s="55"/>
    </row>
    <row r="158" spans="1:14">
      <c r="A158" s="2">
        <v>23</v>
      </c>
      <c r="B158" s="10">
        <f t="shared" ca="1" si="16"/>
        <v>1</v>
      </c>
      <c r="C158" s="25">
        <f t="shared" ca="1" si="17"/>
        <v>0.48071250418621159</v>
      </c>
      <c r="J158">
        <f t="shared" ca="1" si="18"/>
        <v>1</v>
      </c>
      <c r="K158">
        <f t="shared" ca="1" si="19"/>
        <v>0</v>
      </c>
      <c r="L158" s="55">
        <v>23</v>
      </c>
      <c r="M158" s="61">
        <f t="shared" ca="1" si="15"/>
        <v>4.3707148059177632</v>
      </c>
      <c r="N158" s="55"/>
    </row>
    <row r="159" spans="1:14">
      <c r="A159" s="2">
        <v>24</v>
      </c>
      <c r="B159" s="10">
        <f t="shared" ca="1" si="16"/>
        <v>1</v>
      </c>
      <c r="C159" s="25">
        <f t="shared" ca="1" si="17"/>
        <v>0.43737721175333166</v>
      </c>
      <c r="J159">
        <f t="shared" ca="1" si="18"/>
        <v>1</v>
      </c>
      <c r="K159">
        <f t="shared" ca="1" si="19"/>
        <v>0</v>
      </c>
      <c r="L159" s="55">
        <v>24</v>
      </c>
      <c r="M159" s="61">
        <f t="shared" ca="1" si="15"/>
        <v>1.2485478967518173</v>
      </c>
      <c r="N159" s="55"/>
    </row>
    <row r="160" spans="1:14">
      <c r="A160" s="2">
        <v>25</v>
      </c>
      <c r="B160" s="10">
        <f t="shared" ca="1" si="16"/>
        <v>1</v>
      </c>
      <c r="C160" s="25">
        <f t="shared" ca="1" si="17"/>
        <v>0.39052059482838464</v>
      </c>
      <c r="J160">
        <f t="shared" ca="1" si="18"/>
        <v>1</v>
      </c>
      <c r="K160">
        <f t="shared" ca="1" si="19"/>
        <v>0</v>
      </c>
      <c r="L160" s="55">
        <v>25</v>
      </c>
      <c r="M160" s="61">
        <f t="shared" ca="1" si="15"/>
        <v>3.9836712084734942</v>
      </c>
      <c r="N160" s="55"/>
    </row>
    <row r="161" spans="1:18">
      <c r="A161" s="2">
        <v>26</v>
      </c>
      <c r="B161" s="10">
        <f t="shared" ca="1" si="16"/>
        <v>1</v>
      </c>
      <c r="C161" s="25">
        <f t="shared" ca="1" si="17"/>
        <v>0.70567678385509136</v>
      </c>
      <c r="J161">
        <f t="shared" ca="1" si="18"/>
        <v>1</v>
      </c>
      <c r="K161">
        <f t="shared" ca="1" si="19"/>
        <v>0</v>
      </c>
      <c r="L161" s="55">
        <v>26</v>
      </c>
      <c r="M161" s="61">
        <f t="shared" ca="1" si="15"/>
        <v>1.9872460738484574</v>
      </c>
      <c r="N161" s="55"/>
    </row>
    <row r="162" spans="1:18">
      <c r="A162" s="2">
        <v>27</v>
      </c>
      <c r="B162" s="10">
        <f t="shared" ca="1" si="16"/>
        <v>1</v>
      </c>
      <c r="C162" s="25">
        <f t="shared" ca="1" si="17"/>
        <v>0.10901181411136351</v>
      </c>
      <c r="J162">
        <f t="shared" ca="1" si="18"/>
        <v>1</v>
      </c>
      <c r="K162">
        <f t="shared" ca="1" si="19"/>
        <v>0</v>
      </c>
      <c r="L162" s="55">
        <v>27</v>
      </c>
      <c r="M162" s="61">
        <f t="shared" ca="1" si="15"/>
        <v>0.11217575242316044</v>
      </c>
      <c r="N162" s="55"/>
    </row>
    <row r="163" spans="1:18">
      <c r="A163" s="2">
        <v>28</v>
      </c>
      <c r="B163" s="10">
        <f t="shared" ca="1" si="16"/>
        <v>1</v>
      </c>
      <c r="C163" s="25">
        <f t="shared" ca="1" si="17"/>
        <v>3.6834724019624288E-2</v>
      </c>
      <c r="J163">
        <f t="shared" ca="1" si="18"/>
        <v>1</v>
      </c>
      <c r="K163">
        <f t="shared" ca="1" si="19"/>
        <v>0</v>
      </c>
      <c r="L163" s="55">
        <v>28</v>
      </c>
      <c r="M163" s="61">
        <f t="shared" ca="1" si="15"/>
        <v>15.752577854313087</v>
      </c>
      <c r="N163" s="55"/>
    </row>
    <row r="164" spans="1:18">
      <c r="A164" s="2">
        <v>29</v>
      </c>
      <c r="B164" s="10">
        <f t="shared" ca="1" si="16"/>
        <v>1</v>
      </c>
      <c r="C164" s="25">
        <f t="shared" ca="1" si="17"/>
        <v>0.37063020769175825</v>
      </c>
      <c r="J164">
        <f t="shared" ca="1" si="18"/>
        <v>1</v>
      </c>
      <c r="K164">
        <f t="shared" ca="1" si="19"/>
        <v>0</v>
      </c>
      <c r="L164" s="55">
        <v>29</v>
      </c>
      <c r="M164" s="61">
        <f t="shared" ca="1" si="15"/>
        <v>0.22552183902933542</v>
      </c>
      <c r="N164" s="55"/>
    </row>
    <row r="165" spans="1:18">
      <c r="A165" s="2">
        <v>30</v>
      </c>
      <c r="B165" s="10">
        <f t="shared" ca="1" si="16"/>
        <v>1</v>
      </c>
      <c r="C165" s="25">
        <f t="shared" ca="1" si="17"/>
        <v>0.37563135826384642</v>
      </c>
      <c r="J165">
        <f t="shared" ca="1" si="18"/>
        <v>1</v>
      </c>
      <c r="K165">
        <f t="shared" ca="1" si="19"/>
        <v>0</v>
      </c>
      <c r="L165" s="55">
        <v>30</v>
      </c>
      <c r="M165" s="61">
        <f t="shared" ca="1" si="15"/>
        <v>2.1307639336662807</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6" thickBot="1">
      <c r="A175" s="2" t="s">
        <v>59</v>
      </c>
      <c r="B175" s="2"/>
      <c r="C175" s="23"/>
      <c r="D175" s="1"/>
      <c r="E175" s="1"/>
      <c r="F175" s="1"/>
      <c r="G175" s="1"/>
      <c r="H175" s="1"/>
      <c r="I175" s="1"/>
      <c r="L175" s="55" t="s">
        <v>60</v>
      </c>
      <c r="M175" s="55"/>
      <c r="N175" s="55"/>
      <c r="O175" s="38">
        <v>0.43</v>
      </c>
      <c r="P175" s="38">
        <v>0.72</v>
      </c>
      <c r="Q175" s="38">
        <v>0.62</v>
      </c>
      <c r="R175" s="3"/>
    </row>
    <row r="176" spans="1:18" ht="24" thickBot="1">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0.70025839793281652</v>
      </c>
      <c r="I178" s="20"/>
      <c r="J178" s="6">
        <f ca="1">SUM(J179:J3828)/SUM(rainout)</f>
        <v>0.46723582735565011</v>
      </c>
      <c r="K178" s="6">
        <f ca="1">SUM(K179:K3828)/(3650-SUM(rainout))</f>
        <v>8.8876559901860056E-3</v>
      </c>
      <c r="L178" s="59" t="s">
        <v>73</v>
      </c>
      <c r="M178" s="60" t="s">
        <v>80</v>
      </c>
      <c r="N178" s="55"/>
    </row>
    <row r="179" spans="1:23">
      <c r="A179" s="2">
        <v>1</v>
      </c>
      <c r="B179" s="10">
        <v>1</v>
      </c>
      <c r="C179" s="25">
        <f ca="1">RAND()</f>
        <v>0.84315342403963844</v>
      </c>
      <c r="D179" s="18" t="s">
        <v>81</v>
      </c>
      <c r="E179" s="18" t="s">
        <v>82</v>
      </c>
      <c r="F179" s="15" t="s">
        <v>78</v>
      </c>
      <c r="G179" s="20" t="s">
        <v>12</v>
      </c>
      <c r="H179" s="21">
        <f ca="1">COUNTIF(rainout,"=0")/COUNT(rainout)</f>
        <v>0.29974160206718348</v>
      </c>
      <c r="I179" s="20"/>
      <c r="J179">
        <f ca="1">IF(AND(B179,B180),1,0)</f>
        <v>0</v>
      </c>
      <c r="K179">
        <f ca="1">IF(AND(NOT(B179),NOT(B180)),1,0)</f>
        <v>0</v>
      </c>
      <c r="L179" s="55">
        <v>1</v>
      </c>
      <c r="M179" s="61">
        <f t="shared" ref="M179:M209" ca="1" si="20">IF(B179&gt;0,-LN(1-(RAND()))/lambda,0)</f>
        <v>3.3725294062084976</v>
      </c>
      <c r="N179" s="55"/>
      <c r="O179" s="37"/>
      <c r="P179" t="s">
        <v>83</v>
      </c>
    </row>
    <row r="180" spans="1:23">
      <c r="A180" s="2">
        <v>2</v>
      </c>
      <c r="B180" s="10">
        <f t="shared" ref="B180:B209" ca="1" si="21">IF(B179&gt;0,IF(C180&lt;pww,1,0),IF(C180&lt;pdw,1,0))</f>
        <v>0</v>
      </c>
      <c r="C180" s="25">
        <f t="shared" ref="C180:C209" ca="1" si="22">RAND()</f>
        <v>0.77615694973528326</v>
      </c>
      <c r="D180" s="18"/>
      <c r="E180" s="18"/>
      <c r="F180" s="1"/>
      <c r="G180" s="19" t="s">
        <v>69</v>
      </c>
      <c r="H180" s="19"/>
      <c r="I180" s="20"/>
      <c r="J180">
        <f t="shared" ref="J180:J209" ca="1" si="23">IF(AND(B180,B181),1,0)</f>
        <v>0</v>
      </c>
      <c r="K180">
        <f t="shared" ref="K180:K209" ca="1" si="24">IF(AND(NOT(B180),NOT(B181)),1,0)</f>
        <v>1</v>
      </c>
      <c r="L180" s="55">
        <v>2</v>
      </c>
      <c r="M180" s="61">
        <f t="shared" ca="1" si="20"/>
        <v>0</v>
      </c>
      <c r="N180" s="55"/>
      <c r="O180" s="4"/>
      <c r="P180" t="s">
        <v>84</v>
      </c>
    </row>
    <row r="181" spans="1:23" ht="15.6">
      <c r="A181" s="2">
        <v>3</v>
      </c>
      <c r="B181" s="10">
        <f t="shared" ca="1" si="21"/>
        <v>0</v>
      </c>
      <c r="C181" s="25">
        <f t="shared" ca="1" si="22"/>
        <v>0.92301928889598506</v>
      </c>
      <c r="D181" s="63">
        <v>0.66</v>
      </c>
      <c r="E181" s="34">
        <f>1-D181</f>
        <v>0.33999999999999997</v>
      </c>
      <c r="F181" s="35" t="s">
        <v>78</v>
      </c>
      <c r="G181" s="36">
        <f ca="1">J178</f>
        <v>0.46723582735565011</v>
      </c>
      <c r="H181" s="36">
        <f ca="1">1-G181</f>
        <v>0.53276417264434994</v>
      </c>
      <c r="I181" s="20"/>
      <c r="J181">
        <f t="shared" ca="1" si="23"/>
        <v>0</v>
      </c>
      <c r="K181">
        <f t="shared" ca="1" si="24"/>
        <v>1</v>
      </c>
      <c r="L181" s="55">
        <v>3</v>
      </c>
      <c r="M181" s="61">
        <f t="shared" ca="1" si="20"/>
        <v>0</v>
      </c>
      <c r="N181" s="55"/>
      <c r="O181" s="41" t="s">
        <v>85</v>
      </c>
      <c r="P181" s="42"/>
      <c r="Q181" s="42" t="s">
        <v>86</v>
      </c>
      <c r="R181" s="43"/>
    </row>
    <row r="182" spans="1:23" ht="15.6">
      <c r="A182" s="2">
        <v>4</v>
      </c>
      <c r="B182" s="10">
        <f t="shared" ca="1" si="21"/>
        <v>0</v>
      </c>
      <c r="C182" s="25">
        <f t="shared" ca="1" si="22"/>
        <v>0.55188092020972435</v>
      </c>
      <c r="D182" s="34">
        <f>1-E182</f>
        <v>0.27</v>
      </c>
      <c r="E182" s="63">
        <v>0.73</v>
      </c>
      <c r="F182" s="35" t="s">
        <v>78</v>
      </c>
      <c r="G182" s="36">
        <f ca="1">1-H182</f>
        <v>0.99111234400981396</v>
      </c>
      <c r="H182" s="36">
        <f ca="1">K178</f>
        <v>8.8876559901860056E-3</v>
      </c>
      <c r="I182" s="20"/>
      <c r="J182">
        <f t="shared" ca="1" si="23"/>
        <v>0</v>
      </c>
      <c r="K182">
        <f t="shared" ca="1" si="24"/>
        <v>1</v>
      </c>
      <c r="L182" s="55">
        <v>4</v>
      </c>
      <c r="M182" s="61">
        <f t="shared" ca="1" si="20"/>
        <v>0</v>
      </c>
      <c r="N182" s="55"/>
      <c r="O182" s="44">
        <f ca="1">SUM(M179:M209)/31/H178</f>
        <v>3.3363487267636938</v>
      </c>
      <c r="P182" s="45"/>
      <c r="Q182" s="46">
        <f ca="1">SUM(M179:M209)</f>
        <v>72.425492644810831</v>
      </c>
      <c r="R182" s="47" t="s">
        <v>87</v>
      </c>
      <c r="S182" s="78" t="s">
        <v>88</v>
      </c>
      <c r="T182" s="78"/>
      <c r="U182" s="78"/>
      <c r="V182" s="78"/>
    </row>
    <row r="183" spans="1:23" ht="15.6">
      <c r="A183" s="2">
        <v>5</v>
      </c>
      <c r="B183" s="10">
        <f t="shared" ca="1" si="21"/>
        <v>0</v>
      </c>
      <c r="C183" s="25">
        <f t="shared" ca="1" si="22"/>
        <v>0.91060165977489427</v>
      </c>
      <c r="J183">
        <f t="shared" ca="1" si="23"/>
        <v>0</v>
      </c>
      <c r="K183">
        <f t="shared" ca="1" si="24"/>
        <v>0</v>
      </c>
      <c r="L183" s="55">
        <v>5</v>
      </c>
      <c r="M183" s="61">
        <f t="shared" ca="1" si="20"/>
        <v>0</v>
      </c>
      <c r="N183" s="55"/>
      <c r="O183" s="48"/>
      <c r="P183" s="49"/>
      <c r="R183" s="50"/>
    </row>
    <row r="184" spans="1:23">
      <c r="A184" s="2">
        <v>6</v>
      </c>
      <c r="B184" s="10">
        <f t="shared" ca="1" si="21"/>
        <v>1</v>
      </c>
      <c r="C184" s="25">
        <f t="shared" ca="1" si="22"/>
        <v>8.2716729975020886E-3</v>
      </c>
      <c r="J184">
        <f t="shared" ca="1" si="23"/>
        <v>1</v>
      </c>
      <c r="K184">
        <f t="shared" ca="1" si="24"/>
        <v>0</v>
      </c>
      <c r="L184" s="55">
        <v>6</v>
      </c>
      <c r="M184" s="61">
        <f t="shared" ca="1" si="20"/>
        <v>2.4071159629393741</v>
      </c>
      <c r="N184" s="55"/>
    </row>
    <row r="185" spans="1:23">
      <c r="A185" s="2">
        <v>7</v>
      </c>
      <c r="B185" s="10">
        <f t="shared" ca="1" si="21"/>
        <v>1</v>
      </c>
      <c r="C185" s="25">
        <f t="shared" ca="1" si="22"/>
        <v>0.68058065134916468</v>
      </c>
      <c r="J185">
        <f t="shared" ca="1" si="23"/>
        <v>1</v>
      </c>
      <c r="K185">
        <f t="shared" ca="1" si="24"/>
        <v>0</v>
      </c>
      <c r="L185" s="55">
        <v>7</v>
      </c>
      <c r="M185" s="61">
        <f t="shared" ca="1" si="20"/>
        <v>4.6919710281385578</v>
      </c>
      <c r="N185" s="55"/>
      <c r="O185" s="76" t="s">
        <v>89</v>
      </c>
      <c r="P185" s="76" t="s">
        <v>90</v>
      </c>
      <c r="Q185" s="77">
        <f>79.9</f>
        <v>79.900000000000006</v>
      </c>
      <c r="R185" s="78" t="s">
        <v>87</v>
      </c>
      <c r="S185" s="78" t="s">
        <v>91</v>
      </c>
      <c r="T185" s="78"/>
      <c r="U185" s="78"/>
      <c r="V185" s="78"/>
      <c r="W185" s="78"/>
    </row>
    <row r="186" spans="1:23">
      <c r="A186" s="2">
        <v>8</v>
      </c>
      <c r="B186" s="10">
        <f t="shared" ca="1" si="21"/>
        <v>1</v>
      </c>
      <c r="C186" s="25">
        <f t="shared" ca="1" si="22"/>
        <v>0.27888185075306082</v>
      </c>
      <c r="J186">
        <f t="shared" ca="1" si="23"/>
        <v>1</v>
      </c>
      <c r="K186">
        <f t="shared" ca="1" si="24"/>
        <v>0</v>
      </c>
      <c r="L186" s="55">
        <v>8</v>
      </c>
      <c r="M186" s="61">
        <f t="shared" ca="1" si="20"/>
        <v>4.5760601635854998</v>
      </c>
      <c r="N186" s="55"/>
      <c r="O186" s="76"/>
      <c r="P186" s="76" t="s">
        <v>92</v>
      </c>
      <c r="Q186" s="77">
        <f ca="1">MAX(M179:M3828)</f>
        <v>13.992852590398629</v>
      </c>
      <c r="R186" s="78" t="s">
        <v>87</v>
      </c>
      <c r="S186" s="78"/>
      <c r="T186" s="78"/>
      <c r="U186" s="78"/>
      <c r="V186" s="78"/>
      <c r="W186" s="78"/>
    </row>
    <row r="187" spans="1:23">
      <c r="A187" s="2">
        <v>9</v>
      </c>
      <c r="B187" s="10">
        <f t="shared" ca="1" si="21"/>
        <v>1</v>
      </c>
      <c r="C187" s="25">
        <f t="shared" ca="1" si="22"/>
        <v>0.56995327754068492</v>
      </c>
      <c r="J187">
        <f t="shared" ca="1" si="23"/>
        <v>1</v>
      </c>
      <c r="K187">
        <f t="shared" ca="1" si="24"/>
        <v>0</v>
      </c>
      <c r="L187" s="55">
        <v>9</v>
      </c>
      <c r="M187" s="61">
        <f t="shared" ca="1" si="20"/>
        <v>0.83747766082986241</v>
      </c>
      <c r="N187" s="55"/>
      <c r="Q187" s="51"/>
    </row>
    <row r="188" spans="1:23">
      <c r="A188" s="2">
        <v>10</v>
      </c>
      <c r="B188" s="10">
        <f t="shared" ca="1" si="21"/>
        <v>1</v>
      </c>
      <c r="C188" s="25">
        <f t="shared" ca="1" si="22"/>
        <v>0.1294388884029718</v>
      </c>
      <c r="J188">
        <f t="shared" ca="1" si="23"/>
        <v>1</v>
      </c>
      <c r="K188">
        <f t="shared" ca="1" si="24"/>
        <v>0</v>
      </c>
      <c r="L188" s="55">
        <v>10</v>
      </c>
      <c r="M188" s="61">
        <f t="shared" ca="1" si="20"/>
        <v>0.41536582449551651</v>
      </c>
      <c r="N188" s="55"/>
    </row>
    <row r="189" spans="1:23">
      <c r="A189" s="2">
        <v>11</v>
      </c>
      <c r="B189" s="10">
        <f t="shared" ca="1" si="21"/>
        <v>1</v>
      </c>
      <c r="C189" s="25">
        <f t="shared" ca="1" si="22"/>
        <v>0.43134720656686754</v>
      </c>
      <c r="J189">
        <f t="shared" ca="1" si="23"/>
        <v>0</v>
      </c>
      <c r="K189">
        <f t="shared" ca="1" si="24"/>
        <v>0</v>
      </c>
      <c r="L189" s="55">
        <v>11</v>
      </c>
      <c r="M189" s="61">
        <f t="shared" ca="1" si="20"/>
        <v>0.40008601516421488</v>
      </c>
      <c r="N189" s="55"/>
    </row>
    <row r="190" spans="1:23">
      <c r="A190" s="2">
        <v>12</v>
      </c>
      <c r="B190" s="10">
        <f t="shared" ca="1" si="21"/>
        <v>0</v>
      </c>
      <c r="C190" s="25">
        <f t="shared" ca="1" si="22"/>
        <v>0.93597640063359999</v>
      </c>
      <c r="J190">
        <f t="shared" ca="1" si="23"/>
        <v>0</v>
      </c>
      <c r="K190">
        <f t="shared" ca="1" si="24"/>
        <v>1</v>
      </c>
      <c r="L190" s="55">
        <v>12</v>
      </c>
      <c r="M190" s="61">
        <f t="shared" ca="1" si="20"/>
        <v>0</v>
      </c>
      <c r="N190" s="55"/>
    </row>
    <row r="191" spans="1:23">
      <c r="A191" s="2">
        <v>13</v>
      </c>
      <c r="B191" s="10">
        <f t="shared" ca="1" si="21"/>
        <v>0</v>
      </c>
      <c r="C191" s="25">
        <f t="shared" ca="1" si="22"/>
        <v>0.72862773045550544</v>
      </c>
      <c r="J191">
        <f t="shared" ca="1" si="23"/>
        <v>0</v>
      </c>
      <c r="K191">
        <f t="shared" ca="1" si="24"/>
        <v>1</v>
      </c>
      <c r="L191" s="55">
        <v>13</v>
      </c>
      <c r="M191" s="61">
        <f t="shared" ca="1" si="20"/>
        <v>0</v>
      </c>
      <c r="N191" s="55"/>
    </row>
    <row r="192" spans="1:23">
      <c r="A192" s="2">
        <v>14</v>
      </c>
      <c r="B192" s="10">
        <f t="shared" ca="1" si="21"/>
        <v>0</v>
      </c>
      <c r="C192" s="25">
        <f t="shared" ca="1" si="22"/>
        <v>0.57980013200326497</v>
      </c>
      <c r="J192">
        <f t="shared" ca="1" si="23"/>
        <v>0</v>
      </c>
      <c r="K192">
        <f t="shared" ca="1" si="24"/>
        <v>0</v>
      </c>
      <c r="L192" s="55">
        <v>14</v>
      </c>
      <c r="M192" s="61">
        <f t="shared" ca="1" si="20"/>
        <v>0</v>
      </c>
      <c r="N192" s="55"/>
    </row>
    <row r="193" spans="1:14">
      <c r="A193" s="2">
        <v>15</v>
      </c>
      <c r="B193" s="10">
        <f t="shared" ca="1" si="21"/>
        <v>1</v>
      </c>
      <c r="C193" s="25">
        <f t="shared" ca="1" si="22"/>
        <v>0.26655759226624098</v>
      </c>
      <c r="J193">
        <f t="shared" ca="1" si="23"/>
        <v>1</v>
      </c>
      <c r="K193">
        <f t="shared" ca="1" si="24"/>
        <v>0</v>
      </c>
      <c r="L193" s="55">
        <v>15</v>
      </c>
      <c r="M193" s="61">
        <f t="shared" ca="1" si="20"/>
        <v>1.3954053598794394</v>
      </c>
      <c r="N193" s="55"/>
    </row>
    <row r="194" spans="1:14">
      <c r="A194" s="2">
        <v>16</v>
      </c>
      <c r="B194" s="10">
        <f t="shared" ca="1" si="21"/>
        <v>1</v>
      </c>
      <c r="C194" s="25">
        <f t="shared" ca="1" si="22"/>
        <v>9.5238721708839513E-2</v>
      </c>
      <c r="J194">
        <f t="shared" ca="1" si="23"/>
        <v>1</v>
      </c>
      <c r="K194">
        <f t="shared" ca="1" si="24"/>
        <v>0</v>
      </c>
      <c r="L194" s="55">
        <v>16</v>
      </c>
      <c r="M194" s="61">
        <f t="shared" ca="1" si="20"/>
        <v>0.8494149730506565</v>
      </c>
      <c r="N194" s="55"/>
    </row>
    <row r="195" spans="1:14">
      <c r="A195" s="2">
        <v>17</v>
      </c>
      <c r="B195" s="10">
        <f t="shared" ca="1" si="21"/>
        <v>1</v>
      </c>
      <c r="C195" s="25">
        <f t="shared" ca="1" si="22"/>
        <v>0.42393666366490723</v>
      </c>
      <c r="J195">
        <f t="shared" ca="1" si="23"/>
        <v>0</v>
      </c>
      <c r="K195">
        <f t="shared" ca="1" si="24"/>
        <v>0</v>
      </c>
      <c r="L195" s="55">
        <v>17</v>
      </c>
      <c r="M195" s="61">
        <f t="shared" ca="1" si="20"/>
        <v>10.106915796586074</v>
      </c>
      <c r="N195" s="55"/>
    </row>
    <row r="196" spans="1:14">
      <c r="A196" s="2">
        <v>18</v>
      </c>
      <c r="B196" s="10">
        <f t="shared" ca="1" si="21"/>
        <v>0</v>
      </c>
      <c r="C196" s="25">
        <f t="shared" ca="1" si="22"/>
        <v>0.81063684199426378</v>
      </c>
      <c r="J196">
        <f t="shared" ca="1" si="23"/>
        <v>0</v>
      </c>
      <c r="K196">
        <f t="shared" ca="1" si="24"/>
        <v>0</v>
      </c>
      <c r="L196" s="55">
        <v>18</v>
      </c>
      <c r="M196" s="61">
        <f t="shared" ca="1" si="20"/>
        <v>0</v>
      </c>
      <c r="N196" s="55"/>
    </row>
    <row r="197" spans="1:14">
      <c r="A197" s="2">
        <v>19</v>
      </c>
      <c r="B197" s="10">
        <f t="shared" ca="1" si="21"/>
        <v>1</v>
      </c>
      <c r="C197" s="25">
        <f t="shared" ca="1" si="22"/>
        <v>0.25369376250905118</v>
      </c>
      <c r="J197">
        <f t="shared" ca="1" si="23"/>
        <v>1</v>
      </c>
      <c r="K197">
        <f t="shared" ca="1" si="24"/>
        <v>0</v>
      </c>
      <c r="L197" s="55">
        <v>19</v>
      </c>
      <c r="M197" s="61">
        <f t="shared" ca="1" si="20"/>
        <v>0.49049750026054495</v>
      </c>
      <c r="N197" s="55"/>
    </row>
    <row r="198" spans="1:14">
      <c r="A198" s="2">
        <v>20</v>
      </c>
      <c r="B198" s="10">
        <f t="shared" ca="1" si="21"/>
        <v>1</v>
      </c>
      <c r="C198" s="25">
        <f t="shared" ca="1" si="22"/>
        <v>0.6620469336578565</v>
      </c>
      <c r="J198">
        <f t="shared" ca="1" si="23"/>
        <v>1</v>
      </c>
      <c r="K198">
        <f t="shared" ca="1" si="24"/>
        <v>0</v>
      </c>
      <c r="L198" s="55">
        <v>20</v>
      </c>
      <c r="M198" s="61">
        <f t="shared" ca="1" si="20"/>
        <v>3.2685735698850316</v>
      </c>
      <c r="N198" s="55"/>
    </row>
    <row r="199" spans="1:14">
      <c r="A199" s="2">
        <v>21</v>
      </c>
      <c r="B199" s="10">
        <f t="shared" ca="1" si="21"/>
        <v>1</v>
      </c>
      <c r="C199" s="25">
        <f t="shared" ca="1" si="22"/>
        <v>0.71853304583509925</v>
      </c>
      <c r="J199">
        <f t="shared" ca="1" si="23"/>
        <v>1</v>
      </c>
      <c r="K199">
        <f t="shared" ca="1" si="24"/>
        <v>0</v>
      </c>
      <c r="L199" s="55">
        <v>21</v>
      </c>
      <c r="M199" s="61">
        <f t="shared" ca="1" si="20"/>
        <v>5.2451606643202205E-2</v>
      </c>
      <c r="N199" s="55"/>
    </row>
    <row r="200" spans="1:14">
      <c r="A200" s="2">
        <v>22</v>
      </c>
      <c r="B200" s="10">
        <f t="shared" ca="1" si="21"/>
        <v>1</v>
      </c>
      <c r="C200" s="25">
        <f t="shared" ca="1" si="22"/>
        <v>0.16160305093570226</v>
      </c>
      <c r="J200">
        <f t="shared" ca="1" si="23"/>
        <v>1</v>
      </c>
      <c r="K200">
        <f t="shared" ca="1" si="24"/>
        <v>0</v>
      </c>
      <c r="L200" s="55">
        <v>22</v>
      </c>
      <c r="M200" s="61">
        <f t="shared" ca="1" si="20"/>
        <v>10.119918519639961</v>
      </c>
      <c r="N200" s="55"/>
    </row>
    <row r="201" spans="1:14">
      <c r="A201" s="2">
        <v>23</v>
      </c>
      <c r="B201" s="10">
        <f t="shared" ca="1" si="21"/>
        <v>1</v>
      </c>
      <c r="C201" s="25">
        <f t="shared" ca="1" si="22"/>
        <v>0.46868059749832469</v>
      </c>
      <c r="J201">
        <f t="shared" ca="1" si="23"/>
        <v>0</v>
      </c>
      <c r="K201">
        <f t="shared" ca="1" si="24"/>
        <v>0</v>
      </c>
      <c r="L201" s="55">
        <v>23</v>
      </c>
      <c r="M201" s="61">
        <f t="shared" ca="1" si="20"/>
        <v>2.9666891455371496</v>
      </c>
      <c r="N201" s="55"/>
    </row>
    <row r="202" spans="1:14">
      <c r="A202" s="2">
        <v>24</v>
      </c>
      <c r="B202" s="10">
        <f t="shared" ca="1" si="21"/>
        <v>0</v>
      </c>
      <c r="C202" s="25">
        <f t="shared" ca="1" si="22"/>
        <v>0.96019748735099852</v>
      </c>
      <c r="J202">
        <f t="shared" ca="1" si="23"/>
        <v>0</v>
      </c>
      <c r="K202">
        <f t="shared" ca="1" si="24"/>
        <v>1</v>
      </c>
      <c r="L202" s="55">
        <v>24</v>
      </c>
      <c r="M202" s="61">
        <f t="shared" ca="1" si="20"/>
        <v>0</v>
      </c>
      <c r="N202" s="55"/>
    </row>
    <row r="203" spans="1:14">
      <c r="A203" s="2">
        <v>25</v>
      </c>
      <c r="B203" s="10">
        <f t="shared" ca="1" si="21"/>
        <v>0</v>
      </c>
      <c r="C203" s="25">
        <f t="shared" ca="1" si="22"/>
        <v>0.86701873879143787</v>
      </c>
      <c r="J203">
        <f t="shared" ca="1" si="23"/>
        <v>0</v>
      </c>
      <c r="K203">
        <f t="shared" ca="1" si="24"/>
        <v>0</v>
      </c>
      <c r="L203" s="55">
        <v>25</v>
      </c>
      <c r="M203" s="61">
        <f t="shared" ca="1" si="20"/>
        <v>0</v>
      </c>
      <c r="N203" s="55"/>
    </row>
    <row r="204" spans="1:14">
      <c r="A204" s="2">
        <v>26</v>
      </c>
      <c r="B204" s="10">
        <f t="shared" ca="1" si="21"/>
        <v>1</v>
      </c>
      <c r="C204" s="25">
        <f t="shared" ca="1" si="22"/>
        <v>0.33435326983259228</v>
      </c>
      <c r="J204">
        <f t="shared" ca="1" si="23"/>
        <v>1</v>
      </c>
      <c r="K204">
        <f t="shared" ca="1" si="24"/>
        <v>0</v>
      </c>
      <c r="L204" s="55">
        <v>26</v>
      </c>
      <c r="M204" s="61">
        <f t="shared" ca="1" si="20"/>
        <v>4.631596299888276</v>
      </c>
      <c r="N204" s="55"/>
    </row>
    <row r="205" spans="1:14">
      <c r="A205" s="2">
        <v>27</v>
      </c>
      <c r="B205" s="10">
        <f t="shared" ca="1" si="21"/>
        <v>1</v>
      </c>
      <c r="C205" s="25">
        <f t="shared" ca="1" si="22"/>
        <v>0.10927626460893158</v>
      </c>
      <c r="J205">
        <f t="shared" ca="1" si="23"/>
        <v>1</v>
      </c>
      <c r="K205">
        <f t="shared" ca="1" si="24"/>
        <v>0</v>
      </c>
      <c r="L205" s="55">
        <v>27</v>
      </c>
      <c r="M205" s="61">
        <f t="shared" ca="1" si="20"/>
        <v>2.8192144724847514</v>
      </c>
      <c r="N205" s="55"/>
    </row>
    <row r="206" spans="1:14">
      <c r="A206" s="2">
        <v>28</v>
      </c>
      <c r="B206" s="10">
        <f t="shared" ca="1" si="21"/>
        <v>1</v>
      </c>
      <c r="C206" s="25">
        <f t="shared" ca="1" si="22"/>
        <v>4.6164937155387165E-2</v>
      </c>
      <c r="J206">
        <f t="shared" ca="1" si="23"/>
        <v>0</v>
      </c>
      <c r="K206">
        <f t="shared" ca="1" si="24"/>
        <v>0</v>
      </c>
      <c r="L206" s="55">
        <v>28</v>
      </c>
      <c r="M206" s="61">
        <f t="shared" ca="1" si="20"/>
        <v>13.923720797802556</v>
      </c>
      <c r="N206" s="55"/>
    </row>
    <row r="207" spans="1:14">
      <c r="A207" s="2">
        <v>29</v>
      </c>
      <c r="B207" s="10">
        <f t="shared" ca="1" si="21"/>
        <v>0</v>
      </c>
      <c r="C207" s="25">
        <f t="shared" ca="1" si="22"/>
        <v>0.86955740402553716</v>
      </c>
      <c r="J207">
        <f t="shared" ca="1" si="23"/>
        <v>0</v>
      </c>
      <c r="K207">
        <f t="shared" ca="1" si="24"/>
        <v>1</v>
      </c>
      <c r="L207" s="55">
        <v>29</v>
      </c>
      <c r="M207" s="61">
        <f t="shared" ca="1" si="20"/>
        <v>0</v>
      </c>
      <c r="N207" s="55"/>
    </row>
    <row r="208" spans="1:14">
      <c r="A208" s="2">
        <v>30</v>
      </c>
      <c r="B208" s="10">
        <f t="shared" ca="1" si="21"/>
        <v>0</v>
      </c>
      <c r="C208" s="25">
        <f t="shared" ca="1" si="22"/>
        <v>0.61324685328349859</v>
      </c>
      <c r="J208">
        <f t="shared" ca="1" si="23"/>
        <v>0</v>
      </c>
      <c r="K208">
        <f t="shared" ca="1" si="24"/>
        <v>0</v>
      </c>
      <c r="L208" s="55">
        <v>30</v>
      </c>
      <c r="M208" s="61">
        <f t="shared" ca="1" si="20"/>
        <v>0</v>
      </c>
      <c r="N208" s="55"/>
    </row>
    <row r="209" spans="1:18">
      <c r="A209" s="2">
        <v>31</v>
      </c>
      <c r="B209" s="10">
        <f t="shared" ca="1" si="21"/>
        <v>1</v>
      </c>
      <c r="C209" s="25">
        <f t="shared" ca="1" si="22"/>
        <v>0.31699361135111948</v>
      </c>
      <c r="J209">
        <f t="shared" ca="1" si="23"/>
        <v>1</v>
      </c>
      <c r="K209">
        <f t="shared" ca="1" si="24"/>
        <v>0</v>
      </c>
      <c r="L209" s="55">
        <v>31</v>
      </c>
      <c r="M209" s="61">
        <f t="shared" ca="1" si="20"/>
        <v>5.1004885417916661</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6" thickBot="1">
      <c r="A218" s="2" t="s">
        <v>59</v>
      </c>
      <c r="B218" s="2"/>
      <c r="C218" s="23"/>
      <c r="D218" s="1"/>
      <c r="E218" s="1"/>
      <c r="F218" s="1"/>
      <c r="G218" s="1"/>
      <c r="H218" s="1"/>
      <c r="I218" s="1"/>
      <c r="L218" s="55" t="s">
        <v>60</v>
      </c>
      <c r="M218" s="55"/>
      <c r="N218" s="55"/>
      <c r="O218" s="38">
        <v>0.43</v>
      </c>
      <c r="P218" s="38">
        <v>0.72</v>
      </c>
      <c r="Q218" s="38">
        <v>0.62</v>
      </c>
      <c r="R218" s="3"/>
    </row>
    <row r="219" spans="1:18" ht="24" thickBot="1">
      <c r="A219" s="2" t="s">
        <v>61</v>
      </c>
      <c r="B219" s="27">
        <v>1</v>
      </c>
      <c r="C219" s="28" t="s">
        <v>62</v>
      </c>
      <c r="D219" s="16" t="s">
        <v>63</v>
      </c>
      <c r="E219" s="16"/>
      <c r="F219" s="1"/>
      <c r="G219" s="2" t="s">
        <v>64</v>
      </c>
      <c r="H219" s="2"/>
      <c r="I219" s="2"/>
      <c r="J219" s="2" t="s">
        <v>64</v>
      </c>
      <c r="K219" s="2"/>
      <c r="L219" s="56" t="s">
        <v>65</v>
      </c>
      <c r="M219" s="62">
        <f>1/M220</f>
        <v>0.24038461538461536</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v>4.16</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0.70025839793281652</v>
      </c>
      <c r="I221" s="20"/>
      <c r="J221" s="6">
        <f ca="1">SUM(J222:J3871)/SUM(rainout)</f>
        <v>0.41404746034331319</v>
      </c>
      <c r="K221" s="6">
        <f ca="1">SUM(K222:K3871)/(3650-SUM(rainout))</f>
        <v>6.8140205890054777E-3</v>
      </c>
      <c r="L221" s="59" t="s">
        <v>73</v>
      </c>
      <c r="M221" s="60" t="s">
        <v>80</v>
      </c>
      <c r="N221" s="55"/>
    </row>
    <row r="222" spans="1:18">
      <c r="A222" s="2">
        <v>1</v>
      </c>
      <c r="B222" s="10">
        <v>1</v>
      </c>
      <c r="C222" s="25">
        <f ca="1">RAND()</f>
        <v>0.16280792785900211</v>
      </c>
      <c r="D222" s="18" t="s">
        <v>81</v>
      </c>
      <c r="E222" s="18" t="s">
        <v>82</v>
      </c>
      <c r="F222" s="15" t="s">
        <v>78</v>
      </c>
      <c r="G222" s="20" t="s">
        <v>12</v>
      </c>
      <c r="H222" s="21">
        <f ca="1">COUNTIF(rainout,"=0")/COUNT(rainout)</f>
        <v>0.29974160206718348</v>
      </c>
      <c r="I222" s="20"/>
      <c r="J222">
        <f ca="1">IF(AND(B222,B223),1,0)</f>
        <v>1</v>
      </c>
      <c r="K222">
        <f ca="1">IF(AND(NOT(B222),NOT(B223)),1,0)</f>
        <v>0</v>
      </c>
      <c r="L222" s="55">
        <v>1</v>
      </c>
      <c r="M222" s="61">
        <f t="shared" ref="M222:M251" ca="1" si="25">IF(B222&gt;0,-LN(1-(RAND()))/lambda,0)</f>
        <v>1.2130628826652901</v>
      </c>
      <c r="N222" s="55"/>
      <c r="O222" s="37"/>
      <c r="P222" t="s">
        <v>83</v>
      </c>
    </row>
    <row r="223" spans="1:18">
      <c r="A223" s="2">
        <v>2</v>
      </c>
      <c r="B223" s="10">
        <f t="shared" ref="B223:B251" ca="1" si="26">IF(B222&gt;0,IF(C223&lt;pww,1,0),IF(C223&lt;pdw,1,0))</f>
        <v>1</v>
      </c>
      <c r="C223" s="25">
        <f t="shared" ref="C223:C251" ca="1" si="27">RAND()</f>
        <v>1.1189551574390832E-2</v>
      </c>
      <c r="D223" s="18"/>
      <c r="E223" s="18"/>
      <c r="F223" s="1"/>
      <c r="G223" s="19" t="s">
        <v>69</v>
      </c>
      <c r="H223" s="19"/>
      <c r="I223" s="20"/>
      <c r="J223">
        <f t="shared" ref="J223:J251" ca="1" si="28">IF(AND(B223,B224),1,0)</f>
        <v>1</v>
      </c>
      <c r="K223">
        <f t="shared" ref="K223:K251" ca="1" si="29">IF(AND(NOT(B223),NOT(B224)),1,0)</f>
        <v>0</v>
      </c>
      <c r="L223" s="55">
        <v>2</v>
      </c>
      <c r="M223" s="61">
        <f t="shared" ca="1" si="25"/>
        <v>2.5013287202453678</v>
      </c>
      <c r="N223" s="55"/>
      <c r="O223" s="4"/>
      <c r="P223" t="s">
        <v>84</v>
      </c>
    </row>
    <row r="224" spans="1:18" ht="15.6">
      <c r="A224" s="2">
        <v>3</v>
      </c>
      <c r="B224" s="10">
        <f t="shared" ca="1" si="26"/>
        <v>1</v>
      </c>
      <c r="C224" s="25">
        <f t="shared" ca="1" si="27"/>
        <v>0.16479212137633537</v>
      </c>
      <c r="D224" s="63">
        <v>0.61</v>
      </c>
      <c r="E224" s="34">
        <f>1-D224</f>
        <v>0.39</v>
      </c>
      <c r="F224" s="35" t="s">
        <v>78</v>
      </c>
      <c r="G224" s="36">
        <f ca="1">J221</f>
        <v>0.41404746034331319</v>
      </c>
      <c r="H224" s="36">
        <f ca="1">1-G224</f>
        <v>0.58595253965668681</v>
      </c>
      <c r="I224" s="20"/>
      <c r="J224">
        <f t="shared" ca="1" si="28"/>
        <v>1</v>
      </c>
      <c r="K224">
        <f t="shared" ca="1" si="29"/>
        <v>0</v>
      </c>
      <c r="L224" s="55">
        <v>3</v>
      </c>
      <c r="M224" s="61">
        <f t="shared" ca="1" si="25"/>
        <v>3.2773459570191457</v>
      </c>
      <c r="N224" s="55"/>
      <c r="O224" s="41" t="s">
        <v>85</v>
      </c>
      <c r="P224" s="42"/>
      <c r="Q224" s="42" t="s">
        <v>86</v>
      </c>
      <c r="R224" s="43"/>
    </row>
    <row r="225" spans="1:23" ht="15.6">
      <c r="A225" s="2">
        <v>4</v>
      </c>
      <c r="B225" s="10">
        <f t="shared" ca="1" si="26"/>
        <v>1</v>
      </c>
      <c r="C225" s="25">
        <f t="shared" ca="1" si="27"/>
        <v>0.56851226775693253</v>
      </c>
      <c r="D225" s="34">
        <f>1-E225</f>
        <v>0.30000000000000004</v>
      </c>
      <c r="E225" s="63">
        <v>0.7</v>
      </c>
      <c r="F225" s="35" t="s">
        <v>78</v>
      </c>
      <c r="G225" s="36">
        <f ca="1">1-H225</f>
        <v>0.99318597941099451</v>
      </c>
      <c r="H225" s="36">
        <f ca="1">K221</f>
        <v>6.8140205890054777E-3</v>
      </c>
      <c r="I225" s="20"/>
      <c r="J225">
        <f t="shared" ca="1" si="28"/>
        <v>1</v>
      </c>
      <c r="K225">
        <f t="shared" ca="1" si="29"/>
        <v>0</v>
      </c>
      <c r="L225" s="55">
        <v>4</v>
      </c>
      <c r="M225" s="61">
        <f t="shared" ca="1" si="25"/>
        <v>7.6237310126970446</v>
      </c>
      <c r="N225" s="55"/>
      <c r="O225" s="44">
        <f ca="1">SUM(M222:M251)/30/H221</f>
        <v>2.1902406632838254</v>
      </c>
      <c r="P225" s="45"/>
      <c r="Q225" s="46">
        <f ca="1">SUM(M222:M251)</f>
        <v>46.012032538753225</v>
      </c>
      <c r="R225" s="47" t="s">
        <v>87</v>
      </c>
      <c r="S225" s="78" t="s">
        <v>88</v>
      </c>
      <c r="T225" s="78"/>
      <c r="U225" s="78"/>
      <c r="V225" s="78"/>
    </row>
    <row r="226" spans="1:23" ht="15.6">
      <c r="A226" s="2">
        <v>5</v>
      </c>
      <c r="B226" s="10">
        <f t="shared" ca="1" si="26"/>
        <v>1</v>
      </c>
      <c r="C226" s="25">
        <f t="shared" ca="1" si="27"/>
        <v>6.5114802578877806E-2</v>
      </c>
      <c r="J226">
        <f t="shared" ca="1" si="28"/>
        <v>1</v>
      </c>
      <c r="K226">
        <f t="shared" ca="1" si="29"/>
        <v>0</v>
      </c>
      <c r="L226" s="55">
        <v>5</v>
      </c>
      <c r="M226" s="61">
        <f t="shared" ca="1" si="25"/>
        <v>2.1826265676443986</v>
      </c>
      <c r="N226" s="55"/>
      <c r="O226" s="48"/>
      <c r="P226" s="49"/>
      <c r="R226" s="50"/>
    </row>
    <row r="227" spans="1:23">
      <c r="A227" s="2">
        <v>6</v>
      </c>
      <c r="B227" s="10">
        <f t="shared" ca="1" si="26"/>
        <v>1</v>
      </c>
      <c r="C227" s="25">
        <f t="shared" ca="1" si="27"/>
        <v>0.68006518423755713</v>
      </c>
      <c r="J227">
        <f t="shared" ca="1" si="28"/>
        <v>1</v>
      </c>
      <c r="K227">
        <f t="shared" ca="1" si="29"/>
        <v>0</v>
      </c>
      <c r="L227" s="55">
        <v>6</v>
      </c>
      <c r="M227" s="61">
        <f t="shared" ca="1" si="25"/>
        <v>0.48551163838553968</v>
      </c>
      <c r="N227" s="55"/>
    </row>
    <row r="228" spans="1:23">
      <c r="A228" s="2">
        <v>7</v>
      </c>
      <c r="B228" s="10">
        <f t="shared" ca="1" si="26"/>
        <v>1</v>
      </c>
      <c r="C228" s="25">
        <f t="shared" ca="1" si="27"/>
        <v>0.12625589309446017</v>
      </c>
      <c r="J228">
        <f t="shared" ca="1" si="28"/>
        <v>1</v>
      </c>
      <c r="K228">
        <f t="shared" ca="1" si="29"/>
        <v>0</v>
      </c>
      <c r="L228" s="55">
        <v>7</v>
      </c>
      <c r="M228" s="61">
        <f t="shared" ca="1" si="25"/>
        <v>3.2074326602025929</v>
      </c>
      <c r="N228" s="55"/>
      <c r="O228" s="76" t="s">
        <v>89</v>
      </c>
      <c r="P228" s="76" t="s">
        <v>90</v>
      </c>
      <c r="Q228" s="77">
        <f>79.9</f>
        <v>79.900000000000006</v>
      </c>
      <c r="R228" s="78" t="s">
        <v>87</v>
      </c>
      <c r="S228" s="78" t="s">
        <v>91</v>
      </c>
      <c r="T228" s="78"/>
      <c r="U228" s="78"/>
      <c r="V228" s="78"/>
      <c r="W228" s="78"/>
    </row>
    <row r="229" spans="1:23">
      <c r="A229" s="2">
        <v>8</v>
      </c>
      <c r="B229" s="10">
        <f t="shared" ca="1" si="26"/>
        <v>1</v>
      </c>
      <c r="C229" s="25">
        <f t="shared" ca="1" si="27"/>
        <v>0.17888863998688653</v>
      </c>
      <c r="J229">
        <f t="shared" ca="1" si="28"/>
        <v>1</v>
      </c>
      <c r="K229">
        <f t="shared" ca="1" si="29"/>
        <v>0</v>
      </c>
      <c r="L229" s="55">
        <v>8</v>
      </c>
      <c r="M229" s="61">
        <f t="shared" ca="1" si="25"/>
        <v>0.58140667885562525</v>
      </c>
      <c r="N229" s="55"/>
      <c r="O229" s="76"/>
      <c r="P229" s="76" t="s">
        <v>92</v>
      </c>
      <c r="Q229" s="77">
        <f ca="1">MAX(M222:M3871)</f>
        <v>13.992852590398629</v>
      </c>
      <c r="R229" s="78" t="s">
        <v>87</v>
      </c>
      <c r="S229" s="78"/>
      <c r="T229" s="78"/>
      <c r="U229" s="78"/>
      <c r="V229" s="78"/>
      <c r="W229" s="78"/>
    </row>
    <row r="230" spans="1:23">
      <c r="A230" s="2">
        <v>9</v>
      </c>
      <c r="B230" s="10">
        <f t="shared" ca="1" si="26"/>
        <v>1</v>
      </c>
      <c r="C230" s="25">
        <f t="shared" ca="1" si="27"/>
        <v>0.5382277876244721</v>
      </c>
      <c r="J230">
        <f t="shared" ca="1" si="28"/>
        <v>1</v>
      </c>
      <c r="K230">
        <f t="shared" ca="1" si="29"/>
        <v>0</v>
      </c>
      <c r="L230" s="55">
        <v>9</v>
      </c>
      <c r="M230" s="61">
        <f t="shared" ca="1" si="25"/>
        <v>2.4158928957922612</v>
      </c>
      <c r="N230" s="55"/>
      <c r="Q230" s="51"/>
    </row>
    <row r="231" spans="1:23">
      <c r="A231" s="2">
        <v>10</v>
      </c>
      <c r="B231" s="10">
        <f t="shared" ca="1" si="26"/>
        <v>1</v>
      </c>
      <c r="C231" s="25">
        <f t="shared" ca="1" si="27"/>
        <v>2.4041410291913978E-3</v>
      </c>
      <c r="J231">
        <f t="shared" ca="1" si="28"/>
        <v>0</v>
      </c>
      <c r="K231">
        <f t="shared" ca="1" si="29"/>
        <v>0</v>
      </c>
      <c r="L231" s="55">
        <v>10</v>
      </c>
      <c r="M231" s="61">
        <f t="shared" ca="1" si="25"/>
        <v>1.2113498085642038</v>
      </c>
      <c r="N231" s="55"/>
    </row>
    <row r="232" spans="1:23">
      <c r="A232" s="2">
        <v>11</v>
      </c>
      <c r="B232" s="10">
        <f t="shared" ca="1" si="26"/>
        <v>0</v>
      </c>
      <c r="C232" s="25">
        <f t="shared" ca="1" si="27"/>
        <v>0.93293731014530501</v>
      </c>
      <c r="J232">
        <f t="shared" ca="1" si="28"/>
        <v>0</v>
      </c>
      <c r="K232">
        <f t="shared" ca="1" si="29"/>
        <v>0</v>
      </c>
      <c r="L232" s="55">
        <v>11</v>
      </c>
      <c r="M232" s="61">
        <f t="shared" ca="1" si="25"/>
        <v>0</v>
      </c>
      <c r="N232" s="55"/>
    </row>
    <row r="233" spans="1:23">
      <c r="A233" s="2">
        <v>12</v>
      </c>
      <c r="B233" s="10">
        <f t="shared" ca="1" si="26"/>
        <v>1</v>
      </c>
      <c r="C233" s="25">
        <f t="shared" ca="1" si="27"/>
        <v>0.48364603129720907</v>
      </c>
      <c r="J233">
        <f t="shared" ca="1" si="28"/>
        <v>0</v>
      </c>
      <c r="K233">
        <f t="shared" ca="1" si="29"/>
        <v>0</v>
      </c>
      <c r="L233" s="55">
        <v>12</v>
      </c>
      <c r="M233" s="61">
        <f t="shared" ca="1" si="25"/>
        <v>1.3727042231559752</v>
      </c>
      <c r="N233" s="55"/>
    </row>
    <row r="234" spans="1:23">
      <c r="A234" s="2">
        <v>13</v>
      </c>
      <c r="B234" s="10">
        <f t="shared" ca="1" si="26"/>
        <v>0</v>
      </c>
      <c r="C234" s="25">
        <f t="shared" ca="1" si="27"/>
        <v>0.97178840850477954</v>
      </c>
      <c r="J234">
        <f t="shared" ca="1" si="28"/>
        <v>0</v>
      </c>
      <c r="K234">
        <f t="shared" ca="1" si="29"/>
        <v>0</v>
      </c>
      <c r="L234" s="55">
        <v>13</v>
      </c>
      <c r="M234" s="61">
        <f t="shared" ca="1" si="25"/>
        <v>0</v>
      </c>
      <c r="N234" s="55"/>
    </row>
    <row r="235" spans="1:23">
      <c r="A235" s="2">
        <v>14</v>
      </c>
      <c r="B235" s="10">
        <f t="shared" ca="1" si="26"/>
        <v>1</v>
      </c>
      <c r="C235" s="25">
        <f t="shared" ca="1" si="27"/>
        <v>0.34771902199922267</v>
      </c>
      <c r="J235">
        <f t="shared" ca="1" si="28"/>
        <v>0</v>
      </c>
      <c r="K235">
        <f t="shared" ca="1" si="29"/>
        <v>0</v>
      </c>
      <c r="L235" s="55">
        <v>14</v>
      </c>
      <c r="M235" s="61">
        <f t="shared" ca="1" si="25"/>
        <v>0.20844355881254004</v>
      </c>
      <c r="N235" s="55"/>
    </row>
    <row r="236" spans="1:23">
      <c r="A236" s="2">
        <v>15</v>
      </c>
      <c r="B236" s="10">
        <f t="shared" ca="1" si="26"/>
        <v>0</v>
      </c>
      <c r="C236" s="25">
        <f t="shared" ca="1" si="27"/>
        <v>0.87545184772606499</v>
      </c>
      <c r="J236">
        <f t="shared" ca="1" si="28"/>
        <v>0</v>
      </c>
      <c r="K236">
        <f t="shared" ca="1" si="29"/>
        <v>1</v>
      </c>
      <c r="L236" s="55">
        <v>15</v>
      </c>
      <c r="M236" s="61">
        <f t="shared" ca="1" si="25"/>
        <v>0</v>
      </c>
      <c r="N236" s="55"/>
    </row>
    <row r="237" spans="1:23">
      <c r="A237" s="2">
        <v>16</v>
      </c>
      <c r="B237" s="10">
        <f t="shared" ca="1" si="26"/>
        <v>0</v>
      </c>
      <c r="C237" s="25">
        <f t="shared" ca="1" si="27"/>
        <v>0.98297248885699873</v>
      </c>
      <c r="J237">
        <f t="shared" ca="1" si="28"/>
        <v>0</v>
      </c>
      <c r="K237">
        <f t="shared" ca="1" si="29"/>
        <v>0</v>
      </c>
      <c r="L237" s="55">
        <v>16</v>
      </c>
      <c r="M237" s="61">
        <f t="shared" ca="1" si="25"/>
        <v>0</v>
      </c>
      <c r="N237" s="55"/>
    </row>
    <row r="238" spans="1:23">
      <c r="A238" s="2">
        <v>17</v>
      </c>
      <c r="B238" s="10">
        <f t="shared" ca="1" si="26"/>
        <v>1</v>
      </c>
      <c r="C238" s="25">
        <f t="shared" ca="1" si="27"/>
        <v>0.2111246240539647</v>
      </c>
      <c r="J238">
        <f t="shared" ca="1" si="28"/>
        <v>1</v>
      </c>
      <c r="K238">
        <f t="shared" ca="1" si="29"/>
        <v>0</v>
      </c>
      <c r="L238" s="55">
        <v>17</v>
      </c>
      <c r="M238" s="61">
        <f t="shared" ca="1" si="25"/>
        <v>5.6639994849134678E-2</v>
      </c>
      <c r="N238" s="55"/>
    </row>
    <row r="239" spans="1:23">
      <c r="A239" s="2">
        <v>18</v>
      </c>
      <c r="B239" s="10">
        <f t="shared" ca="1" si="26"/>
        <v>1</v>
      </c>
      <c r="C239" s="25">
        <f t="shared" ca="1" si="27"/>
        <v>0.57231825054182683</v>
      </c>
      <c r="J239">
        <f t="shared" ca="1" si="28"/>
        <v>1</v>
      </c>
      <c r="K239">
        <f t="shared" ca="1" si="29"/>
        <v>0</v>
      </c>
      <c r="L239" s="55">
        <v>18</v>
      </c>
      <c r="M239" s="61">
        <f t="shared" ca="1" si="25"/>
        <v>0.64787653671637468</v>
      </c>
      <c r="N239" s="55"/>
    </row>
    <row r="240" spans="1:23">
      <c r="A240" s="2">
        <v>19</v>
      </c>
      <c r="B240" s="10">
        <f t="shared" ca="1" si="26"/>
        <v>1</v>
      </c>
      <c r="C240" s="25">
        <f t="shared" ca="1" si="27"/>
        <v>0.21730228222782455</v>
      </c>
      <c r="J240">
        <f t="shared" ca="1" si="28"/>
        <v>0</v>
      </c>
      <c r="K240">
        <f t="shared" ca="1" si="29"/>
        <v>0</v>
      </c>
      <c r="L240" s="55">
        <v>19</v>
      </c>
      <c r="M240" s="61">
        <f t="shared" ca="1" si="25"/>
        <v>2.6618152857117847</v>
      </c>
      <c r="N240" s="55"/>
    </row>
    <row r="241" spans="1:14">
      <c r="A241" s="2">
        <v>20</v>
      </c>
      <c r="B241" s="10">
        <f t="shared" ca="1" si="26"/>
        <v>0</v>
      </c>
      <c r="C241" s="25">
        <f t="shared" ca="1" si="27"/>
        <v>0.82672775378981078</v>
      </c>
      <c r="J241">
        <f t="shared" ca="1" si="28"/>
        <v>0</v>
      </c>
      <c r="K241">
        <f t="shared" ca="1" si="29"/>
        <v>0</v>
      </c>
      <c r="L241" s="55">
        <v>20</v>
      </c>
      <c r="M241" s="61">
        <f t="shared" ca="1" si="25"/>
        <v>0</v>
      </c>
      <c r="N241" s="55"/>
    </row>
    <row r="242" spans="1:14">
      <c r="A242" s="2">
        <v>21</v>
      </c>
      <c r="B242" s="10">
        <f t="shared" ca="1" si="26"/>
        <v>1</v>
      </c>
      <c r="C242" s="25">
        <f t="shared" ca="1" si="27"/>
        <v>0.11093248257671684</v>
      </c>
      <c r="J242">
        <f t="shared" ca="1" si="28"/>
        <v>1</v>
      </c>
      <c r="K242">
        <f t="shared" ca="1" si="29"/>
        <v>0</v>
      </c>
      <c r="L242" s="55">
        <v>21</v>
      </c>
      <c r="M242" s="61">
        <f t="shared" ca="1" si="25"/>
        <v>1.9648503581394015</v>
      </c>
      <c r="N242" s="55"/>
    </row>
    <row r="243" spans="1:14">
      <c r="A243" s="2">
        <v>22</v>
      </c>
      <c r="B243" s="10">
        <f t="shared" ca="1" si="26"/>
        <v>1</v>
      </c>
      <c r="C243" s="25">
        <f t="shared" ca="1" si="27"/>
        <v>8.1152960244367689E-2</v>
      </c>
      <c r="J243">
        <f t="shared" ca="1" si="28"/>
        <v>0</v>
      </c>
      <c r="K243">
        <f t="shared" ca="1" si="29"/>
        <v>0</v>
      </c>
      <c r="L243" s="55">
        <v>22</v>
      </c>
      <c r="M243" s="61">
        <f t="shared" ca="1" si="25"/>
        <v>8.0082632769241027</v>
      </c>
      <c r="N243" s="55"/>
    </row>
    <row r="244" spans="1:14">
      <c r="A244" s="2">
        <v>23</v>
      </c>
      <c r="B244" s="10">
        <f t="shared" ca="1" si="26"/>
        <v>0</v>
      </c>
      <c r="C244" s="25">
        <f t="shared" ca="1" si="27"/>
        <v>0.93822956150629566</v>
      </c>
      <c r="J244">
        <f t="shared" ca="1" si="28"/>
        <v>0</v>
      </c>
      <c r="K244">
        <f t="shared" ca="1" si="29"/>
        <v>0</v>
      </c>
      <c r="L244" s="55">
        <v>23</v>
      </c>
      <c r="M244" s="61">
        <f t="shared" ca="1" si="25"/>
        <v>0</v>
      </c>
      <c r="N244" s="55"/>
    </row>
    <row r="245" spans="1:14">
      <c r="A245" s="2">
        <v>24</v>
      </c>
      <c r="B245" s="10">
        <f t="shared" ca="1" si="26"/>
        <v>1</v>
      </c>
      <c r="C245" s="25">
        <f t="shared" ca="1" si="27"/>
        <v>0.51101587775445445</v>
      </c>
      <c r="J245">
        <f t="shared" ca="1" si="28"/>
        <v>0</v>
      </c>
      <c r="K245">
        <f t="shared" ca="1" si="29"/>
        <v>0</v>
      </c>
      <c r="L245" s="55">
        <v>24</v>
      </c>
      <c r="M245" s="61">
        <f t="shared" ca="1" si="25"/>
        <v>0.28133200661987612</v>
      </c>
      <c r="N245" s="55"/>
    </row>
    <row r="246" spans="1:14">
      <c r="A246" s="2">
        <v>25</v>
      </c>
      <c r="B246" s="10">
        <f t="shared" ca="1" si="26"/>
        <v>0</v>
      </c>
      <c r="C246" s="25">
        <f t="shared" ca="1" si="27"/>
        <v>0.91734007905016746</v>
      </c>
      <c r="J246">
        <f t="shared" ca="1" si="28"/>
        <v>0</v>
      </c>
      <c r="K246">
        <f t="shared" ca="1" si="29"/>
        <v>0</v>
      </c>
      <c r="L246" s="55">
        <v>25</v>
      </c>
      <c r="M246" s="61">
        <f t="shared" ca="1" si="25"/>
        <v>0</v>
      </c>
      <c r="N246" s="55"/>
    </row>
    <row r="247" spans="1:14">
      <c r="A247" s="2">
        <v>26</v>
      </c>
      <c r="B247" s="10">
        <f t="shared" ca="1" si="26"/>
        <v>1</v>
      </c>
      <c r="C247" s="25">
        <f t="shared" ca="1" si="27"/>
        <v>0.38311520039005953</v>
      </c>
      <c r="J247">
        <f t="shared" ca="1" si="28"/>
        <v>1</v>
      </c>
      <c r="K247">
        <f t="shared" ca="1" si="29"/>
        <v>0</v>
      </c>
      <c r="L247" s="55">
        <v>26</v>
      </c>
      <c r="M247" s="61">
        <f t="shared" ca="1" si="25"/>
        <v>2.1427150148996796</v>
      </c>
      <c r="N247" s="55"/>
    </row>
    <row r="248" spans="1:14">
      <c r="A248" s="2">
        <v>27</v>
      </c>
      <c r="B248" s="10">
        <f t="shared" ca="1" si="26"/>
        <v>1</v>
      </c>
      <c r="C248" s="25">
        <f t="shared" ca="1" si="27"/>
        <v>0.3431400900143261</v>
      </c>
      <c r="J248">
        <f t="shared" ca="1" si="28"/>
        <v>1</v>
      </c>
      <c r="K248">
        <f t="shared" ca="1" si="29"/>
        <v>0</v>
      </c>
      <c r="L248" s="55">
        <v>27</v>
      </c>
      <c r="M248" s="61">
        <f t="shared" ca="1" si="25"/>
        <v>0.99267716601639155</v>
      </c>
      <c r="N248" s="55"/>
    </row>
    <row r="249" spans="1:14">
      <c r="A249" s="2">
        <v>28</v>
      </c>
      <c r="B249" s="10">
        <f t="shared" ca="1" si="26"/>
        <v>1</v>
      </c>
      <c r="C249" s="25">
        <f t="shared" ca="1" si="27"/>
        <v>0.21536439511637318</v>
      </c>
      <c r="J249">
        <f t="shared" ca="1" si="28"/>
        <v>1</v>
      </c>
      <c r="K249">
        <f t="shared" ca="1" si="29"/>
        <v>0</v>
      </c>
      <c r="L249" s="55">
        <v>28</v>
      </c>
      <c r="M249" s="61">
        <f t="shared" ca="1" si="25"/>
        <v>0.13530405825175904</v>
      </c>
      <c r="N249" s="55"/>
    </row>
    <row r="250" spans="1:14">
      <c r="A250" s="2">
        <v>29</v>
      </c>
      <c r="B250" s="10">
        <f t="shared" ca="1" si="26"/>
        <v>1</v>
      </c>
      <c r="C250" s="25">
        <f t="shared" ca="1" si="27"/>
        <v>0.1315080620366571</v>
      </c>
      <c r="J250">
        <f t="shared" ca="1" si="28"/>
        <v>1</v>
      </c>
      <c r="K250">
        <f t="shared" ca="1" si="29"/>
        <v>0</v>
      </c>
      <c r="L250" s="55">
        <v>29</v>
      </c>
      <c r="M250" s="61">
        <f t="shared" ca="1" si="25"/>
        <v>2.0127236957772277</v>
      </c>
      <c r="N250" s="55"/>
    </row>
    <row r="251" spans="1:14">
      <c r="A251" s="2">
        <v>30</v>
      </c>
      <c r="B251" s="10">
        <f t="shared" ca="1" si="26"/>
        <v>1</v>
      </c>
      <c r="C251" s="25">
        <f t="shared" ca="1" si="27"/>
        <v>0.22356944535630452</v>
      </c>
      <c r="J251">
        <f t="shared" ca="1" si="28"/>
        <v>1</v>
      </c>
      <c r="K251">
        <f t="shared" ca="1" si="29"/>
        <v>0</v>
      </c>
      <c r="L251" s="55">
        <v>30</v>
      </c>
      <c r="M251" s="61">
        <f t="shared" ca="1" si="25"/>
        <v>0.82699854080750701</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6" thickBot="1">
      <c r="A261" s="2" t="s">
        <v>59</v>
      </c>
      <c r="B261" s="2"/>
      <c r="C261" s="23"/>
      <c r="D261" s="1"/>
      <c r="E261" s="1"/>
      <c r="F261" s="1"/>
      <c r="G261" s="1"/>
      <c r="H261" s="1"/>
      <c r="I261" s="1"/>
      <c r="L261" s="55" t="s">
        <v>60</v>
      </c>
      <c r="M261" s="55"/>
      <c r="N261" s="55"/>
      <c r="O261" s="38">
        <v>0.43</v>
      </c>
      <c r="P261" s="38">
        <v>0.72</v>
      </c>
      <c r="Q261" s="38">
        <v>0.62</v>
      </c>
      <c r="R261" s="3"/>
    </row>
    <row r="262" spans="1:23" ht="24" thickBot="1">
      <c r="A262" s="2" t="s">
        <v>61</v>
      </c>
      <c r="B262" s="27">
        <v>1</v>
      </c>
      <c r="C262" s="28" t="s">
        <v>62</v>
      </c>
      <c r="D262" s="16" t="s">
        <v>63</v>
      </c>
      <c r="E262" s="16"/>
      <c r="F262" s="1"/>
      <c r="G262" s="2" t="s">
        <v>64</v>
      </c>
      <c r="H262" s="2"/>
      <c r="I262" s="2"/>
      <c r="J262" s="2" t="s">
        <v>64</v>
      </c>
      <c r="K262" s="2"/>
      <c r="L262" s="56" t="s">
        <v>65</v>
      </c>
      <c r="M262" s="62">
        <f>1/M263</f>
        <v>0.24330900243309</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v>4.1100000000000003</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0.70025839793281652</v>
      </c>
      <c r="I264" s="20"/>
      <c r="J264" s="6">
        <f ca="1">SUM(J265:J3914)/SUM(rainout)</f>
        <v>0.35002522703322747</v>
      </c>
      <c r="K264" s="6">
        <f ca="1">SUM(K265:K3914)/(3650-SUM(rainout))</f>
        <v>6.5161466184170151E-3</v>
      </c>
      <c r="L264" s="59" t="s">
        <v>73</v>
      </c>
      <c r="M264" s="60" t="s">
        <v>80</v>
      </c>
      <c r="N264" s="55"/>
    </row>
    <row r="265" spans="1:23">
      <c r="A265" s="2">
        <v>1</v>
      </c>
      <c r="B265" s="10">
        <v>1</v>
      </c>
      <c r="C265" s="25">
        <f ca="1">RAND()</f>
        <v>0.87568270090890599</v>
      </c>
      <c r="D265" s="18" t="s">
        <v>81</v>
      </c>
      <c r="E265" s="18" t="s">
        <v>82</v>
      </c>
      <c r="F265" s="15" t="s">
        <v>78</v>
      </c>
      <c r="G265" s="20" t="s">
        <v>12</v>
      </c>
      <c r="H265" s="21">
        <f ca="1">COUNTIF(rainout,"=0")/COUNT(rainout)</f>
        <v>0.29974160206718348</v>
      </c>
      <c r="I265" s="20"/>
      <c r="J265">
        <f ca="1">IF(AND(B265,B266),1,0)</f>
        <v>1</v>
      </c>
      <c r="K265">
        <f ca="1">IF(AND(NOT(B265),NOT(B266)),1,0)</f>
        <v>0</v>
      </c>
      <c r="L265" s="55">
        <v>1</v>
      </c>
      <c r="M265" s="61">
        <f t="shared" ref="M265:M295" ca="1" si="30">IF(B265&gt;0,-LN(1-(RAND()))/lambda,0)</f>
        <v>4.207101069083901</v>
      </c>
      <c r="N265" s="55"/>
      <c r="O265" s="37"/>
      <c r="P265" t="s">
        <v>83</v>
      </c>
    </row>
    <row r="266" spans="1:23">
      <c r="A266" s="2">
        <v>2</v>
      </c>
      <c r="B266" s="10">
        <f t="shared" ref="B266:B295" ca="1" si="31">IF(B265&gt;0,IF(C266&lt;pww,1,0),IF(C266&lt;pdw,1,0))</f>
        <v>1</v>
      </c>
      <c r="C266" s="25">
        <f t="shared" ref="C266:C295" ca="1" si="32">RAND()</f>
        <v>0.25382692992337941</v>
      </c>
      <c r="D266" s="18"/>
      <c r="E266" s="18"/>
      <c r="F266" s="1"/>
      <c r="G266" s="19" t="s">
        <v>69</v>
      </c>
      <c r="H266" s="19"/>
      <c r="I266" s="20"/>
      <c r="J266">
        <f t="shared" ref="J266:J295" ca="1" si="33">IF(AND(B266,B267),1,0)</f>
        <v>0</v>
      </c>
      <c r="K266">
        <f t="shared" ref="K266:K295" ca="1" si="34">IF(AND(NOT(B266),NOT(B267)),1,0)</f>
        <v>0</v>
      </c>
      <c r="L266" s="55">
        <v>2</v>
      </c>
      <c r="M266" s="61">
        <f t="shared" ca="1" si="30"/>
        <v>1.2553177052561073</v>
      </c>
      <c r="N266" s="55"/>
      <c r="O266" s="4"/>
      <c r="P266" t="s">
        <v>84</v>
      </c>
    </row>
    <row r="267" spans="1:23" ht="15.6">
      <c r="A267" s="2">
        <v>3</v>
      </c>
      <c r="B267" s="10">
        <f t="shared" ca="1" si="31"/>
        <v>0</v>
      </c>
      <c r="C267" s="25">
        <f t="shared" ca="1" si="32"/>
        <v>0.98101696437768338</v>
      </c>
      <c r="D267" s="63">
        <v>0.66</v>
      </c>
      <c r="E267" s="34">
        <f>1-D267</f>
        <v>0.33999999999999997</v>
      </c>
      <c r="F267" s="35" t="s">
        <v>78</v>
      </c>
      <c r="G267" s="36">
        <f ca="1">J264</f>
        <v>0.35002522703322747</v>
      </c>
      <c r="H267" s="36">
        <f ca="1">1-G267</f>
        <v>0.64997477296677253</v>
      </c>
      <c r="I267" s="20"/>
      <c r="J267">
        <f t="shared" ca="1" si="33"/>
        <v>0</v>
      </c>
      <c r="K267">
        <f t="shared" ca="1" si="34"/>
        <v>0</v>
      </c>
      <c r="L267" s="55">
        <v>3</v>
      </c>
      <c r="M267" s="61">
        <f t="shared" ca="1" si="30"/>
        <v>0</v>
      </c>
      <c r="N267" s="55"/>
      <c r="O267" s="41" t="s">
        <v>85</v>
      </c>
      <c r="P267" s="42"/>
      <c r="Q267" s="42" t="s">
        <v>86</v>
      </c>
      <c r="R267" s="43"/>
    </row>
    <row r="268" spans="1:23" ht="15.6">
      <c r="A268" s="2">
        <v>4</v>
      </c>
      <c r="B268" s="10">
        <f t="shared" ca="1" si="31"/>
        <v>1</v>
      </c>
      <c r="C268" s="25">
        <f t="shared" ca="1" si="32"/>
        <v>0.24989108680208194</v>
      </c>
      <c r="D268" s="34">
        <f>1-E268</f>
        <v>0.4</v>
      </c>
      <c r="E268" s="63">
        <v>0.6</v>
      </c>
      <c r="F268" s="35" t="s">
        <v>78</v>
      </c>
      <c r="G268" s="36">
        <f ca="1">1-H268</f>
        <v>0.99348385338158296</v>
      </c>
      <c r="H268" s="36">
        <f ca="1">K264</f>
        <v>6.5161466184170151E-3</v>
      </c>
      <c r="I268" s="20"/>
      <c r="J268">
        <f t="shared" ca="1" si="33"/>
        <v>1</v>
      </c>
      <c r="K268">
        <f t="shared" ca="1" si="34"/>
        <v>0</v>
      </c>
      <c r="L268" s="55">
        <v>4</v>
      </c>
      <c r="M268" s="61">
        <f t="shared" ca="1" si="30"/>
        <v>1.0612385792819004</v>
      </c>
      <c r="N268" s="55"/>
      <c r="O268" s="44">
        <f ca="1">SUM(M265:M295)/31/H264</f>
        <v>2.9627693902834524</v>
      </c>
      <c r="P268" s="79"/>
      <c r="Q268" s="46">
        <f ca="1">SUM(M265:M295)</f>
        <v>64.315828547212618</v>
      </c>
      <c r="R268" s="47" t="s">
        <v>87</v>
      </c>
      <c r="S268" s="78" t="s">
        <v>88</v>
      </c>
      <c r="T268" s="78"/>
      <c r="U268" s="78"/>
      <c r="V268" s="78"/>
    </row>
    <row r="269" spans="1:23" ht="15.6">
      <c r="A269" s="2">
        <v>5</v>
      </c>
      <c r="B269" s="10">
        <f t="shared" ca="1" si="31"/>
        <v>1</v>
      </c>
      <c r="C269" s="25">
        <f t="shared" ca="1" si="32"/>
        <v>0.3007444608292692</v>
      </c>
      <c r="J269">
        <f t="shared" ca="1" si="33"/>
        <v>1</v>
      </c>
      <c r="K269">
        <f t="shared" ca="1" si="34"/>
        <v>0</v>
      </c>
      <c r="L269" s="55">
        <v>5</v>
      </c>
      <c r="M269" s="61">
        <f t="shared" ca="1" si="30"/>
        <v>0.55058627652307479</v>
      </c>
      <c r="N269" s="55"/>
      <c r="O269" s="48"/>
      <c r="P269" s="49"/>
      <c r="R269" s="50"/>
    </row>
    <row r="270" spans="1:23">
      <c r="A270" s="2">
        <v>6</v>
      </c>
      <c r="B270" s="10">
        <f t="shared" ca="1" si="31"/>
        <v>1</v>
      </c>
      <c r="C270" s="25">
        <f t="shared" ca="1" si="32"/>
        <v>0.31181705412570804</v>
      </c>
      <c r="J270">
        <f t="shared" ca="1" si="33"/>
        <v>0</v>
      </c>
      <c r="K270">
        <f t="shared" ca="1" si="34"/>
        <v>0</v>
      </c>
      <c r="L270" s="55">
        <v>6</v>
      </c>
      <c r="M270" s="61">
        <f t="shared" ca="1" si="30"/>
        <v>6.1422399351991848</v>
      </c>
      <c r="N270" s="55"/>
    </row>
    <row r="271" spans="1:23">
      <c r="A271" s="2">
        <v>7</v>
      </c>
      <c r="B271" s="10">
        <f t="shared" ca="1" si="31"/>
        <v>0</v>
      </c>
      <c r="C271" s="25">
        <f t="shared" ca="1" si="32"/>
        <v>0.84272562913983384</v>
      </c>
      <c r="J271">
        <f t="shared" ca="1" si="33"/>
        <v>0</v>
      </c>
      <c r="K271">
        <f t="shared" ca="1" si="34"/>
        <v>0</v>
      </c>
      <c r="L271" s="55">
        <v>7</v>
      </c>
      <c r="M271" s="61">
        <f t="shared" ca="1" si="30"/>
        <v>0</v>
      </c>
      <c r="N271" s="55"/>
      <c r="O271" s="76" t="s">
        <v>89</v>
      </c>
      <c r="P271" s="76" t="s">
        <v>90</v>
      </c>
      <c r="Q271" s="77">
        <f>79.9</f>
        <v>79.900000000000006</v>
      </c>
      <c r="R271" s="78" t="s">
        <v>87</v>
      </c>
      <c r="S271" s="78" t="s">
        <v>91</v>
      </c>
      <c r="T271" s="78"/>
      <c r="U271" s="78"/>
      <c r="V271" s="78"/>
      <c r="W271" s="78"/>
    </row>
    <row r="272" spans="1:23">
      <c r="A272" s="2">
        <v>8</v>
      </c>
      <c r="B272" s="10">
        <f t="shared" ca="1" si="31"/>
        <v>1</v>
      </c>
      <c r="C272" s="25">
        <f t="shared" ca="1" si="32"/>
        <v>0.49713858232972774</v>
      </c>
      <c r="J272">
        <f t="shared" ca="1" si="33"/>
        <v>1</v>
      </c>
      <c r="K272">
        <f t="shared" ca="1" si="34"/>
        <v>0</v>
      </c>
      <c r="L272" s="55">
        <v>8</v>
      </c>
      <c r="M272" s="61">
        <f t="shared" ca="1" si="30"/>
        <v>10.165438994688092</v>
      </c>
      <c r="N272" s="55"/>
      <c r="O272" s="76"/>
      <c r="P272" s="76" t="s">
        <v>92</v>
      </c>
      <c r="Q272" s="77">
        <f ca="1">MAX(M265:M3914)</f>
        <v>13.992852590398629</v>
      </c>
      <c r="R272" s="78" t="s">
        <v>87</v>
      </c>
      <c r="S272" s="78"/>
      <c r="T272" s="78"/>
      <c r="U272" s="78"/>
      <c r="V272" s="78"/>
      <c r="W272" s="78"/>
    </row>
    <row r="273" spans="1:17">
      <c r="A273" s="2">
        <v>9</v>
      </c>
      <c r="B273" s="10">
        <f t="shared" ca="1" si="31"/>
        <v>1</v>
      </c>
      <c r="C273" s="25">
        <f t="shared" ca="1" si="32"/>
        <v>0.3436673453106831</v>
      </c>
      <c r="J273">
        <f t="shared" ca="1" si="33"/>
        <v>1</v>
      </c>
      <c r="K273">
        <f t="shared" ca="1" si="34"/>
        <v>0</v>
      </c>
      <c r="L273" s="55">
        <v>9</v>
      </c>
      <c r="M273" s="61">
        <f t="shared" ca="1" si="30"/>
        <v>2.5623948454152163</v>
      </c>
      <c r="N273" s="55"/>
      <c r="Q273" s="51"/>
    </row>
    <row r="274" spans="1:17">
      <c r="A274" s="2">
        <v>10</v>
      </c>
      <c r="B274" s="10">
        <f t="shared" ca="1" si="31"/>
        <v>1</v>
      </c>
      <c r="C274" s="25">
        <f t="shared" ca="1" si="32"/>
        <v>0.34532175857145286</v>
      </c>
      <c r="J274">
        <f t="shared" ca="1" si="33"/>
        <v>0</v>
      </c>
      <c r="K274">
        <f t="shared" ca="1" si="34"/>
        <v>0</v>
      </c>
      <c r="L274" s="55">
        <v>10</v>
      </c>
      <c r="M274" s="61">
        <f t="shared" ca="1" si="30"/>
        <v>6.6605105894045877</v>
      </c>
      <c r="N274" s="55"/>
    </row>
    <row r="275" spans="1:17">
      <c r="A275" s="2">
        <v>11</v>
      </c>
      <c r="B275" s="10">
        <f t="shared" ca="1" si="31"/>
        <v>0</v>
      </c>
      <c r="C275" s="25">
        <f t="shared" ca="1" si="32"/>
        <v>0.7468587580587519</v>
      </c>
      <c r="J275">
        <f t="shared" ca="1" si="33"/>
        <v>0</v>
      </c>
      <c r="K275">
        <f t="shared" ca="1" si="34"/>
        <v>1</v>
      </c>
      <c r="L275" s="55">
        <v>11</v>
      </c>
      <c r="M275" s="61">
        <f t="shared" ca="1" si="30"/>
        <v>0</v>
      </c>
      <c r="N275" s="55"/>
    </row>
    <row r="276" spans="1:17">
      <c r="A276" s="2">
        <v>12</v>
      </c>
      <c r="B276" s="10">
        <f t="shared" ca="1" si="31"/>
        <v>0</v>
      </c>
      <c r="C276" s="25">
        <f t="shared" ca="1" si="32"/>
        <v>0.88601162018046231</v>
      </c>
      <c r="J276">
        <f t="shared" ca="1" si="33"/>
        <v>0</v>
      </c>
      <c r="K276">
        <f t="shared" ca="1" si="34"/>
        <v>0</v>
      </c>
      <c r="L276" s="55">
        <v>12</v>
      </c>
      <c r="M276" s="61">
        <f t="shared" ca="1" si="30"/>
        <v>0</v>
      </c>
      <c r="N276" s="55"/>
    </row>
    <row r="277" spans="1:17">
      <c r="A277" s="2">
        <v>13</v>
      </c>
      <c r="B277" s="10">
        <f t="shared" ca="1" si="31"/>
        <v>1</v>
      </c>
      <c r="C277" s="25">
        <f t="shared" ca="1" si="32"/>
        <v>0.22082236248851417</v>
      </c>
      <c r="J277">
        <f t="shared" ca="1" si="33"/>
        <v>1</v>
      </c>
      <c r="K277">
        <f t="shared" ca="1" si="34"/>
        <v>0</v>
      </c>
      <c r="L277" s="55">
        <v>13</v>
      </c>
      <c r="M277" s="61">
        <f t="shared" ca="1" si="30"/>
        <v>3.0352817337648013</v>
      </c>
      <c r="N277" s="55"/>
    </row>
    <row r="278" spans="1:17">
      <c r="A278" s="2">
        <v>14</v>
      </c>
      <c r="B278" s="10">
        <f t="shared" ca="1" si="31"/>
        <v>1</v>
      </c>
      <c r="C278" s="25">
        <f t="shared" ca="1" si="32"/>
        <v>0.25696011232421179</v>
      </c>
      <c r="J278">
        <f t="shared" ca="1" si="33"/>
        <v>1</v>
      </c>
      <c r="K278">
        <f t="shared" ca="1" si="34"/>
        <v>0</v>
      </c>
      <c r="L278" s="55">
        <v>14</v>
      </c>
      <c r="M278" s="61">
        <f t="shared" ca="1" si="30"/>
        <v>1.6251040896509978</v>
      </c>
      <c r="N278" s="55"/>
    </row>
    <row r="279" spans="1:17">
      <c r="A279" s="2">
        <v>15</v>
      </c>
      <c r="B279" s="10">
        <f t="shared" ca="1" si="31"/>
        <v>1</v>
      </c>
      <c r="C279" s="25">
        <f t="shared" ca="1" si="32"/>
        <v>0.16707596085559817</v>
      </c>
      <c r="J279">
        <f t="shared" ca="1" si="33"/>
        <v>1</v>
      </c>
      <c r="K279">
        <f t="shared" ca="1" si="34"/>
        <v>0</v>
      </c>
      <c r="L279" s="55">
        <v>15</v>
      </c>
      <c r="M279" s="61">
        <f t="shared" ca="1" si="30"/>
        <v>2.0048401909846865</v>
      </c>
      <c r="N279" s="55"/>
    </row>
    <row r="280" spans="1:17">
      <c r="A280" s="2">
        <v>16</v>
      </c>
      <c r="B280" s="10">
        <f t="shared" ca="1" si="31"/>
        <v>1</v>
      </c>
      <c r="C280" s="25">
        <f t="shared" ca="1" si="32"/>
        <v>0.1267323438796506</v>
      </c>
      <c r="J280">
        <f t="shared" ca="1" si="33"/>
        <v>0</v>
      </c>
      <c r="K280">
        <f t="shared" ca="1" si="34"/>
        <v>0</v>
      </c>
      <c r="L280" s="55">
        <v>16</v>
      </c>
      <c r="M280" s="61">
        <f t="shared" ca="1" si="30"/>
        <v>0.51490060489905365</v>
      </c>
      <c r="N280" s="55"/>
    </row>
    <row r="281" spans="1:17">
      <c r="A281" s="2">
        <v>17</v>
      </c>
      <c r="B281" s="10">
        <f t="shared" ca="1" si="31"/>
        <v>0</v>
      </c>
      <c r="C281" s="25">
        <f t="shared" ca="1" si="32"/>
        <v>0.82266638847283147</v>
      </c>
      <c r="J281">
        <f t="shared" ca="1" si="33"/>
        <v>0</v>
      </c>
      <c r="K281">
        <f t="shared" ca="1" si="34"/>
        <v>0</v>
      </c>
      <c r="L281" s="55">
        <v>17</v>
      </c>
      <c r="M281" s="61">
        <f t="shared" ca="1" si="30"/>
        <v>0</v>
      </c>
      <c r="N281" s="55"/>
    </row>
    <row r="282" spans="1:17">
      <c r="A282" s="2">
        <v>18</v>
      </c>
      <c r="B282" s="10">
        <f t="shared" ca="1" si="31"/>
        <v>1</v>
      </c>
      <c r="C282" s="25">
        <f t="shared" ca="1" si="32"/>
        <v>0.44612217573522972</v>
      </c>
      <c r="J282">
        <f t="shared" ca="1" si="33"/>
        <v>1</v>
      </c>
      <c r="K282">
        <f t="shared" ca="1" si="34"/>
        <v>0</v>
      </c>
      <c r="L282" s="55">
        <v>18</v>
      </c>
      <c r="M282" s="61">
        <f t="shared" ca="1" si="30"/>
        <v>6.2293288629348584</v>
      </c>
      <c r="N282" s="55"/>
    </row>
    <row r="283" spans="1:17">
      <c r="A283" s="2">
        <v>19</v>
      </c>
      <c r="B283" s="10">
        <f t="shared" ca="1" si="31"/>
        <v>1</v>
      </c>
      <c r="C283" s="25">
        <f t="shared" ca="1" si="32"/>
        <v>0.59339967204832833</v>
      </c>
      <c r="J283">
        <f t="shared" ca="1" si="33"/>
        <v>1</v>
      </c>
      <c r="K283">
        <f t="shared" ca="1" si="34"/>
        <v>0</v>
      </c>
      <c r="L283" s="55">
        <v>19</v>
      </c>
      <c r="M283" s="61">
        <f t="shared" ca="1" si="30"/>
        <v>4.3504575045279203</v>
      </c>
      <c r="N283" s="55"/>
    </row>
    <row r="284" spans="1:17">
      <c r="A284" s="2">
        <v>20</v>
      </c>
      <c r="B284" s="10">
        <f t="shared" ca="1" si="31"/>
        <v>1</v>
      </c>
      <c r="C284" s="25">
        <f t="shared" ca="1" si="32"/>
        <v>5.6819351266198193E-2</v>
      </c>
      <c r="J284">
        <f t="shared" ca="1" si="33"/>
        <v>1</v>
      </c>
      <c r="K284">
        <f t="shared" ca="1" si="34"/>
        <v>0</v>
      </c>
      <c r="L284" s="55">
        <v>20</v>
      </c>
      <c r="M284" s="61">
        <f t="shared" ca="1" si="30"/>
        <v>1.0502259218421273</v>
      </c>
      <c r="N284" s="55"/>
    </row>
    <row r="285" spans="1:17">
      <c r="A285" s="2">
        <v>21</v>
      </c>
      <c r="B285" s="10">
        <f t="shared" ca="1" si="31"/>
        <v>1</v>
      </c>
      <c r="C285" s="25">
        <f t="shared" ca="1" si="32"/>
        <v>8.8514554497537201E-2</v>
      </c>
      <c r="J285">
        <f t="shared" ca="1" si="33"/>
        <v>1</v>
      </c>
      <c r="K285">
        <f t="shared" ca="1" si="34"/>
        <v>0</v>
      </c>
      <c r="L285" s="55">
        <v>21</v>
      </c>
      <c r="M285" s="61">
        <f t="shared" ca="1" si="30"/>
        <v>1.6715514908474447</v>
      </c>
      <c r="N285" s="55"/>
    </row>
    <row r="286" spans="1:17">
      <c r="A286" s="2">
        <v>22</v>
      </c>
      <c r="B286" s="10">
        <f t="shared" ca="1" si="31"/>
        <v>1</v>
      </c>
      <c r="C286" s="25">
        <f t="shared" ca="1" si="32"/>
        <v>0.34697732622987132</v>
      </c>
      <c r="J286">
        <f t="shared" ca="1" si="33"/>
        <v>1</v>
      </c>
      <c r="K286">
        <f t="shared" ca="1" si="34"/>
        <v>0</v>
      </c>
      <c r="L286" s="55">
        <v>22</v>
      </c>
      <c r="M286" s="61">
        <f t="shared" ca="1" si="30"/>
        <v>0.34006568225628497</v>
      </c>
      <c r="N286" s="55"/>
    </row>
    <row r="287" spans="1:17">
      <c r="A287" s="2">
        <v>23</v>
      </c>
      <c r="B287" s="10">
        <f t="shared" ca="1" si="31"/>
        <v>1</v>
      </c>
      <c r="C287" s="25">
        <f t="shared" ca="1" si="32"/>
        <v>0.62709952862386598</v>
      </c>
      <c r="J287">
        <f t="shared" ca="1" si="33"/>
        <v>1</v>
      </c>
      <c r="K287">
        <f t="shared" ca="1" si="34"/>
        <v>0</v>
      </c>
      <c r="L287" s="55">
        <v>23</v>
      </c>
      <c r="M287" s="61">
        <f t="shared" ca="1" si="30"/>
        <v>0.6425501869795488</v>
      </c>
      <c r="N287" s="55"/>
    </row>
    <row r="288" spans="1:17">
      <c r="A288" s="2">
        <v>24</v>
      </c>
      <c r="B288" s="10">
        <f t="shared" ca="1" si="31"/>
        <v>1</v>
      </c>
      <c r="C288" s="25">
        <f t="shared" ca="1" si="32"/>
        <v>0.56889837251836617</v>
      </c>
      <c r="J288">
        <f t="shared" ca="1" si="33"/>
        <v>1</v>
      </c>
      <c r="K288">
        <f t="shared" ca="1" si="34"/>
        <v>0</v>
      </c>
      <c r="L288" s="55">
        <v>24</v>
      </c>
      <c r="M288" s="61">
        <f t="shared" ca="1" si="30"/>
        <v>0.83104844111403331</v>
      </c>
      <c r="N288" s="55"/>
    </row>
    <row r="289" spans="1:18">
      <c r="A289" s="2">
        <v>25</v>
      </c>
      <c r="B289" s="10">
        <f t="shared" ca="1" si="31"/>
        <v>1</v>
      </c>
      <c r="C289" s="25">
        <f t="shared" ca="1" si="32"/>
        <v>0.70326137608402217</v>
      </c>
      <c r="J289">
        <f t="shared" ca="1" si="33"/>
        <v>1</v>
      </c>
      <c r="K289">
        <f t="shared" ca="1" si="34"/>
        <v>0</v>
      </c>
      <c r="L289" s="55">
        <v>25</v>
      </c>
      <c r="M289" s="61">
        <f t="shared" ca="1" si="30"/>
        <v>0.2704317554602455</v>
      </c>
      <c r="N289" s="55"/>
    </row>
    <row r="290" spans="1:18">
      <c r="A290" s="2">
        <v>26</v>
      </c>
      <c r="B290" s="10">
        <f t="shared" ca="1" si="31"/>
        <v>1</v>
      </c>
      <c r="C290" s="25">
        <f t="shared" ca="1" si="32"/>
        <v>0.38966268235153856</v>
      </c>
      <c r="J290">
        <f t="shared" ca="1" si="33"/>
        <v>1</v>
      </c>
      <c r="K290">
        <f t="shared" ca="1" si="34"/>
        <v>0</v>
      </c>
      <c r="L290" s="55">
        <v>26</v>
      </c>
      <c r="M290" s="61">
        <f t="shared" ca="1" si="30"/>
        <v>0.17007535705496943</v>
      </c>
      <c r="N290" s="55"/>
    </row>
    <row r="291" spans="1:18">
      <c r="A291" s="2">
        <v>27</v>
      </c>
      <c r="B291" s="10">
        <f t="shared" ca="1" si="31"/>
        <v>1</v>
      </c>
      <c r="C291" s="25">
        <f t="shared" ca="1" si="32"/>
        <v>0.20654269863627228</v>
      </c>
      <c r="J291">
        <f t="shared" ca="1" si="33"/>
        <v>1</v>
      </c>
      <c r="K291">
        <f t="shared" ca="1" si="34"/>
        <v>0</v>
      </c>
      <c r="L291" s="55">
        <v>27</v>
      </c>
      <c r="M291" s="61">
        <f t="shared" ca="1" si="30"/>
        <v>0.40450187056022763</v>
      </c>
      <c r="N291" s="55"/>
    </row>
    <row r="292" spans="1:18">
      <c r="A292" s="2">
        <v>28</v>
      </c>
      <c r="B292" s="10">
        <f t="shared" ca="1" si="31"/>
        <v>1</v>
      </c>
      <c r="C292" s="25">
        <f t="shared" ca="1" si="32"/>
        <v>0.54412533705793553</v>
      </c>
      <c r="J292">
        <f t="shared" ca="1" si="33"/>
        <v>1</v>
      </c>
      <c r="K292">
        <f t="shared" ca="1" si="34"/>
        <v>0</v>
      </c>
      <c r="L292" s="55">
        <v>28</v>
      </c>
      <c r="M292" s="61">
        <f t="shared" ca="1" si="30"/>
        <v>0.86832149868266406</v>
      </c>
      <c r="N292" s="55"/>
    </row>
    <row r="293" spans="1:18">
      <c r="A293" s="2">
        <v>29</v>
      </c>
      <c r="B293" s="10">
        <f t="shared" ca="1" si="31"/>
        <v>1</v>
      </c>
      <c r="C293" s="25">
        <f t="shared" ca="1" si="32"/>
        <v>0.54901892163891675</v>
      </c>
      <c r="J293">
        <f t="shared" ca="1" si="33"/>
        <v>1</v>
      </c>
      <c r="K293">
        <f t="shared" ca="1" si="34"/>
        <v>0</v>
      </c>
      <c r="L293" s="55">
        <v>29</v>
      </c>
      <c r="M293" s="61">
        <f t="shared" ca="1" si="30"/>
        <v>1.1380786121274118</v>
      </c>
      <c r="N293" s="55"/>
    </row>
    <row r="294" spans="1:18">
      <c r="A294" s="2">
        <v>30</v>
      </c>
      <c r="B294" s="10">
        <f t="shared" ca="1" si="31"/>
        <v>1</v>
      </c>
      <c r="C294" s="25">
        <f t="shared" ca="1" si="32"/>
        <v>4.8258850712720291E-2</v>
      </c>
      <c r="J294">
        <f t="shared" ca="1" si="33"/>
        <v>1</v>
      </c>
      <c r="K294">
        <f t="shared" ca="1" si="34"/>
        <v>0</v>
      </c>
      <c r="L294" s="55">
        <v>30</v>
      </c>
      <c r="M294" s="61">
        <f t="shared" ca="1" si="30"/>
        <v>5.9601925136051497</v>
      </c>
      <c r="N294" s="55"/>
    </row>
    <row r="295" spans="1:18">
      <c r="A295" s="2">
        <v>31</v>
      </c>
      <c r="B295" s="10">
        <f t="shared" ca="1" si="31"/>
        <v>1</v>
      </c>
      <c r="C295" s="25">
        <f t="shared" ca="1" si="32"/>
        <v>0.68731298312677813</v>
      </c>
      <c r="J295">
        <f t="shared" ca="1" si="33"/>
        <v>1</v>
      </c>
      <c r="K295">
        <f t="shared" ca="1" si="34"/>
        <v>0</v>
      </c>
      <c r="L295" s="55">
        <v>31</v>
      </c>
      <c r="M295" s="61">
        <f t="shared" ca="1" si="30"/>
        <v>0.60404423506814975</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6" thickBot="1">
      <c r="A304" s="2" t="s">
        <v>59</v>
      </c>
      <c r="B304" s="2"/>
      <c r="C304" s="23"/>
      <c r="D304" s="1"/>
      <c r="E304" s="1"/>
      <c r="F304" s="1"/>
      <c r="G304" s="1"/>
      <c r="H304" s="1"/>
      <c r="I304" s="1"/>
      <c r="L304" s="55" t="s">
        <v>60</v>
      </c>
      <c r="M304" s="55"/>
      <c r="N304" s="55"/>
      <c r="O304" s="38">
        <v>0.43</v>
      </c>
      <c r="P304" s="38">
        <v>0.72</v>
      </c>
      <c r="Q304" s="38">
        <v>0.62</v>
      </c>
      <c r="R304" s="3"/>
    </row>
    <row r="305" spans="1:23" ht="24" thickBot="1">
      <c r="A305" s="2" t="s">
        <v>61</v>
      </c>
      <c r="B305" s="27">
        <v>1</v>
      </c>
      <c r="C305" s="28" t="s">
        <v>62</v>
      </c>
      <c r="D305" s="16" t="s">
        <v>63</v>
      </c>
      <c r="E305" s="16"/>
      <c r="F305" s="1"/>
      <c r="G305" s="2" t="s">
        <v>64</v>
      </c>
      <c r="H305" s="2"/>
      <c r="I305" s="2"/>
      <c r="J305" s="2" t="s">
        <v>64</v>
      </c>
      <c r="K305" s="2"/>
      <c r="L305" s="56" t="s">
        <v>65</v>
      </c>
      <c r="M305" s="62">
        <f>1/M306</f>
        <v>0.25641025641025644</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v>3.9</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0.70025839793281652</v>
      </c>
      <c r="I307" s="20"/>
      <c r="J307" s="6">
        <f ca="1">SUM(J308:J3957)/SUM(rainout)</f>
        <v>0.26785601663972292</v>
      </c>
      <c r="K307" s="6">
        <f ca="1">SUM(K308:K3957)/(3650-SUM(rainout))</f>
        <v>6.2183607762222176E-3</v>
      </c>
      <c r="L307" s="59" t="s">
        <v>73</v>
      </c>
      <c r="M307" s="60" t="s">
        <v>80</v>
      </c>
      <c r="N307" s="55"/>
    </row>
    <row r="308" spans="1:23">
      <c r="A308" s="2">
        <v>1</v>
      </c>
      <c r="B308" s="10">
        <v>1</v>
      </c>
      <c r="C308" s="25">
        <f ca="1">RAND()</f>
        <v>0.79024731442121676</v>
      </c>
      <c r="D308" s="18" t="s">
        <v>81</v>
      </c>
      <c r="E308" s="18" t="s">
        <v>82</v>
      </c>
      <c r="F308" s="15" t="s">
        <v>78</v>
      </c>
      <c r="G308" s="20" t="s">
        <v>12</v>
      </c>
      <c r="H308" s="21">
        <f ca="1">COUNTIF(rainout,"=0")/COUNT(rainout)</f>
        <v>0.29974160206718348</v>
      </c>
      <c r="I308" s="20"/>
      <c r="J308">
        <f ca="1">IF(AND(B308,B309),1,0)</f>
        <v>1</v>
      </c>
      <c r="K308">
        <f ca="1">IF(AND(NOT(B308),NOT(B309)),1,0)</f>
        <v>0</v>
      </c>
      <c r="L308" s="55">
        <v>1</v>
      </c>
      <c r="M308" s="61">
        <f t="shared" ref="M308:M338" ca="1" si="35">IF(B308&gt;0,-LN(1-(RAND()))/lambda,0)</f>
        <v>0.7993437260802615</v>
      </c>
      <c r="N308" s="55"/>
      <c r="O308" s="37"/>
      <c r="P308" t="s">
        <v>83</v>
      </c>
    </row>
    <row r="309" spans="1:23">
      <c r="A309" s="2">
        <v>2</v>
      </c>
      <c r="B309" s="10">
        <f t="shared" ref="B309:B338" ca="1" si="36">IF(B308&gt;0,IF(C309&lt;pww,1,0),IF(C309&lt;pdw,1,0))</f>
        <v>1</v>
      </c>
      <c r="C309" s="25">
        <f t="shared" ref="C309:C338" ca="1" si="37">RAND()</f>
        <v>7.8334185851191229E-2</v>
      </c>
      <c r="D309" s="18"/>
      <c r="E309" s="18"/>
      <c r="F309" s="1"/>
      <c r="G309" s="19" t="s">
        <v>69</v>
      </c>
      <c r="H309" s="19"/>
      <c r="I309" s="20"/>
      <c r="J309">
        <f t="shared" ref="J309:J338" ca="1" si="38">IF(AND(B309,B310),1,0)</f>
        <v>0</v>
      </c>
      <c r="K309">
        <f t="shared" ref="K309:K338" ca="1" si="39">IF(AND(NOT(B309),NOT(B310)),1,0)</f>
        <v>0</v>
      </c>
      <c r="L309" s="55">
        <v>2</v>
      </c>
      <c r="M309" s="61">
        <f t="shared" ca="1" si="35"/>
        <v>0.37164115486422233</v>
      </c>
      <c r="N309" s="55"/>
      <c r="O309" s="4"/>
      <c r="P309" t="s">
        <v>84</v>
      </c>
    </row>
    <row r="310" spans="1:23" ht="15.6">
      <c r="A310" s="2">
        <v>3</v>
      </c>
      <c r="B310" s="10">
        <f t="shared" ca="1" si="36"/>
        <v>0</v>
      </c>
      <c r="C310" s="25">
        <f t="shared" ca="1" si="37"/>
        <v>0.78877667125252215</v>
      </c>
      <c r="D310" s="63">
        <v>0.61</v>
      </c>
      <c r="E310" s="34">
        <f>1-D310</f>
        <v>0.39</v>
      </c>
      <c r="F310" s="35" t="s">
        <v>78</v>
      </c>
      <c r="G310" s="36">
        <f ca="1">J307</f>
        <v>0.26785601663972292</v>
      </c>
      <c r="H310" s="36">
        <f ca="1">1-G310</f>
        <v>0.73214398336027708</v>
      </c>
      <c r="I310" s="20"/>
      <c r="J310">
        <f t="shared" ca="1" si="38"/>
        <v>0</v>
      </c>
      <c r="K310">
        <f t="shared" ca="1" si="39"/>
        <v>1</v>
      </c>
      <c r="L310" s="55">
        <v>3</v>
      </c>
      <c r="M310" s="61">
        <f t="shared" ca="1" si="35"/>
        <v>0</v>
      </c>
      <c r="N310" s="55"/>
      <c r="O310" s="41" t="s">
        <v>85</v>
      </c>
      <c r="P310" s="42"/>
      <c r="Q310" s="42" t="s">
        <v>86</v>
      </c>
      <c r="R310" s="43"/>
    </row>
    <row r="311" spans="1:23" ht="15.6">
      <c r="A311" s="2">
        <v>4</v>
      </c>
      <c r="B311" s="10">
        <f t="shared" ca="1" si="36"/>
        <v>0</v>
      </c>
      <c r="C311" s="25">
        <f t="shared" ca="1" si="37"/>
        <v>0.76944344931551689</v>
      </c>
      <c r="D311" s="34">
        <f>1-E311</f>
        <v>0.43000000000000005</v>
      </c>
      <c r="E311" s="63">
        <v>0.56999999999999995</v>
      </c>
      <c r="F311" s="35" t="s">
        <v>78</v>
      </c>
      <c r="G311" s="36">
        <f ca="1">1-H311</f>
        <v>0.99378163922377782</v>
      </c>
      <c r="H311" s="36">
        <f ca="1">K307</f>
        <v>6.2183607762222176E-3</v>
      </c>
      <c r="I311" s="20"/>
      <c r="J311">
        <f t="shared" ca="1" si="38"/>
        <v>0</v>
      </c>
      <c r="K311">
        <f t="shared" ca="1" si="39"/>
        <v>1</v>
      </c>
      <c r="L311" s="55">
        <v>4</v>
      </c>
      <c r="M311" s="61">
        <f t="shared" ca="1" si="35"/>
        <v>0</v>
      </c>
      <c r="N311" s="55"/>
      <c r="O311" s="44">
        <f ca="1">SUM(M308:M338)/31/H307</f>
        <v>2.4116144283623773</v>
      </c>
      <c r="P311" s="45"/>
      <c r="Q311" s="46">
        <f ca="1">SUM(M308:M338)</f>
        <v>52.351350937137809</v>
      </c>
      <c r="R311" s="47" t="s">
        <v>87</v>
      </c>
      <c r="S311" s="78" t="s">
        <v>88</v>
      </c>
      <c r="T311" s="78"/>
      <c r="U311" s="78"/>
      <c r="V311" s="78"/>
    </row>
    <row r="312" spans="1:23" ht="15.6">
      <c r="A312" s="2">
        <v>5</v>
      </c>
      <c r="B312" s="10">
        <f t="shared" ca="1" si="36"/>
        <v>0</v>
      </c>
      <c r="C312" s="25">
        <f t="shared" ca="1" si="37"/>
        <v>0.75821406964597771</v>
      </c>
      <c r="J312">
        <f t="shared" ca="1" si="38"/>
        <v>0</v>
      </c>
      <c r="K312">
        <f t="shared" ca="1" si="39"/>
        <v>0</v>
      </c>
      <c r="L312" s="55">
        <v>5</v>
      </c>
      <c r="M312" s="61">
        <f t="shared" ca="1" si="35"/>
        <v>0</v>
      </c>
      <c r="N312" s="55"/>
      <c r="O312" s="48"/>
      <c r="P312" s="49"/>
      <c r="R312" s="50"/>
    </row>
    <row r="313" spans="1:23">
      <c r="A313" s="2">
        <v>6</v>
      </c>
      <c r="B313" s="10">
        <f t="shared" ca="1" si="36"/>
        <v>1</v>
      </c>
      <c r="C313" s="25">
        <f t="shared" ca="1" si="37"/>
        <v>7.0452829151439578E-2</v>
      </c>
      <c r="J313">
        <f t="shared" ca="1" si="38"/>
        <v>1</v>
      </c>
      <c r="K313">
        <f t="shared" ca="1" si="39"/>
        <v>0</v>
      </c>
      <c r="L313" s="55">
        <v>6</v>
      </c>
      <c r="M313" s="61">
        <f t="shared" ca="1" si="35"/>
        <v>4.2234773192745569</v>
      </c>
      <c r="N313" s="55"/>
    </row>
    <row r="314" spans="1:23">
      <c r="A314" s="2">
        <v>7</v>
      </c>
      <c r="B314" s="10">
        <f t="shared" ca="1" si="36"/>
        <v>1</v>
      </c>
      <c r="C314" s="25">
        <f t="shared" ca="1" si="37"/>
        <v>0.34410805783576359</v>
      </c>
      <c r="J314">
        <f t="shared" ca="1" si="38"/>
        <v>0</v>
      </c>
      <c r="K314">
        <f t="shared" ca="1" si="39"/>
        <v>0</v>
      </c>
      <c r="L314" s="55">
        <v>7</v>
      </c>
      <c r="M314" s="61">
        <f t="shared" ca="1" si="35"/>
        <v>2.8803718472764697</v>
      </c>
      <c r="N314" s="55"/>
      <c r="O314" s="76" t="s">
        <v>89</v>
      </c>
      <c r="P314" s="76" t="s">
        <v>90</v>
      </c>
      <c r="Q314" s="77">
        <f>79.9</f>
        <v>79.900000000000006</v>
      </c>
      <c r="R314" s="78" t="s">
        <v>87</v>
      </c>
      <c r="S314" s="78" t="s">
        <v>91</v>
      </c>
      <c r="T314" s="78"/>
      <c r="U314" s="78"/>
      <c r="V314" s="78"/>
      <c r="W314" s="78"/>
    </row>
    <row r="315" spans="1:23">
      <c r="A315" s="2">
        <v>8</v>
      </c>
      <c r="B315" s="10">
        <f t="shared" ca="1" si="36"/>
        <v>0</v>
      </c>
      <c r="C315" s="25">
        <f t="shared" ca="1" si="37"/>
        <v>0.94456837208070277</v>
      </c>
      <c r="J315">
        <f t="shared" ca="1" si="38"/>
        <v>0</v>
      </c>
      <c r="K315">
        <f t="shared" ca="1" si="39"/>
        <v>0</v>
      </c>
      <c r="L315" s="55">
        <v>8</v>
      </c>
      <c r="M315" s="61">
        <f t="shared" ca="1" si="35"/>
        <v>0</v>
      </c>
      <c r="N315" s="55"/>
      <c r="O315" s="76"/>
      <c r="P315" s="76" t="s">
        <v>92</v>
      </c>
      <c r="Q315" s="77">
        <f ca="1">MAX(M308:M3957)</f>
        <v>13.992852590398629</v>
      </c>
      <c r="R315" s="78" t="s">
        <v>87</v>
      </c>
      <c r="S315" s="78"/>
      <c r="T315" s="78"/>
      <c r="U315" s="78"/>
      <c r="V315" s="78"/>
      <c r="W315" s="78"/>
    </row>
    <row r="316" spans="1:23">
      <c r="A316" s="2">
        <v>9</v>
      </c>
      <c r="B316" s="10">
        <f t="shared" ca="1" si="36"/>
        <v>1</v>
      </c>
      <c r="C316" s="25">
        <f t="shared" ca="1" si="37"/>
        <v>0.4881607650931663</v>
      </c>
      <c r="J316">
        <f t="shared" ca="1" si="38"/>
        <v>0</v>
      </c>
      <c r="K316">
        <f t="shared" ca="1" si="39"/>
        <v>0</v>
      </c>
      <c r="L316" s="55">
        <v>9</v>
      </c>
      <c r="M316" s="61">
        <f t="shared" ca="1" si="35"/>
        <v>0.92478039354922426</v>
      </c>
      <c r="N316" s="55"/>
      <c r="Q316" s="51"/>
    </row>
    <row r="317" spans="1:23">
      <c r="A317" s="2">
        <v>10</v>
      </c>
      <c r="B317" s="10">
        <f t="shared" ca="1" si="36"/>
        <v>0</v>
      </c>
      <c r="C317" s="25">
        <f t="shared" ca="1" si="37"/>
        <v>0.81394387158098691</v>
      </c>
      <c r="J317">
        <f t="shared" ca="1" si="38"/>
        <v>0</v>
      </c>
      <c r="K317">
        <f t="shared" ca="1" si="39"/>
        <v>0</v>
      </c>
      <c r="L317" s="55">
        <v>10</v>
      </c>
      <c r="M317" s="61">
        <f t="shared" ca="1" si="35"/>
        <v>0</v>
      </c>
      <c r="N317" s="55"/>
    </row>
    <row r="318" spans="1:23">
      <c r="A318" s="2">
        <v>11</v>
      </c>
      <c r="B318" s="10">
        <f t="shared" ca="1" si="36"/>
        <v>1</v>
      </c>
      <c r="C318" s="25">
        <f t="shared" ca="1" si="37"/>
        <v>0.36048111517845416</v>
      </c>
      <c r="J318">
        <f t="shared" ca="1" si="38"/>
        <v>0</v>
      </c>
      <c r="K318">
        <f t="shared" ca="1" si="39"/>
        <v>0</v>
      </c>
      <c r="L318" s="55">
        <v>11</v>
      </c>
      <c r="M318" s="61">
        <f t="shared" ca="1" si="35"/>
        <v>0.4543388379328881</v>
      </c>
      <c r="N318" s="55"/>
    </row>
    <row r="319" spans="1:23">
      <c r="A319" s="2">
        <v>12</v>
      </c>
      <c r="B319" s="10">
        <f t="shared" ca="1" si="36"/>
        <v>0</v>
      </c>
      <c r="C319" s="25">
        <f t="shared" ca="1" si="37"/>
        <v>0.79772715443670839</v>
      </c>
      <c r="J319">
        <f t="shared" ca="1" si="38"/>
        <v>0</v>
      </c>
      <c r="K319">
        <f t="shared" ca="1" si="39"/>
        <v>0</v>
      </c>
      <c r="L319" s="55">
        <v>12</v>
      </c>
      <c r="M319" s="61">
        <f t="shared" ca="1" si="35"/>
        <v>0</v>
      </c>
      <c r="N319" s="55"/>
    </row>
    <row r="320" spans="1:23">
      <c r="A320" s="2">
        <v>13</v>
      </c>
      <c r="B320" s="10">
        <f t="shared" ca="1" si="36"/>
        <v>1</v>
      </c>
      <c r="C320" s="25">
        <f t="shared" ca="1" si="37"/>
        <v>0.32271085540136568</v>
      </c>
      <c r="J320">
        <f t="shared" ca="1" si="38"/>
        <v>1</v>
      </c>
      <c r="K320">
        <f t="shared" ca="1" si="39"/>
        <v>0</v>
      </c>
      <c r="L320" s="55">
        <v>13</v>
      </c>
      <c r="M320" s="61">
        <f t="shared" ca="1" si="35"/>
        <v>1.948459260027366</v>
      </c>
      <c r="N320" s="55"/>
    </row>
    <row r="321" spans="1:14">
      <c r="A321" s="2">
        <v>14</v>
      </c>
      <c r="B321" s="10">
        <f t="shared" ca="1" si="36"/>
        <v>1</v>
      </c>
      <c r="C321" s="25">
        <f t="shared" ca="1" si="37"/>
        <v>0.19911515826749071</v>
      </c>
      <c r="J321">
        <f t="shared" ca="1" si="38"/>
        <v>1</v>
      </c>
      <c r="K321">
        <f t="shared" ca="1" si="39"/>
        <v>0</v>
      </c>
      <c r="L321" s="55">
        <v>14</v>
      </c>
      <c r="M321" s="61">
        <f t="shared" ca="1" si="35"/>
        <v>1.2821805831298014</v>
      </c>
      <c r="N321" s="55"/>
    </row>
    <row r="322" spans="1:14">
      <c r="A322" s="2">
        <v>15</v>
      </c>
      <c r="B322" s="10">
        <f t="shared" ca="1" si="36"/>
        <v>1</v>
      </c>
      <c r="C322" s="25">
        <f t="shared" ca="1" si="37"/>
        <v>0.69550236379240093</v>
      </c>
      <c r="J322">
        <f t="shared" ca="1" si="38"/>
        <v>0</v>
      </c>
      <c r="K322">
        <f t="shared" ca="1" si="39"/>
        <v>0</v>
      </c>
      <c r="L322" s="55">
        <v>15</v>
      </c>
      <c r="M322" s="61">
        <f t="shared" ca="1" si="35"/>
        <v>0.79980137369363524</v>
      </c>
      <c r="N322" s="55"/>
    </row>
    <row r="323" spans="1:14">
      <c r="A323" s="2">
        <v>16</v>
      </c>
      <c r="B323" s="10">
        <f t="shared" ca="1" si="36"/>
        <v>0</v>
      </c>
      <c r="C323" s="25">
        <f t="shared" ca="1" si="37"/>
        <v>0.78589335758627554</v>
      </c>
      <c r="J323">
        <f t="shared" ca="1" si="38"/>
        <v>0</v>
      </c>
      <c r="K323">
        <f t="shared" ca="1" si="39"/>
        <v>0</v>
      </c>
      <c r="L323" s="55">
        <v>16</v>
      </c>
      <c r="M323" s="61">
        <f t="shared" ca="1" si="35"/>
        <v>0</v>
      </c>
      <c r="N323" s="55"/>
    </row>
    <row r="324" spans="1:14">
      <c r="A324" s="2">
        <v>17</v>
      </c>
      <c r="B324" s="10">
        <f t="shared" ca="1" si="36"/>
        <v>1</v>
      </c>
      <c r="C324" s="25">
        <f t="shared" ca="1" si="37"/>
        <v>0.41663608469272329</v>
      </c>
      <c r="J324">
        <f t="shared" ca="1" si="38"/>
        <v>1</v>
      </c>
      <c r="K324">
        <f t="shared" ca="1" si="39"/>
        <v>0</v>
      </c>
      <c r="L324" s="55">
        <v>17</v>
      </c>
      <c r="M324" s="61">
        <f t="shared" ca="1" si="35"/>
        <v>3.4347740221875971</v>
      </c>
      <c r="N324" s="55"/>
    </row>
    <row r="325" spans="1:14">
      <c r="A325" s="2">
        <v>18</v>
      </c>
      <c r="B325" s="10">
        <f t="shared" ca="1" si="36"/>
        <v>1</v>
      </c>
      <c r="C325" s="25">
        <f t="shared" ca="1" si="37"/>
        <v>0.58996403405662179</v>
      </c>
      <c r="J325">
        <f t="shared" ca="1" si="38"/>
        <v>1</v>
      </c>
      <c r="K325">
        <f t="shared" ca="1" si="39"/>
        <v>0</v>
      </c>
      <c r="L325" s="55">
        <v>18</v>
      </c>
      <c r="M325" s="61">
        <f t="shared" ca="1" si="35"/>
        <v>1.6744666895138738</v>
      </c>
      <c r="N325" s="55"/>
    </row>
    <row r="326" spans="1:14">
      <c r="A326" s="2">
        <v>19</v>
      </c>
      <c r="B326" s="10">
        <f t="shared" ca="1" si="36"/>
        <v>1</v>
      </c>
      <c r="C326" s="25">
        <f t="shared" ca="1" si="37"/>
        <v>0.35361523124221694</v>
      </c>
      <c r="J326">
        <f t="shared" ca="1" si="38"/>
        <v>0</v>
      </c>
      <c r="K326">
        <f t="shared" ca="1" si="39"/>
        <v>0</v>
      </c>
      <c r="L326" s="55">
        <v>19</v>
      </c>
      <c r="M326" s="61">
        <f t="shared" ca="1" si="35"/>
        <v>9.2674176725507564</v>
      </c>
      <c r="N326" s="55"/>
    </row>
    <row r="327" spans="1:14">
      <c r="A327" s="2">
        <v>20</v>
      </c>
      <c r="B327" s="10">
        <f t="shared" ca="1" si="36"/>
        <v>0</v>
      </c>
      <c r="C327" s="25">
        <f t="shared" ca="1" si="37"/>
        <v>0.90791670895332555</v>
      </c>
      <c r="J327">
        <f t="shared" ca="1" si="38"/>
        <v>0</v>
      </c>
      <c r="K327">
        <f t="shared" ca="1" si="39"/>
        <v>1</v>
      </c>
      <c r="L327" s="55">
        <v>20</v>
      </c>
      <c r="M327" s="61">
        <f t="shared" ca="1" si="35"/>
        <v>0</v>
      </c>
      <c r="N327" s="55"/>
    </row>
    <row r="328" spans="1:14">
      <c r="A328" s="2">
        <v>21</v>
      </c>
      <c r="B328" s="10">
        <f t="shared" ca="1" si="36"/>
        <v>0</v>
      </c>
      <c r="C328" s="25">
        <f t="shared" ca="1" si="37"/>
        <v>0.70490951779950994</v>
      </c>
      <c r="J328">
        <f t="shared" ca="1" si="38"/>
        <v>0</v>
      </c>
      <c r="K328">
        <f t="shared" ca="1" si="39"/>
        <v>0</v>
      </c>
      <c r="L328" s="55">
        <v>21</v>
      </c>
      <c r="M328" s="61">
        <f t="shared" ca="1" si="35"/>
        <v>0</v>
      </c>
      <c r="N328" s="55"/>
    </row>
    <row r="329" spans="1:14">
      <c r="A329" s="2">
        <v>22</v>
      </c>
      <c r="B329" s="10">
        <f t="shared" ca="1" si="36"/>
        <v>1</v>
      </c>
      <c r="C329" s="25">
        <f t="shared" ca="1" si="37"/>
        <v>0.16263194594167962</v>
      </c>
      <c r="J329">
        <f t="shared" ca="1" si="38"/>
        <v>1</v>
      </c>
      <c r="K329">
        <f t="shared" ca="1" si="39"/>
        <v>0</v>
      </c>
      <c r="L329" s="55">
        <v>22</v>
      </c>
      <c r="M329" s="61">
        <f t="shared" ca="1" si="35"/>
        <v>0.8497415809668305</v>
      </c>
      <c r="N329" s="55"/>
    </row>
    <row r="330" spans="1:14">
      <c r="A330" s="2">
        <v>23</v>
      </c>
      <c r="B330" s="10">
        <f t="shared" ca="1" si="36"/>
        <v>1</v>
      </c>
      <c r="C330" s="25">
        <f t="shared" ca="1" si="37"/>
        <v>0.23743662248647901</v>
      </c>
      <c r="J330">
        <f t="shared" ca="1" si="38"/>
        <v>1</v>
      </c>
      <c r="K330">
        <f t="shared" ca="1" si="39"/>
        <v>0</v>
      </c>
      <c r="L330" s="55">
        <v>23</v>
      </c>
      <c r="M330" s="61">
        <f t="shared" ca="1" si="35"/>
        <v>12.338786570227125</v>
      </c>
      <c r="N330" s="55"/>
    </row>
    <row r="331" spans="1:14">
      <c r="A331" s="2">
        <v>24</v>
      </c>
      <c r="B331" s="10">
        <f t="shared" ca="1" si="36"/>
        <v>1</v>
      </c>
      <c r="C331" s="25">
        <f t="shared" ca="1" si="37"/>
        <v>3.91232671368823E-2</v>
      </c>
      <c r="J331">
        <f t="shared" ca="1" si="38"/>
        <v>1</v>
      </c>
      <c r="K331">
        <f t="shared" ca="1" si="39"/>
        <v>0</v>
      </c>
      <c r="L331" s="55">
        <v>24</v>
      </c>
      <c r="M331" s="61">
        <f t="shared" ca="1" si="35"/>
        <v>1.4820586771332269</v>
      </c>
      <c r="N331" s="55"/>
    </row>
    <row r="332" spans="1:14">
      <c r="A332" s="2">
        <v>25</v>
      </c>
      <c r="B332" s="10">
        <f t="shared" ca="1" si="36"/>
        <v>1</v>
      </c>
      <c r="C332" s="25">
        <f t="shared" ca="1" si="37"/>
        <v>0.4723687150839333</v>
      </c>
      <c r="J332">
        <f t="shared" ca="1" si="38"/>
        <v>0</v>
      </c>
      <c r="K332">
        <f t="shared" ca="1" si="39"/>
        <v>0</v>
      </c>
      <c r="L332" s="55">
        <v>25</v>
      </c>
      <c r="M332" s="61">
        <f t="shared" ca="1" si="35"/>
        <v>2.5701392048029996</v>
      </c>
      <c r="N332" s="55"/>
    </row>
    <row r="333" spans="1:14">
      <c r="A333" s="2">
        <v>26</v>
      </c>
      <c r="B333" s="10">
        <f t="shared" ca="1" si="36"/>
        <v>0</v>
      </c>
      <c r="C333" s="25">
        <f t="shared" ca="1" si="37"/>
        <v>0.72981999572163936</v>
      </c>
      <c r="J333">
        <f t="shared" ca="1" si="38"/>
        <v>0</v>
      </c>
      <c r="K333">
        <f t="shared" ca="1" si="39"/>
        <v>1</v>
      </c>
      <c r="L333" s="55">
        <v>26</v>
      </c>
      <c r="M333" s="61">
        <f t="shared" ca="1" si="35"/>
        <v>0</v>
      </c>
      <c r="N333" s="55"/>
    </row>
    <row r="334" spans="1:14">
      <c r="A334" s="2">
        <v>27</v>
      </c>
      <c r="B334" s="10">
        <f t="shared" ca="1" si="36"/>
        <v>0</v>
      </c>
      <c r="C334" s="25">
        <f t="shared" ca="1" si="37"/>
        <v>0.5367506515504582</v>
      </c>
      <c r="J334">
        <f t="shared" ca="1" si="38"/>
        <v>0</v>
      </c>
      <c r="K334">
        <f t="shared" ca="1" si="39"/>
        <v>0</v>
      </c>
      <c r="L334" s="55">
        <v>27</v>
      </c>
      <c r="M334" s="61">
        <f t="shared" ca="1" si="35"/>
        <v>0</v>
      </c>
      <c r="N334" s="55"/>
    </row>
    <row r="335" spans="1:14">
      <c r="A335" s="2">
        <v>28</v>
      </c>
      <c r="B335" s="10">
        <f t="shared" ca="1" si="36"/>
        <v>1</v>
      </c>
      <c r="C335" s="25">
        <f t="shared" ca="1" si="37"/>
        <v>0.19190165703787976</v>
      </c>
      <c r="J335">
        <f t="shared" ca="1" si="38"/>
        <v>1</v>
      </c>
      <c r="K335">
        <f t="shared" ca="1" si="39"/>
        <v>0</v>
      </c>
      <c r="L335" s="55">
        <v>28</v>
      </c>
      <c r="M335" s="61">
        <f t="shared" ca="1" si="35"/>
        <v>2.3345800976381872</v>
      </c>
      <c r="N335" s="55"/>
    </row>
    <row r="336" spans="1:14">
      <c r="A336" s="2">
        <v>29</v>
      </c>
      <c r="B336" s="10">
        <f t="shared" ca="1" si="36"/>
        <v>1</v>
      </c>
      <c r="C336" s="25">
        <f t="shared" ca="1" si="37"/>
        <v>0.10983986590543116</v>
      </c>
      <c r="J336">
        <f t="shared" ca="1" si="38"/>
        <v>1</v>
      </c>
      <c r="K336">
        <f t="shared" ca="1" si="39"/>
        <v>0</v>
      </c>
      <c r="L336" s="55">
        <v>29</v>
      </c>
      <c r="M336" s="61">
        <f t="shared" ca="1" si="35"/>
        <v>0.70999022434758674</v>
      </c>
      <c r="N336" s="55"/>
    </row>
    <row r="337" spans="1:18">
      <c r="A337" s="2">
        <v>30</v>
      </c>
      <c r="B337" s="10">
        <f t="shared" ca="1" si="36"/>
        <v>1</v>
      </c>
      <c r="C337" s="25">
        <f t="shared" ca="1" si="37"/>
        <v>0.57363084776781159</v>
      </c>
      <c r="J337">
        <f t="shared" ca="1" si="38"/>
        <v>0</v>
      </c>
      <c r="K337">
        <f t="shared" ca="1" si="39"/>
        <v>0</v>
      </c>
      <c r="L337" s="55">
        <v>30</v>
      </c>
      <c r="M337" s="61">
        <f t="shared" ca="1" si="35"/>
        <v>4.005001701941203</v>
      </c>
      <c r="N337" s="55"/>
    </row>
    <row r="338" spans="1:18">
      <c r="A338" s="2">
        <v>31</v>
      </c>
      <c r="B338" s="10">
        <f t="shared" ca="1" si="36"/>
        <v>0</v>
      </c>
      <c r="C338" s="25">
        <f t="shared" ca="1" si="37"/>
        <v>0.84735655855204073</v>
      </c>
      <c r="J338">
        <f t="shared" ca="1" si="38"/>
        <v>0</v>
      </c>
      <c r="K338">
        <f t="shared" ca="1" si="39"/>
        <v>1</v>
      </c>
      <c r="L338" s="55">
        <v>31</v>
      </c>
      <c r="M338" s="61">
        <f t="shared" ca="1" si="35"/>
        <v>0</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6" thickBot="1">
      <c r="A347" s="2" t="s">
        <v>59</v>
      </c>
      <c r="B347" s="2"/>
      <c r="C347" s="23"/>
      <c r="D347" s="1"/>
      <c r="E347" s="1"/>
      <c r="F347" s="1"/>
      <c r="G347" s="1"/>
      <c r="H347" s="1"/>
      <c r="I347" s="1"/>
      <c r="L347" s="55" t="s">
        <v>60</v>
      </c>
      <c r="M347" s="55"/>
      <c r="N347" s="55"/>
      <c r="O347" s="38">
        <v>0.43</v>
      </c>
      <c r="P347" s="38">
        <v>0.72</v>
      </c>
      <c r="Q347" s="38">
        <v>0.62</v>
      </c>
      <c r="R347" s="3"/>
    </row>
    <row r="348" spans="1:18" ht="24" thickBot="1">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0.70025839793281652</v>
      </c>
      <c r="I350" s="20"/>
      <c r="J350" s="6">
        <f ca="1">SUM(J351:J4000)/SUM(rainout)</f>
        <v>0.22643007540207685</v>
      </c>
      <c r="K350" s="6">
        <f ca="1">SUM(K351:K4000)/(3650-SUM(rainout))</f>
        <v>4.7372310836848739E-3</v>
      </c>
      <c r="L350" s="59" t="s">
        <v>73</v>
      </c>
      <c r="M350" s="60" t="s">
        <v>80</v>
      </c>
      <c r="N350" s="55"/>
    </row>
    <row r="351" spans="1:18">
      <c r="A351" s="2">
        <v>1</v>
      </c>
      <c r="B351" s="10">
        <v>1</v>
      </c>
      <c r="C351" s="25">
        <f ca="1">RAND()</f>
        <v>0.48841140630597613</v>
      </c>
      <c r="D351" s="18" t="s">
        <v>81</v>
      </c>
      <c r="E351" s="18" t="s">
        <v>82</v>
      </c>
      <c r="F351" s="15" t="s">
        <v>78</v>
      </c>
      <c r="G351" s="20" t="s">
        <v>12</v>
      </c>
      <c r="H351" s="21">
        <f ca="1">COUNTIF(rainout,"=0")/COUNT(rainout)</f>
        <v>0.29974160206718348</v>
      </c>
      <c r="I351" s="20"/>
      <c r="J351">
        <f ca="1">IF(AND(B351,B352),1,0)</f>
        <v>1</v>
      </c>
      <c r="K351">
        <f ca="1">IF(AND(NOT(B351),NOT(B352)),1,0)</f>
        <v>0</v>
      </c>
      <c r="L351" s="55">
        <v>1</v>
      </c>
      <c r="M351" s="61">
        <f t="shared" ref="M351:M380" ca="1" si="40">IF(B351&gt;0,-LN(1-(RAND()))/lambda,0)</f>
        <v>1.632115256077407</v>
      </c>
      <c r="N351" s="55"/>
      <c r="O351" s="37"/>
      <c r="P351" t="s">
        <v>83</v>
      </c>
    </row>
    <row r="352" spans="1:18">
      <c r="A352" s="2">
        <v>2</v>
      </c>
      <c r="B352" s="10">
        <f t="shared" ref="B352:B380" ca="1" si="41">IF(B351&gt;0,IF(C352&lt;pww,1,0),IF(C352&lt;pdw,1,0))</f>
        <v>1</v>
      </c>
      <c r="C352" s="25">
        <f t="shared" ref="C352:C380" ca="1" si="42">RAND()</f>
        <v>0.47422066971851795</v>
      </c>
      <c r="D352" s="18"/>
      <c r="E352" s="18"/>
      <c r="F352" s="1"/>
      <c r="G352" s="19" t="s">
        <v>69</v>
      </c>
      <c r="H352" s="19"/>
      <c r="I352" s="20"/>
      <c r="J352">
        <f t="shared" ref="J352:J380" ca="1" si="43">IF(AND(B352,B353),1,0)</f>
        <v>1</v>
      </c>
      <c r="K352">
        <f t="shared" ref="K352:K380" ca="1" si="44">IF(AND(NOT(B352),NOT(B353)),1,0)</f>
        <v>0</v>
      </c>
      <c r="L352" s="55">
        <v>2</v>
      </c>
      <c r="M352" s="61">
        <f t="shared" ca="1" si="40"/>
        <v>3.0083224284048593</v>
      </c>
      <c r="N352" s="55"/>
      <c r="O352" s="4"/>
      <c r="P352" t="s">
        <v>84</v>
      </c>
    </row>
    <row r="353" spans="1:23" ht="15.6">
      <c r="A353" s="2">
        <v>3</v>
      </c>
      <c r="B353" s="10">
        <f t="shared" ca="1" si="41"/>
        <v>1</v>
      </c>
      <c r="C353" s="25">
        <f t="shared" ca="1" si="42"/>
        <v>0.13684631685912108</v>
      </c>
      <c r="D353" s="63">
        <v>0.65</v>
      </c>
      <c r="E353" s="34">
        <f>1-D353</f>
        <v>0.35</v>
      </c>
      <c r="F353" s="35" t="s">
        <v>78</v>
      </c>
      <c r="G353" s="36">
        <f ca="1">J350</f>
        <v>0.22643007540207685</v>
      </c>
      <c r="H353" s="36">
        <f ca="1">1-G353</f>
        <v>0.77356992459792318</v>
      </c>
      <c r="I353" s="20"/>
      <c r="J353">
        <f t="shared" ca="1" si="43"/>
        <v>0</v>
      </c>
      <c r="K353">
        <f t="shared" ca="1" si="44"/>
        <v>0</v>
      </c>
      <c r="L353" s="55">
        <v>3</v>
      </c>
      <c r="M353" s="61">
        <f t="shared" ca="1" si="40"/>
        <v>2.8406207981000349</v>
      </c>
      <c r="N353" s="55"/>
      <c r="O353" s="41" t="s">
        <v>85</v>
      </c>
      <c r="P353" s="42"/>
      <c r="Q353" s="42" t="s">
        <v>86</v>
      </c>
      <c r="R353" s="43"/>
    </row>
    <row r="354" spans="1:23" ht="15.6">
      <c r="A354" s="2">
        <v>4</v>
      </c>
      <c r="B354" s="10">
        <f t="shared" ca="1" si="41"/>
        <v>0</v>
      </c>
      <c r="C354" s="25">
        <f t="shared" ca="1" si="42"/>
        <v>0.77176977696225413</v>
      </c>
      <c r="D354" s="34">
        <f>1-E354</f>
        <v>0.38</v>
      </c>
      <c r="E354" s="63">
        <v>0.62</v>
      </c>
      <c r="F354" s="35" t="s">
        <v>78</v>
      </c>
      <c r="G354" s="36">
        <f ca="1">1-H354</f>
        <v>0.99526276891631515</v>
      </c>
      <c r="H354" s="36">
        <f ca="1">K350</f>
        <v>4.7372310836848739E-3</v>
      </c>
      <c r="I354" s="20"/>
      <c r="J354">
        <f t="shared" ca="1" si="43"/>
        <v>0</v>
      </c>
      <c r="K354">
        <f t="shared" ca="1" si="44"/>
        <v>0</v>
      </c>
      <c r="L354" s="55">
        <v>4</v>
      </c>
      <c r="M354" s="61">
        <f t="shared" ca="1" si="40"/>
        <v>0</v>
      </c>
      <c r="N354" s="55"/>
      <c r="O354" s="44">
        <f ca="1">SUM(M351:M380)/30/H350</f>
        <v>2.5760013705360425</v>
      </c>
      <c r="P354" s="45"/>
      <c r="Q354" s="46">
        <f ca="1">SUM(M351:M380)</f>
        <v>54.115997784129263</v>
      </c>
      <c r="R354" s="47" t="s">
        <v>87</v>
      </c>
      <c r="S354" s="78" t="s">
        <v>88</v>
      </c>
      <c r="T354" s="78"/>
      <c r="U354" s="78"/>
      <c r="V354" s="78"/>
    </row>
    <row r="355" spans="1:23" ht="15.6">
      <c r="A355" s="2">
        <v>5</v>
      </c>
      <c r="B355" s="10">
        <f t="shared" ca="1" si="41"/>
        <v>1</v>
      </c>
      <c r="C355" s="25">
        <f t="shared" ca="1" si="42"/>
        <v>0.12183679681386661</v>
      </c>
      <c r="J355">
        <f t="shared" ca="1" si="43"/>
        <v>1</v>
      </c>
      <c r="K355">
        <f t="shared" ca="1" si="44"/>
        <v>0</v>
      </c>
      <c r="L355" s="55">
        <v>5</v>
      </c>
      <c r="M355" s="61">
        <f t="shared" ca="1" si="40"/>
        <v>11.173104844808588</v>
      </c>
      <c r="N355" s="55"/>
      <c r="O355" s="48"/>
      <c r="P355" s="49"/>
      <c r="R355" s="50"/>
    </row>
    <row r="356" spans="1:23">
      <c r="A356" s="2">
        <v>6</v>
      </c>
      <c r="B356" s="10">
        <f t="shared" ca="1" si="41"/>
        <v>1</v>
      </c>
      <c r="C356" s="25">
        <f t="shared" ca="1" si="42"/>
        <v>0.11729834466221778</v>
      </c>
      <c r="J356">
        <f t="shared" ca="1" si="43"/>
        <v>0</v>
      </c>
      <c r="K356">
        <f t="shared" ca="1" si="44"/>
        <v>0</v>
      </c>
      <c r="L356" s="55">
        <v>6</v>
      </c>
      <c r="M356" s="61">
        <f t="shared" ca="1" si="40"/>
        <v>0.77130162344988373</v>
      </c>
      <c r="N356" s="55"/>
    </row>
    <row r="357" spans="1:23">
      <c r="A357" s="2">
        <v>7</v>
      </c>
      <c r="B357" s="10">
        <f t="shared" ca="1" si="41"/>
        <v>0</v>
      </c>
      <c r="C357" s="25">
        <f t="shared" ca="1" si="42"/>
        <v>0.84845249581526139</v>
      </c>
      <c r="J357">
        <f t="shared" ca="1" si="43"/>
        <v>0</v>
      </c>
      <c r="K357">
        <f t="shared" ca="1" si="44"/>
        <v>0</v>
      </c>
      <c r="L357" s="55">
        <v>7</v>
      </c>
      <c r="M357" s="61">
        <f t="shared" ca="1" si="40"/>
        <v>0</v>
      </c>
      <c r="N357" s="55"/>
      <c r="O357" s="76" t="s">
        <v>89</v>
      </c>
      <c r="P357" s="76" t="s">
        <v>90</v>
      </c>
      <c r="Q357" s="77">
        <f>79.9</f>
        <v>79.900000000000006</v>
      </c>
      <c r="R357" s="78" t="s">
        <v>87</v>
      </c>
      <c r="S357" s="78" t="s">
        <v>91</v>
      </c>
      <c r="T357" s="78"/>
      <c r="U357" s="78"/>
      <c r="V357" s="78"/>
      <c r="W357" s="78"/>
    </row>
    <row r="358" spans="1:23">
      <c r="A358" s="2">
        <v>8</v>
      </c>
      <c r="B358" s="10">
        <f t="shared" ca="1" si="41"/>
        <v>1</v>
      </c>
      <c r="C358" s="25">
        <f t="shared" ca="1" si="42"/>
        <v>0.4183274290517407</v>
      </c>
      <c r="J358">
        <f t="shared" ca="1" si="43"/>
        <v>1</v>
      </c>
      <c r="K358">
        <f t="shared" ca="1" si="44"/>
        <v>0</v>
      </c>
      <c r="L358" s="55">
        <v>8</v>
      </c>
      <c r="M358" s="61">
        <f t="shared" ca="1" si="40"/>
        <v>1.7860849946994874</v>
      </c>
      <c r="N358" s="55"/>
      <c r="O358" s="76"/>
      <c r="P358" s="76" t="s">
        <v>92</v>
      </c>
      <c r="Q358" s="77">
        <f ca="1">MAX(M351:M4000)</f>
        <v>13.992852590398629</v>
      </c>
      <c r="R358" s="78" t="s">
        <v>87</v>
      </c>
      <c r="S358" s="78"/>
      <c r="T358" s="78"/>
      <c r="U358" s="78"/>
      <c r="V358" s="78"/>
      <c r="W358" s="78"/>
    </row>
    <row r="359" spans="1:23">
      <c r="A359" s="2">
        <v>9</v>
      </c>
      <c r="B359" s="10">
        <f t="shared" ca="1" si="41"/>
        <v>1</v>
      </c>
      <c r="C359" s="25">
        <f t="shared" ca="1" si="42"/>
        <v>0.36782231474256932</v>
      </c>
      <c r="J359">
        <f t="shared" ca="1" si="43"/>
        <v>0</v>
      </c>
      <c r="K359">
        <f t="shared" ca="1" si="44"/>
        <v>0</v>
      </c>
      <c r="L359" s="55">
        <v>9</v>
      </c>
      <c r="M359" s="61">
        <f t="shared" ca="1" si="40"/>
        <v>3.8700342164985742</v>
      </c>
      <c r="N359" s="55"/>
      <c r="Q359" s="51"/>
    </row>
    <row r="360" spans="1:23">
      <c r="A360" s="2">
        <v>10</v>
      </c>
      <c r="B360" s="10">
        <f t="shared" ca="1" si="41"/>
        <v>0</v>
      </c>
      <c r="C360" s="25">
        <f t="shared" ca="1" si="42"/>
        <v>0.79249954697730829</v>
      </c>
      <c r="J360">
        <f t="shared" ca="1" si="43"/>
        <v>0</v>
      </c>
      <c r="K360">
        <f t="shared" ca="1" si="44"/>
        <v>0</v>
      </c>
      <c r="L360" s="55">
        <v>10</v>
      </c>
      <c r="M360" s="61">
        <f t="shared" ca="1" si="40"/>
        <v>0</v>
      </c>
      <c r="N360" s="55"/>
    </row>
    <row r="361" spans="1:23">
      <c r="A361" s="2">
        <v>11</v>
      </c>
      <c r="B361" s="10">
        <f t="shared" ca="1" si="41"/>
        <v>1</v>
      </c>
      <c r="C361" s="25">
        <f t="shared" ca="1" si="42"/>
        <v>0.30486722469600214</v>
      </c>
      <c r="J361">
        <f t="shared" ca="1" si="43"/>
        <v>1</v>
      </c>
      <c r="K361">
        <f t="shared" ca="1" si="44"/>
        <v>0</v>
      </c>
      <c r="L361" s="55">
        <v>11</v>
      </c>
      <c r="M361" s="61">
        <f t="shared" ca="1" si="40"/>
        <v>1.6169052386528722E-2</v>
      </c>
      <c r="N361" s="55"/>
    </row>
    <row r="362" spans="1:23">
      <c r="A362" s="2">
        <v>12</v>
      </c>
      <c r="B362" s="10">
        <f t="shared" ca="1" si="41"/>
        <v>1</v>
      </c>
      <c r="C362" s="25">
        <f t="shared" ca="1" si="42"/>
        <v>0.21275661443309468</v>
      </c>
      <c r="J362">
        <f t="shared" ca="1" si="43"/>
        <v>1</v>
      </c>
      <c r="K362">
        <f t="shared" ca="1" si="44"/>
        <v>0</v>
      </c>
      <c r="L362" s="55">
        <v>12</v>
      </c>
      <c r="M362" s="61">
        <f t="shared" ca="1" si="40"/>
        <v>0.80020851466707188</v>
      </c>
      <c r="N362" s="55"/>
    </row>
    <row r="363" spans="1:23">
      <c r="A363" s="2">
        <v>13</v>
      </c>
      <c r="B363" s="10">
        <f t="shared" ca="1" si="41"/>
        <v>1</v>
      </c>
      <c r="C363" s="25">
        <f t="shared" ca="1" si="42"/>
        <v>0.26393134231584536</v>
      </c>
      <c r="J363">
        <f t="shared" ca="1" si="43"/>
        <v>1</v>
      </c>
      <c r="K363">
        <f t="shared" ca="1" si="44"/>
        <v>0</v>
      </c>
      <c r="L363" s="55">
        <v>13</v>
      </c>
      <c r="M363" s="61">
        <f t="shared" ca="1" si="40"/>
        <v>2.3100539951989858</v>
      </c>
      <c r="N363" s="55"/>
    </row>
    <row r="364" spans="1:23">
      <c r="A364" s="2">
        <v>14</v>
      </c>
      <c r="B364" s="10">
        <f t="shared" ca="1" si="41"/>
        <v>1</v>
      </c>
      <c r="C364" s="25">
        <f t="shared" ca="1" si="42"/>
        <v>0.13070443873116189</v>
      </c>
      <c r="J364">
        <f t="shared" ca="1" si="43"/>
        <v>0</v>
      </c>
      <c r="K364">
        <f t="shared" ca="1" si="44"/>
        <v>0</v>
      </c>
      <c r="L364" s="55">
        <v>14</v>
      </c>
      <c r="M364" s="61">
        <f t="shared" ca="1" si="40"/>
        <v>3.6539805293393061E-2</v>
      </c>
      <c r="N364" s="55"/>
    </row>
    <row r="365" spans="1:23">
      <c r="A365" s="2">
        <v>15</v>
      </c>
      <c r="B365" s="10">
        <f t="shared" ca="1" si="41"/>
        <v>0</v>
      </c>
      <c r="C365" s="25">
        <f t="shared" ca="1" si="42"/>
        <v>0.93362212723489146</v>
      </c>
      <c r="J365">
        <f t="shared" ca="1" si="43"/>
        <v>0</v>
      </c>
      <c r="K365">
        <f t="shared" ca="1" si="44"/>
        <v>0</v>
      </c>
      <c r="L365" s="55">
        <v>15</v>
      </c>
      <c r="M365" s="61">
        <f t="shared" ca="1" si="40"/>
        <v>0</v>
      </c>
      <c r="N365" s="55"/>
    </row>
    <row r="366" spans="1:23">
      <c r="A366" s="2">
        <v>16</v>
      </c>
      <c r="B366" s="10">
        <f t="shared" ca="1" si="41"/>
        <v>1</v>
      </c>
      <c r="C366" s="25">
        <f t="shared" ca="1" si="42"/>
        <v>0.18705866185962428</v>
      </c>
      <c r="J366">
        <f t="shared" ca="1" si="43"/>
        <v>1</v>
      </c>
      <c r="K366">
        <f t="shared" ca="1" si="44"/>
        <v>0</v>
      </c>
      <c r="L366" s="55">
        <v>16</v>
      </c>
      <c r="M366" s="61">
        <f t="shared" ca="1" si="40"/>
        <v>2.3600655201392713</v>
      </c>
      <c r="N366" s="55"/>
    </row>
    <row r="367" spans="1:23">
      <c r="A367" s="2">
        <v>17</v>
      </c>
      <c r="B367" s="10">
        <f t="shared" ca="1" si="41"/>
        <v>1</v>
      </c>
      <c r="C367" s="25">
        <f t="shared" ca="1" si="42"/>
        <v>0.67899045765036348</v>
      </c>
      <c r="J367">
        <f t="shared" ca="1" si="43"/>
        <v>0</v>
      </c>
      <c r="K367">
        <f t="shared" ca="1" si="44"/>
        <v>0</v>
      </c>
      <c r="L367" s="55">
        <v>17</v>
      </c>
      <c r="M367" s="61">
        <f t="shared" ca="1" si="40"/>
        <v>1.359377159426266</v>
      </c>
      <c r="N367" s="55"/>
    </row>
    <row r="368" spans="1:23">
      <c r="A368" s="2">
        <v>18</v>
      </c>
      <c r="B368" s="10">
        <f t="shared" ca="1" si="41"/>
        <v>0</v>
      </c>
      <c r="C368" s="25">
        <f t="shared" ca="1" si="42"/>
        <v>0.93391402540851576</v>
      </c>
      <c r="J368">
        <f t="shared" ca="1" si="43"/>
        <v>0</v>
      </c>
      <c r="K368">
        <f t="shared" ca="1" si="44"/>
        <v>0</v>
      </c>
      <c r="L368" s="55">
        <v>18</v>
      </c>
      <c r="M368" s="61">
        <f t="shared" ca="1" si="40"/>
        <v>0</v>
      </c>
      <c r="N368" s="55"/>
    </row>
    <row r="369" spans="1:14">
      <c r="A369" s="2">
        <v>19</v>
      </c>
      <c r="B369" s="10">
        <f t="shared" ca="1" si="41"/>
        <v>1</v>
      </c>
      <c r="C369" s="25">
        <f t="shared" ca="1" si="42"/>
        <v>7.7308216033841526E-2</v>
      </c>
      <c r="J369">
        <f t="shared" ca="1" si="43"/>
        <v>1</v>
      </c>
      <c r="K369">
        <f t="shared" ca="1" si="44"/>
        <v>0</v>
      </c>
      <c r="L369" s="55">
        <v>19</v>
      </c>
      <c r="M369" s="61">
        <f t="shared" ca="1" si="40"/>
        <v>2.9365123184723219</v>
      </c>
      <c r="N369" s="55"/>
    </row>
    <row r="370" spans="1:14">
      <c r="A370" s="2">
        <v>20</v>
      </c>
      <c r="B370" s="10">
        <f t="shared" ca="1" si="41"/>
        <v>1</v>
      </c>
      <c r="C370" s="25">
        <f t="shared" ca="1" si="42"/>
        <v>0.30220707651560053</v>
      </c>
      <c r="J370">
        <f t="shared" ca="1" si="43"/>
        <v>1</v>
      </c>
      <c r="K370">
        <f t="shared" ca="1" si="44"/>
        <v>0</v>
      </c>
      <c r="L370" s="55">
        <v>20</v>
      </c>
      <c r="M370" s="61">
        <f t="shared" ca="1" si="40"/>
        <v>3.0996450425241706</v>
      </c>
      <c r="N370" s="55"/>
    </row>
    <row r="371" spans="1:14">
      <c r="A371" s="2">
        <v>21</v>
      </c>
      <c r="B371" s="10">
        <f t="shared" ca="1" si="41"/>
        <v>1</v>
      </c>
      <c r="C371" s="25">
        <f t="shared" ca="1" si="42"/>
        <v>0.16420069009614702</v>
      </c>
      <c r="J371">
        <f t="shared" ca="1" si="43"/>
        <v>1</v>
      </c>
      <c r="K371">
        <f t="shared" ca="1" si="44"/>
        <v>0</v>
      </c>
      <c r="L371" s="55">
        <v>21</v>
      </c>
      <c r="M371" s="61">
        <f t="shared" ca="1" si="40"/>
        <v>4.3267288448187111</v>
      </c>
      <c r="N371" s="55"/>
    </row>
    <row r="372" spans="1:14">
      <c r="A372" s="2">
        <v>22</v>
      </c>
      <c r="B372" s="10">
        <f t="shared" ca="1" si="41"/>
        <v>1</v>
      </c>
      <c r="C372" s="25">
        <f t="shared" ca="1" si="42"/>
        <v>3.7570013871948249E-2</v>
      </c>
      <c r="J372">
        <f t="shared" ca="1" si="43"/>
        <v>0</v>
      </c>
      <c r="K372">
        <f t="shared" ca="1" si="44"/>
        <v>0</v>
      </c>
      <c r="L372" s="55">
        <v>22</v>
      </c>
      <c r="M372" s="61">
        <f t="shared" ca="1" si="40"/>
        <v>0.92419149020739222</v>
      </c>
      <c r="N372" s="55"/>
    </row>
    <row r="373" spans="1:14">
      <c r="A373" s="2">
        <v>23</v>
      </c>
      <c r="B373" s="10">
        <f t="shared" ca="1" si="41"/>
        <v>0</v>
      </c>
      <c r="C373" s="25">
        <f t="shared" ca="1" si="42"/>
        <v>0.84291169909355035</v>
      </c>
      <c r="J373">
        <f t="shared" ca="1" si="43"/>
        <v>0</v>
      </c>
      <c r="K373">
        <f t="shared" ca="1" si="44"/>
        <v>0</v>
      </c>
      <c r="L373" s="55">
        <v>23</v>
      </c>
      <c r="M373" s="61">
        <f t="shared" ca="1" si="40"/>
        <v>0</v>
      </c>
      <c r="N373" s="55"/>
    </row>
    <row r="374" spans="1:14">
      <c r="A374" s="2">
        <v>24</v>
      </c>
      <c r="B374" s="10">
        <f t="shared" ca="1" si="41"/>
        <v>1</v>
      </c>
      <c r="C374" s="25">
        <f t="shared" ca="1" si="42"/>
        <v>4.8673924902780996E-2</v>
      </c>
      <c r="J374">
        <f t="shared" ca="1" si="43"/>
        <v>1</v>
      </c>
      <c r="K374">
        <f t="shared" ca="1" si="44"/>
        <v>0</v>
      </c>
      <c r="L374" s="55">
        <v>24</v>
      </c>
      <c r="M374" s="61">
        <f t="shared" ca="1" si="40"/>
        <v>1.4519635262909218</v>
      </c>
      <c r="N374" s="55"/>
    </row>
    <row r="375" spans="1:14">
      <c r="A375" s="2">
        <v>25</v>
      </c>
      <c r="B375" s="10">
        <f t="shared" ca="1" si="41"/>
        <v>1</v>
      </c>
      <c r="C375" s="25">
        <f t="shared" ca="1" si="42"/>
        <v>0.19162462290683124</v>
      </c>
      <c r="J375">
        <f t="shared" ca="1" si="43"/>
        <v>0</v>
      </c>
      <c r="K375">
        <f t="shared" ca="1" si="44"/>
        <v>0</v>
      </c>
      <c r="L375" s="55">
        <v>25</v>
      </c>
      <c r="M375" s="61">
        <f t="shared" ca="1" si="40"/>
        <v>5.8272359723462097</v>
      </c>
      <c r="N375" s="55"/>
    </row>
    <row r="376" spans="1:14">
      <c r="A376" s="2">
        <v>26</v>
      </c>
      <c r="B376" s="10">
        <f t="shared" ca="1" si="41"/>
        <v>0</v>
      </c>
      <c r="C376" s="25">
        <f t="shared" ca="1" si="42"/>
        <v>0.76881523396060569</v>
      </c>
      <c r="J376">
        <f t="shared" ca="1" si="43"/>
        <v>0</v>
      </c>
      <c r="K376">
        <f t="shared" ca="1" si="44"/>
        <v>0</v>
      </c>
      <c r="L376" s="55">
        <v>26</v>
      </c>
      <c r="M376" s="61">
        <f t="shared" ca="1" si="40"/>
        <v>0</v>
      </c>
      <c r="N376" s="55"/>
    </row>
    <row r="377" spans="1:14">
      <c r="A377" s="2">
        <v>27</v>
      </c>
      <c r="B377" s="10">
        <f t="shared" ca="1" si="41"/>
        <v>1</v>
      </c>
      <c r="C377" s="25">
        <f t="shared" ca="1" si="42"/>
        <v>0.20453255680127158</v>
      </c>
      <c r="J377">
        <f t="shared" ca="1" si="43"/>
        <v>1</v>
      </c>
      <c r="K377">
        <f t="shared" ca="1" si="44"/>
        <v>0</v>
      </c>
      <c r="L377" s="55">
        <v>27</v>
      </c>
      <c r="M377" s="61">
        <f t="shared" ca="1" si="40"/>
        <v>2.9144174744322098</v>
      </c>
      <c r="N377" s="55"/>
    </row>
    <row r="378" spans="1:14">
      <c r="A378" s="2">
        <v>28</v>
      </c>
      <c r="B378" s="10">
        <f t="shared" ca="1" si="41"/>
        <v>1</v>
      </c>
      <c r="C378" s="25">
        <f t="shared" ca="1" si="42"/>
        <v>0.42338916332879273</v>
      </c>
      <c r="J378">
        <f t="shared" ca="1" si="43"/>
        <v>0</v>
      </c>
      <c r="K378">
        <f t="shared" ca="1" si="44"/>
        <v>0</v>
      </c>
      <c r="L378" s="55">
        <v>28</v>
      </c>
      <c r="M378" s="61">
        <f t="shared" ca="1" si="40"/>
        <v>0.67130490588696368</v>
      </c>
      <c r="N378" s="55"/>
    </row>
    <row r="379" spans="1:14">
      <c r="A379" s="2">
        <v>29</v>
      </c>
      <c r="B379" s="10">
        <f t="shared" ca="1" si="41"/>
        <v>0</v>
      </c>
      <c r="C379" s="25">
        <f t="shared" ca="1" si="42"/>
        <v>0.85933514951516921</v>
      </c>
      <c r="J379">
        <f t="shared" ca="1" si="43"/>
        <v>0</v>
      </c>
      <c r="K379">
        <f t="shared" ca="1" si="44"/>
        <v>1</v>
      </c>
      <c r="L379" s="55">
        <v>29</v>
      </c>
      <c r="M379" s="61">
        <f t="shared" ca="1" si="40"/>
        <v>0</v>
      </c>
      <c r="N379" s="55"/>
    </row>
    <row r="380" spans="1:14">
      <c r="A380" s="2">
        <v>30</v>
      </c>
      <c r="B380" s="10">
        <f t="shared" ca="1" si="41"/>
        <v>0</v>
      </c>
      <c r="C380" s="25">
        <f t="shared" ca="1" si="42"/>
        <v>0.73559231611069698</v>
      </c>
      <c r="J380">
        <f t="shared" ca="1" si="43"/>
        <v>0</v>
      </c>
      <c r="K380">
        <f t="shared" ca="1" si="44"/>
        <v>1</v>
      </c>
      <c r="L380" s="55">
        <v>30</v>
      </c>
      <c r="M380" s="61">
        <f t="shared" ca="1" si="40"/>
        <v>0</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6" thickBot="1">
      <c r="A390" s="2" t="s">
        <v>59</v>
      </c>
      <c r="B390" s="2"/>
      <c r="C390" s="23"/>
      <c r="D390" s="1"/>
      <c r="E390" s="1"/>
      <c r="F390" s="1"/>
      <c r="G390" s="1"/>
      <c r="H390" s="1"/>
      <c r="I390" s="1"/>
      <c r="L390" s="55" t="s">
        <v>60</v>
      </c>
      <c r="M390" s="55"/>
      <c r="N390" s="55"/>
      <c r="O390" s="38">
        <v>0.43</v>
      </c>
      <c r="P390" s="38">
        <v>0.72</v>
      </c>
      <c r="Q390" s="38">
        <v>0.62</v>
      </c>
      <c r="R390" s="3"/>
    </row>
    <row r="391" spans="1:23" ht="24" thickBot="1">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0.70025839793281652</v>
      </c>
      <c r="I393" s="20"/>
      <c r="J393" s="6">
        <f ca="1">SUM(J394:J4043)/SUM(rainout)</f>
        <v>0.17780349424251041</v>
      </c>
      <c r="K393" s="6">
        <f ca="1">SUM(K394:K4043)/(3650-SUM(rainout))</f>
        <v>4.1441135596956185E-3</v>
      </c>
      <c r="L393" s="59" t="s">
        <v>73</v>
      </c>
      <c r="M393" s="60" t="s">
        <v>80</v>
      </c>
      <c r="N393" s="55"/>
    </row>
    <row r="394" spans="1:23">
      <c r="A394" s="2">
        <v>1</v>
      </c>
      <c r="B394" s="10">
        <v>1</v>
      </c>
      <c r="C394" s="25">
        <f ca="1">RAND()</f>
        <v>0.85680563799147735</v>
      </c>
      <c r="D394" s="18" t="s">
        <v>81</v>
      </c>
      <c r="E394" s="18" t="s">
        <v>82</v>
      </c>
      <c r="F394" s="15" t="s">
        <v>78</v>
      </c>
      <c r="G394" s="20" t="s">
        <v>12</v>
      </c>
      <c r="H394" s="21">
        <f ca="1">COUNTIF(rainout,"=0")/COUNT(rainout)</f>
        <v>0.29974160206718348</v>
      </c>
      <c r="I394" s="20"/>
      <c r="J394">
        <f ca="1">IF(AND(B394,B395),1,0)</f>
        <v>0</v>
      </c>
      <c r="K394">
        <f ca="1">IF(AND(NOT(B394),NOT(B395)),1,0)</f>
        <v>0</v>
      </c>
      <c r="L394" s="55">
        <v>1</v>
      </c>
      <c r="M394" s="61">
        <f t="shared" ref="M394:M424" ca="1" si="45">IF(B394&gt;0,-LN(1-(RAND()))/lambda,0)</f>
        <v>9.1619476251012379</v>
      </c>
      <c r="N394" s="55"/>
      <c r="O394" s="37"/>
      <c r="P394" t="s">
        <v>83</v>
      </c>
    </row>
    <row r="395" spans="1:23">
      <c r="A395" s="2">
        <v>2</v>
      </c>
      <c r="B395" s="10">
        <f t="shared" ref="B395:B424" ca="1" si="46">IF(B394&gt;0,IF(C395&lt;pww,1,0),IF(C395&lt;pdw,1,0))</f>
        <v>0</v>
      </c>
      <c r="C395" s="25">
        <f t="shared" ref="C395:C424" ca="1" si="47">RAND()</f>
        <v>0.95030511161777687</v>
      </c>
      <c r="D395" s="18"/>
      <c r="E395" s="18"/>
      <c r="F395" s="1"/>
      <c r="G395" s="19" t="s">
        <v>69</v>
      </c>
      <c r="H395" s="19"/>
      <c r="I395" s="20"/>
      <c r="J395">
        <f t="shared" ref="J395:J424" ca="1" si="48">IF(AND(B395,B396),1,0)</f>
        <v>0</v>
      </c>
      <c r="K395">
        <f t="shared" ref="K395:K424" ca="1" si="49">IF(AND(NOT(B395),NOT(B396)),1,0)</f>
        <v>1</v>
      </c>
      <c r="L395" s="55">
        <v>2</v>
      </c>
      <c r="M395" s="61">
        <f t="shared" ca="1" si="45"/>
        <v>0</v>
      </c>
      <c r="N395" s="55"/>
      <c r="O395" s="4"/>
      <c r="P395" t="s">
        <v>84</v>
      </c>
    </row>
    <row r="396" spans="1:23" ht="15.6">
      <c r="A396" s="2">
        <v>3</v>
      </c>
      <c r="B396" s="10">
        <f t="shared" ca="1" si="46"/>
        <v>0</v>
      </c>
      <c r="C396" s="25">
        <f t="shared" ca="1" si="47"/>
        <v>0.8964896504284795</v>
      </c>
      <c r="D396" s="63">
        <v>0.68</v>
      </c>
      <c r="E396" s="34">
        <f>1-D396</f>
        <v>0.31999999999999995</v>
      </c>
      <c r="F396" s="35" t="s">
        <v>78</v>
      </c>
      <c r="G396" s="36">
        <f ca="1">J393</f>
        <v>0.17780349424251041</v>
      </c>
      <c r="H396" s="36">
        <f ca="1">1-G396</f>
        <v>0.82219650575748959</v>
      </c>
      <c r="I396" s="20"/>
      <c r="J396">
        <f t="shared" ca="1" si="48"/>
        <v>0</v>
      </c>
      <c r="K396">
        <f t="shared" ca="1" si="49"/>
        <v>1</v>
      </c>
      <c r="L396" s="55">
        <v>3</v>
      </c>
      <c r="M396" s="61">
        <f t="shared" ca="1" si="45"/>
        <v>0</v>
      </c>
      <c r="N396" s="55"/>
      <c r="O396" s="41" t="s">
        <v>85</v>
      </c>
      <c r="P396" s="42"/>
      <c r="Q396" s="42" t="s">
        <v>86</v>
      </c>
      <c r="R396" s="43"/>
    </row>
    <row r="397" spans="1:23" ht="15.6">
      <c r="A397" s="2">
        <v>4</v>
      </c>
      <c r="B397" s="10">
        <f t="shared" ca="1" si="46"/>
        <v>0</v>
      </c>
      <c r="C397" s="25">
        <f t="shared" ca="1" si="47"/>
        <v>0.76085626973806064</v>
      </c>
      <c r="D397" s="34">
        <f>1-E397</f>
        <v>0.5</v>
      </c>
      <c r="E397" s="63">
        <v>0.5</v>
      </c>
      <c r="F397" s="35" t="s">
        <v>78</v>
      </c>
      <c r="G397" s="36">
        <f ca="1">1-H397</f>
        <v>0.99585588644030443</v>
      </c>
      <c r="H397" s="36">
        <f ca="1">K393</f>
        <v>4.1441135596956185E-3</v>
      </c>
      <c r="I397" s="20"/>
      <c r="J397">
        <f t="shared" ca="1" si="48"/>
        <v>0</v>
      </c>
      <c r="K397">
        <f t="shared" ca="1" si="49"/>
        <v>1</v>
      </c>
      <c r="L397" s="55">
        <v>4</v>
      </c>
      <c r="M397" s="61">
        <f t="shared" ca="1" si="45"/>
        <v>0</v>
      </c>
      <c r="N397" s="55"/>
      <c r="O397" s="44">
        <f ca="1">SUM(M394:M424)/31/H393</f>
        <v>2.9653375313158934</v>
      </c>
      <c r="P397" s="45"/>
      <c r="Q397" s="46">
        <f ca="1">SUM(M394:M424)</f>
        <v>64.371577779288941</v>
      </c>
      <c r="R397" s="47" t="s">
        <v>87</v>
      </c>
      <c r="S397" s="78" t="s">
        <v>88</v>
      </c>
      <c r="T397" s="78"/>
      <c r="U397" s="78"/>
      <c r="V397" s="78"/>
    </row>
    <row r="398" spans="1:23" ht="15.6">
      <c r="A398" s="2">
        <v>5</v>
      </c>
      <c r="B398" s="10">
        <f t="shared" ca="1" si="46"/>
        <v>0</v>
      </c>
      <c r="C398" s="25">
        <f t="shared" ca="1" si="47"/>
        <v>0.86095519640120854</v>
      </c>
      <c r="J398">
        <f t="shared" ca="1" si="48"/>
        <v>0</v>
      </c>
      <c r="K398">
        <f t="shared" ca="1" si="49"/>
        <v>1</v>
      </c>
      <c r="L398" s="55">
        <v>5</v>
      </c>
      <c r="M398" s="61">
        <f t="shared" ca="1" si="45"/>
        <v>0</v>
      </c>
      <c r="N398" s="55"/>
      <c r="O398" s="48"/>
      <c r="P398" s="49"/>
      <c r="R398" s="50"/>
    </row>
    <row r="399" spans="1:23">
      <c r="A399" s="2">
        <v>6</v>
      </c>
      <c r="B399" s="10">
        <f t="shared" ca="1" si="46"/>
        <v>0</v>
      </c>
      <c r="C399" s="25">
        <f t="shared" ca="1" si="47"/>
        <v>0.86094491277255492</v>
      </c>
      <c r="J399">
        <f t="shared" ca="1" si="48"/>
        <v>0</v>
      </c>
      <c r="K399">
        <f t="shared" ca="1" si="49"/>
        <v>1</v>
      </c>
      <c r="L399" s="55">
        <v>6</v>
      </c>
      <c r="M399" s="61">
        <f t="shared" ca="1" si="45"/>
        <v>0</v>
      </c>
      <c r="N399" s="55"/>
    </row>
    <row r="400" spans="1:23">
      <c r="A400" s="2">
        <v>7</v>
      </c>
      <c r="B400" s="10">
        <f t="shared" ca="1" si="46"/>
        <v>0</v>
      </c>
      <c r="C400" s="25">
        <f t="shared" ca="1" si="47"/>
        <v>0.65122157357499832</v>
      </c>
      <c r="J400">
        <f t="shared" ca="1" si="48"/>
        <v>0</v>
      </c>
      <c r="K400">
        <f t="shared" ca="1" si="49"/>
        <v>0</v>
      </c>
      <c r="L400" s="55">
        <v>7</v>
      </c>
      <c r="M400" s="61">
        <f t="shared" ca="1" si="45"/>
        <v>0</v>
      </c>
      <c r="N400" s="55"/>
      <c r="O400" s="76" t="s">
        <v>89</v>
      </c>
      <c r="P400" s="76" t="s">
        <v>90</v>
      </c>
      <c r="Q400" s="77">
        <f>79.9</f>
        <v>79.900000000000006</v>
      </c>
      <c r="R400" s="78" t="s">
        <v>87</v>
      </c>
      <c r="S400" s="78" t="s">
        <v>91</v>
      </c>
      <c r="T400" s="78"/>
      <c r="U400" s="78"/>
      <c r="V400" s="78"/>
      <c r="W400" s="78"/>
    </row>
    <row r="401" spans="1:23">
      <c r="A401" s="2">
        <v>8</v>
      </c>
      <c r="B401" s="10">
        <f t="shared" ca="1" si="46"/>
        <v>1</v>
      </c>
      <c r="C401" s="25">
        <f t="shared" ca="1" si="47"/>
        <v>0.39433572698796737</v>
      </c>
      <c r="J401">
        <f t="shared" ca="1" si="48"/>
        <v>1</v>
      </c>
      <c r="K401">
        <f t="shared" ca="1" si="49"/>
        <v>0</v>
      </c>
      <c r="L401" s="55">
        <v>8</v>
      </c>
      <c r="M401" s="61">
        <f t="shared" ca="1" si="45"/>
        <v>0.64083502415279969</v>
      </c>
      <c r="N401" s="55"/>
      <c r="O401" s="76"/>
      <c r="P401" s="76" t="s">
        <v>92</v>
      </c>
      <c r="Q401" s="77">
        <f ca="1">MAX(M394:M4043)</f>
        <v>13.992852590398629</v>
      </c>
      <c r="R401" s="78" t="s">
        <v>87</v>
      </c>
      <c r="S401" s="78"/>
      <c r="T401" s="78"/>
      <c r="U401" s="78"/>
      <c r="V401" s="78"/>
      <c r="W401" s="78"/>
    </row>
    <row r="402" spans="1:23">
      <c r="A402" s="2">
        <v>9</v>
      </c>
      <c r="B402" s="10">
        <f t="shared" ca="1" si="46"/>
        <v>1</v>
      </c>
      <c r="C402" s="25">
        <f t="shared" ca="1" si="47"/>
        <v>0.6801007272636731</v>
      </c>
      <c r="J402">
        <f t="shared" ca="1" si="48"/>
        <v>1</v>
      </c>
      <c r="K402">
        <f t="shared" ca="1" si="49"/>
        <v>0</v>
      </c>
      <c r="L402" s="55">
        <v>9</v>
      </c>
      <c r="M402" s="61">
        <f t="shared" ca="1" si="45"/>
        <v>0.63133716054251465</v>
      </c>
      <c r="N402" s="55"/>
      <c r="Q402" s="51"/>
    </row>
    <row r="403" spans="1:23">
      <c r="A403" s="2">
        <v>10</v>
      </c>
      <c r="B403" s="10">
        <f t="shared" ca="1" si="46"/>
        <v>1</v>
      </c>
      <c r="C403" s="25">
        <f t="shared" ca="1" si="47"/>
        <v>0.39444226782251401</v>
      </c>
      <c r="J403">
        <f t="shared" ca="1" si="48"/>
        <v>1</v>
      </c>
      <c r="K403">
        <f t="shared" ca="1" si="49"/>
        <v>0</v>
      </c>
      <c r="L403" s="55">
        <v>10</v>
      </c>
      <c r="M403" s="61">
        <f t="shared" ca="1" si="45"/>
        <v>2.2071439812374827</v>
      </c>
      <c r="N403" s="55"/>
    </row>
    <row r="404" spans="1:23">
      <c r="A404" s="2">
        <v>11</v>
      </c>
      <c r="B404" s="10">
        <f t="shared" ca="1" si="46"/>
        <v>1</v>
      </c>
      <c r="C404" s="25">
        <f t="shared" ca="1" si="47"/>
        <v>0.40597819978514627</v>
      </c>
      <c r="J404">
        <f t="shared" ca="1" si="48"/>
        <v>1</v>
      </c>
      <c r="K404">
        <f t="shared" ca="1" si="49"/>
        <v>0</v>
      </c>
      <c r="L404" s="55">
        <v>11</v>
      </c>
      <c r="M404" s="61">
        <f t="shared" ca="1" si="45"/>
        <v>0.47745192131032294</v>
      </c>
      <c r="N404" s="55"/>
    </row>
    <row r="405" spans="1:23">
      <c r="A405" s="2">
        <v>12</v>
      </c>
      <c r="B405" s="10">
        <f t="shared" ca="1" si="46"/>
        <v>1</v>
      </c>
      <c r="C405" s="25">
        <f t="shared" ca="1" si="47"/>
        <v>0.44650348305249166</v>
      </c>
      <c r="J405">
        <f t="shared" ca="1" si="48"/>
        <v>1</v>
      </c>
      <c r="K405">
        <f t="shared" ca="1" si="49"/>
        <v>0</v>
      </c>
      <c r="L405" s="55">
        <v>12</v>
      </c>
      <c r="M405" s="61">
        <f t="shared" ca="1" si="45"/>
        <v>7.21104887493519</v>
      </c>
      <c r="N405" s="55"/>
    </row>
    <row r="406" spans="1:23">
      <c r="A406" s="2">
        <v>13</v>
      </c>
      <c r="B406" s="10">
        <f t="shared" ca="1" si="46"/>
        <v>1</v>
      </c>
      <c r="C406" s="25">
        <f t="shared" ca="1" si="47"/>
        <v>0.50437338356671912</v>
      </c>
      <c r="J406">
        <f t="shared" ca="1" si="48"/>
        <v>0</v>
      </c>
      <c r="K406">
        <f t="shared" ca="1" si="49"/>
        <v>0</v>
      </c>
      <c r="L406" s="55">
        <v>13</v>
      </c>
      <c r="M406" s="61">
        <f t="shared" ca="1" si="45"/>
        <v>1.3632296148765648</v>
      </c>
      <c r="N406" s="55"/>
    </row>
    <row r="407" spans="1:23">
      <c r="A407" s="2">
        <v>14</v>
      </c>
      <c r="B407" s="10">
        <f t="shared" ca="1" si="46"/>
        <v>0</v>
      </c>
      <c r="C407" s="25">
        <f t="shared" ca="1" si="47"/>
        <v>0.81780604600798901</v>
      </c>
      <c r="J407">
        <f t="shared" ca="1" si="48"/>
        <v>0</v>
      </c>
      <c r="K407">
        <f t="shared" ca="1" si="49"/>
        <v>1</v>
      </c>
      <c r="L407" s="55">
        <v>14</v>
      </c>
      <c r="M407" s="61">
        <f t="shared" ca="1" si="45"/>
        <v>0</v>
      </c>
      <c r="N407" s="55"/>
    </row>
    <row r="408" spans="1:23">
      <c r="A408" s="2">
        <v>15</v>
      </c>
      <c r="B408" s="10">
        <f t="shared" ca="1" si="46"/>
        <v>0</v>
      </c>
      <c r="C408" s="25">
        <f t="shared" ca="1" si="47"/>
        <v>0.53838861600124954</v>
      </c>
      <c r="J408">
        <f t="shared" ca="1" si="48"/>
        <v>0</v>
      </c>
      <c r="K408">
        <f t="shared" ca="1" si="49"/>
        <v>0</v>
      </c>
      <c r="L408" s="55">
        <v>15</v>
      </c>
      <c r="M408" s="61">
        <f t="shared" ca="1" si="45"/>
        <v>0</v>
      </c>
      <c r="N408" s="55"/>
    </row>
    <row r="409" spans="1:23">
      <c r="A409" s="2">
        <v>16</v>
      </c>
      <c r="B409" s="10">
        <f t="shared" ca="1" si="46"/>
        <v>1</v>
      </c>
      <c r="C409" s="25">
        <f t="shared" ca="1" si="47"/>
        <v>0.38491091670367206</v>
      </c>
      <c r="J409">
        <f t="shared" ca="1" si="48"/>
        <v>1</v>
      </c>
      <c r="K409">
        <f t="shared" ca="1" si="49"/>
        <v>0</v>
      </c>
      <c r="L409" s="55">
        <v>16</v>
      </c>
      <c r="M409" s="61">
        <f t="shared" ca="1" si="45"/>
        <v>1.2489846501428141</v>
      </c>
      <c r="N409" s="55"/>
    </row>
    <row r="410" spans="1:23">
      <c r="A410" s="2">
        <v>17</v>
      </c>
      <c r="B410" s="10">
        <f t="shared" ca="1" si="46"/>
        <v>1</v>
      </c>
      <c r="C410" s="25">
        <f t="shared" ca="1" si="47"/>
        <v>0.3879912619427065</v>
      </c>
      <c r="J410">
        <f t="shared" ca="1" si="48"/>
        <v>1</v>
      </c>
      <c r="K410">
        <f t="shared" ca="1" si="49"/>
        <v>0</v>
      </c>
      <c r="L410" s="55">
        <v>17</v>
      </c>
      <c r="M410" s="61">
        <f t="shared" ca="1" si="45"/>
        <v>1.8510784172454231</v>
      </c>
      <c r="N410" s="55"/>
    </row>
    <row r="411" spans="1:23">
      <c r="A411" s="2">
        <v>18</v>
      </c>
      <c r="B411" s="10">
        <f t="shared" ca="1" si="46"/>
        <v>1</v>
      </c>
      <c r="C411" s="25">
        <f t="shared" ca="1" si="47"/>
        <v>0.17452554915534979</v>
      </c>
      <c r="J411">
        <f t="shared" ca="1" si="48"/>
        <v>1</v>
      </c>
      <c r="K411">
        <f t="shared" ca="1" si="49"/>
        <v>0</v>
      </c>
      <c r="L411" s="55">
        <v>18</v>
      </c>
      <c r="M411" s="61">
        <f t="shared" ca="1" si="45"/>
        <v>6.679653028433262E-2</v>
      </c>
      <c r="N411" s="55"/>
    </row>
    <row r="412" spans="1:23">
      <c r="A412" s="2">
        <v>19</v>
      </c>
      <c r="B412" s="10">
        <f t="shared" ca="1" si="46"/>
        <v>1</v>
      </c>
      <c r="C412" s="25">
        <f t="shared" ca="1" si="47"/>
        <v>4.954391685798698E-3</v>
      </c>
      <c r="J412">
        <f t="shared" ca="1" si="48"/>
        <v>1</v>
      </c>
      <c r="K412">
        <f t="shared" ca="1" si="49"/>
        <v>0</v>
      </c>
      <c r="L412" s="55">
        <v>19</v>
      </c>
      <c r="M412" s="61">
        <f t="shared" ca="1" si="45"/>
        <v>6.1943080734454226</v>
      </c>
      <c r="N412" s="55"/>
    </row>
    <row r="413" spans="1:23">
      <c r="A413" s="2">
        <v>20</v>
      </c>
      <c r="B413" s="10">
        <f t="shared" ca="1" si="46"/>
        <v>1</v>
      </c>
      <c r="C413" s="25">
        <f t="shared" ca="1" si="47"/>
        <v>0.38079699382759136</v>
      </c>
      <c r="J413">
        <f t="shared" ca="1" si="48"/>
        <v>0</v>
      </c>
      <c r="K413">
        <f t="shared" ca="1" si="49"/>
        <v>0</v>
      </c>
      <c r="L413" s="55">
        <v>20</v>
      </c>
      <c r="M413" s="61">
        <f t="shared" ca="1" si="45"/>
        <v>3.8086070250952258</v>
      </c>
      <c r="N413" s="55"/>
    </row>
    <row r="414" spans="1:23">
      <c r="A414" s="2">
        <v>21</v>
      </c>
      <c r="B414" s="10">
        <f t="shared" ca="1" si="46"/>
        <v>0</v>
      </c>
      <c r="C414" s="25">
        <f t="shared" ca="1" si="47"/>
        <v>0.72195175824380631</v>
      </c>
      <c r="J414">
        <f t="shared" ca="1" si="48"/>
        <v>0</v>
      </c>
      <c r="K414">
        <f t="shared" ca="1" si="49"/>
        <v>0</v>
      </c>
      <c r="L414" s="55">
        <v>21</v>
      </c>
      <c r="M414" s="61">
        <f t="shared" ca="1" si="45"/>
        <v>0</v>
      </c>
      <c r="N414" s="55"/>
    </row>
    <row r="415" spans="1:23">
      <c r="A415" s="2">
        <v>22</v>
      </c>
      <c r="B415" s="10">
        <f t="shared" ca="1" si="46"/>
        <v>1</v>
      </c>
      <c r="C415" s="25">
        <f t="shared" ca="1" si="47"/>
        <v>0.15365238143171145</v>
      </c>
      <c r="J415">
        <f t="shared" ca="1" si="48"/>
        <v>1</v>
      </c>
      <c r="K415">
        <f t="shared" ca="1" si="49"/>
        <v>0</v>
      </c>
      <c r="L415" s="55">
        <v>22</v>
      </c>
      <c r="M415" s="61">
        <f t="shared" ca="1" si="45"/>
        <v>0.78691429992336281</v>
      </c>
      <c r="N415" s="55"/>
    </row>
    <row r="416" spans="1:23">
      <c r="A416" s="2">
        <v>23</v>
      </c>
      <c r="B416" s="10">
        <f t="shared" ca="1" si="46"/>
        <v>1</v>
      </c>
      <c r="C416" s="25">
        <f t="shared" ca="1" si="47"/>
        <v>0.44731834054763908</v>
      </c>
      <c r="J416">
        <f t="shared" ca="1" si="48"/>
        <v>0</v>
      </c>
      <c r="K416">
        <f t="shared" ca="1" si="49"/>
        <v>0</v>
      </c>
      <c r="L416" s="55">
        <v>23</v>
      </c>
      <c r="M416" s="61">
        <f t="shared" ca="1" si="45"/>
        <v>12.373442894828564</v>
      </c>
      <c r="N416" s="55"/>
    </row>
    <row r="417" spans="1:18">
      <c r="A417" s="2">
        <v>24</v>
      </c>
      <c r="B417" s="10">
        <f t="shared" ca="1" si="46"/>
        <v>0</v>
      </c>
      <c r="C417" s="25">
        <f t="shared" ca="1" si="47"/>
        <v>0.99875251190623071</v>
      </c>
      <c r="J417">
        <f t="shared" ca="1" si="48"/>
        <v>0</v>
      </c>
      <c r="K417">
        <f t="shared" ca="1" si="49"/>
        <v>1</v>
      </c>
      <c r="L417" s="55">
        <v>24</v>
      </c>
      <c r="M417" s="61">
        <f t="shared" ca="1" si="45"/>
        <v>0</v>
      </c>
      <c r="N417" s="55"/>
    </row>
    <row r="418" spans="1:18">
      <c r="A418" s="2">
        <v>25</v>
      </c>
      <c r="B418" s="10">
        <f t="shared" ca="1" si="46"/>
        <v>0</v>
      </c>
      <c r="C418" s="25">
        <f t="shared" ca="1" si="47"/>
        <v>0.75383527204531386</v>
      </c>
      <c r="J418">
        <f t="shared" ca="1" si="48"/>
        <v>0</v>
      </c>
      <c r="K418">
        <f t="shared" ca="1" si="49"/>
        <v>0</v>
      </c>
      <c r="L418" s="55">
        <v>25</v>
      </c>
      <c r="M418" s="61">
        <f t="shared" ca="1" si="45"/>
        <v>0</v>
      </c>
      <c r="N418" s="55"/>
    </row>
    <row r="419" spans="1:18">
      <c r="A419" s="2">
        <v>26</v>
      </c>
      <c r="B419" s="10">
        <f t="shared" ca="1" si="46"/>
        <v>1</v>
      </c>
      <c r="C419" s="25">
        <f t="shared" ca="1" si="47"/>
        <v>0.4661480214346454</v>
      </c>
      <c r="J419">
        <f t="shared" ca="1" si="48"/>
        <v>1</v>
      </c>
      <c r="K419">
        <f t="shared" ca="1" si="49"/>
        <v>0</v>
      </c>
      <c r="L419" s="55">
        <v>26</v>
      </c>
      <c r="M419" s="61">
        <f t="shared" ca="1" si="45"/>
        <v>0.94950804261488408</v>
      </c>
      <c r="N419" s="55"/>
    </row>
    <row r="420" spans="1:18">
      <c r="A420" s="2">
        <v>27</v>
      </c>
      <c r="B420" s="10">
        <f t="shared" ca="1" si="46"/>
        <v>1</v>
      </c>
      <c r="C420" s="25">
        <f t="shared" ca="1" si="47"/>
        <v>0.70736807548823522</v>
      </c>
      <c r="J420">
        <f t="shared" ca="1" si="48"/>
        <v>1</v>
      </c>
      <c r="K420">
        <f t="shared" ca="1" si="49"/>
        <v>0</v>
      </c>
      <c r="L420" s="55">
        <v>27</v>
      </c>
      <c r="M420" s="61">
        <f t="shared" ca="1" si="45"/>
        <v>4.1628142326065207</v>
      </c>
      <c r="N420" s="55"/>
    </row>
    <row r="421" spans="1:18">
      <c r="A421" s="2">
        <v>28</v>
      </c>
      <c r="B421" s="10">
        <f t="shared" ca="1" si="46"/>
        <v>1</v>
      </c>
      <c r="C421" s="25">
        <f t="shared" ca="1" si="47"/>
        <v>5.5936108571439824E-2</v>
      </c>
      <c r="J421">
        <f t="shared" ca="1" si="48"/>
        <v>1</v>
      </c>
      <c r="K421">
        <f t="shared" ca="1" si="49"/>
        <v>0</v>
      </c>
      <c r="L421" s="55">
        <v>28</v>
      </c>
      <c r="M421" s="61">
        <f t="shared" ca="1" si="45"/>
        <v>2.1333446568514063</v>
      </c>
      <c r="N421" s="55"/>
    </row>
    <row r="422" spans="1:18">
      <c r="A422" s="2">
        <v>29</v>
      </c>
      <c r="B422" s="10">
        <f t="shared" ca="1" si="46"/>
        <v>1</v>
      </c>
      <c r="C422" s="25">
        <f t="shared" ca="1" si="47"/>
        <v>9.1593465573612365E-2</v>
      </c>
      <c r="J422">
        <f t="shared" ca="1" si="48"/>
        <v>1</v>
      </c>
      <c r="K422">
        <f t="shared" ca="1" si="49"/>
        <v>0</v>
      </c>
      <c r="L422" s="55">
        <v>29</v>
      </c>
      <c r="M422" s="61">
        <f t="shared" ca="1" si="45"/>
        <v>0.25815140601705583</v>
      </c>
      <c r="N422" s="55"/>
    </row>
    <row r="423" spans="1:18">
      <c r="A423" s="2">
        <v>30</v>
      </c>
      <c r="B423" s="10">
        <f t="shared" ca="1" si="46"/>
        <v>1</v>
      </c>
      <c r="C423" s="25">
        <f t="shared" ca="1" si="47"/>
        <v>0.16460218171757901</v>
      </c>
      <c r="J423">
        <f t="shared" ca="1" si="48"/>
        <v>1</v>
      </c>
      <c r="K423">
        <f t="shared" ca="1" si="49"/>
        <v>0</v>
      </c>
      <c r="L423" s="55">
        <v>30</v>
      </c>
      <c r="M423" s="61">
        <f t="shared" ca="1" si="45"/>
        <v>6.363070743649998</v>
      </c>
      <c r="N423" s="55"/>
    </row>
    <row r="424" spans="1:18">
      <c r="A424" s="2">
        <v>31</v>
      </c>
      <c r="B424" s="10">
        <f t="shared" ca="1" si="46"/>
        <v>1</v>
      </c>
      <c r="C424" s="25">
        <f t="shared" ca="1" si="47"/>
        <v>3.3875035644328366E-2</v>
      </c>
      <c r="J424">
        <f t="shared" ca="1" si="48"/>
        <v>1</v>
      </c>
      <c r="K424">
        <f t="shared" ca="1" si="49"/>
        <v>0</v>
      </c>
      <c r="L424" s="55">
        <v>31</v>
      </c>
      <c r="M424" s="61">
        <f t="shared" ca="1" si="45"/>
        <v>2.4815626044278147</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6" thickBot="1">
      <c r="A434" s="2" t="s">
        <v>59</v>
      </c>
      <c r="B434" s="2"/>
      <c r="C434" s="23"/>
      <c r="D434" s="1"/>
      <c r="E434" s="1"/>
      <c r="F434" s="1"/>
      <c r="G434" s="1"/>
      <c r="H434" s="1"/>
      <c r="I434" s="1"/>
      <c r="L434" s="55" t="s">
        <v>60</v>
      </c>
      <c r="M434" s="55"/>
      <c r="N434" s="55"/>
      <c r="O434" s="38">
        <v>0.43</v>
      </c>
      <c r="P434" s="38">
        <v>0.72</v>
      </c>
      <c r="Q434" s="38">
        <v>0.62</v>
      </c>
      <c r="R434" s="3"/>
    </row>
    <row r="435" spans="1:23" ht="24" thickBot="1">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0.70025839793281652</v>
      </c>
      <c r="I437" s="20"/>
      <c r="J437" s="6">
        <f ca="1">SUM(J438:J4087)/SUM(rainout)</f>
        <v>0.11832627551367766</v>
      </c>
      <c r="K437" s="6">
        <f ca="1">SUM(K438:K4087)/(3650-SUM(rainout))</f>
        <v>2.0718815734353533E-3</v>
      </c>
      <c r="L437" s="59" t="s">
        <v>73</v>
      </c>
      <c r="M437" s="60" t="s">
        <v>80</v>
      </c>
      <c r="N437" s="55"/>
    </row>
    <row r="438" spans="1:23">
      <c r="A438" s="2">
        <v>1</v>
      </c>
      <c r="B438" s="10">
        <v>1</v>
      </c>
      <c r="C438" s="25">
        <f ca="1">RAND()</f>
        <v>0.39301822688655375</v>
      </c>
      <c r="D438" s="18" t="s">
        <v>81</v>
      </c>
      <c r="E438" s="18" t="s">
        <v>82</v>
      </c>
      <c r="F438" s="15" t="s">
        <v>78</v>
      </c>
      <c r="G438" s="20" t="s">
        <v>12</v>
      </c>
      <c r="H438" s="21">
        <f ca="1">COUNTIF(rainout,"=0")/COUNT(rainout)</f>
        <v>0.29974160206718348</v>
      </c>
      <c r="I438" s="20"/>
      <c r="J438">
        <f ca="1">IF(AND(B438,B439),1,0)</f>
        <v>0</v>
      </c>
      <c r="K438">
        <f ca="1">IF(AND(NOT(B438),NOT(B439)),1,0)</f>
        <v>0</v>
      </c>
      <c r="L438" s="55">
        <v>1</v>
      </c>
      <c r="M438" s="61">
        <f t="shared" ref="M438:M467" ca="1" si="50">IF(B438&gt;0,-LN(1-(RAND()))/lambda,0)</f>
        <v>13.992852590398629</v>
      </c>
      <c r="N438" s="55"/>
      <c r="O438" s="37"/>
      <c r="P438" t="s">
        <v>83</v>
      </c>
    </row>
    <row r="439" spans="1:23">
      <c r="A439" s="2">
        <v>2</v>
      </c>
      <c r="B439" s="10">
        <f t="shared" ref="B439:B467" ca="1" si="51">IF(B438&gt;0,IF(C439&lt;pww,1,0),IF(C439&lt;pdw,1,0))</f>
        <v>0</v>
      </c>
      <c r="C439" s="25">
        <f t="shared" ref="C439:C467" ca="1" si="52">RAND()</f>
        <v>0.9320376469743028</v>
      </c>
      <c r="D439" s="18"/>
      <c r="E439" s="18"/>
      <c r="F439" s="1"/>
      <c r="G439" s="19" t="s">
        <v>69</v>
      </c>
      <c r="H439" s="19"/>
      <c r="I439" s="20"/>
      <c r="J439">
        <f t="shared" ref="J439:J467" ca="1" si="53">IF(AND(B439,B440),1,0)</f>
        <v>0</v>
      </c>
      <c r="K439">
        <f t="shared" ref="K439:K467" ca="1" si="54">IF(AND(NOT(B439),NOT(B440)),1,0)</f>
        <v>0</v>
      </c>
      <c r="L439" s="55">
        <v>2</v>
      </c>
      <c r="M439" s="61">
        <f t="shared" ca="1" si="50"/>
        <v>0</v>
      </c>
      <c r="N439" s="55"/>
      <c r="O439" s="4"/>
      <c r="P439" t="s">
        <v>84</v>
      </c>
    </row>
    <row r="440" spans="1:23" ht="15.6">
      <c r="A440" s="2">
        <v>3</v>
      </c>
      <c r="B440" s="10">
        <f t="shared" ca="1" si="51"/>
        <v>1</v>
      </c>
      <c r="C440" s="25">
        <f t="shared" ca="1" si="52"/>
        <v>0.15989636017207831</v>
      </c>
      <c r="D440" s="63">
        <v>0.74</v>
      </c>
      <c r="E440" s="34">
        <f>1-D440</f>
        <v>0.26</v>
      </c>
      <c r="F440" s="35" t="s">
        <v>78</v>
      </c>
      <c r="G440" s="36">
        <f ca="1">J437</f>
        <v>0.11832627551367766</v>
      </c>
      <c r="H440" s="36">
        <f ca="1">1-G440</f>
        <v>0.88167372448632231</v>
      </c>
      <c r="I440" s="20"/>
      <c r="J440">
        <f t="shared" ca="1" si="53"/>
        <v>0</v>
      </c>
      <c r="K440">
        <f t="shared" ca="1" si="54"/>
        <v>0</v>
      </c>
      <c r="L440" s="55">
        <v>3</v>
      </c>
      <c r="M440" s="61">
        <f t="shared" ca="1" si="50"/>
        <v>8.3888172477079301</v>
      </c>
      <c r="N440" s="55"/>
      <c r="O440" s="41" t="s">
        <v>85</v>
      </c>
      <c r="P440" s="42"/>
      <c r="Q440" s="42" t="s">
        <v>86</v>
      </c>
      <c r="R440" s="43"/>
    </row>
    <row r="441" spans="1:23" ht="15.6">
      <c r="A441" s="2">
        <v>4</v>
      </c>
      <c r="B441" s="10">
        <f t="shared" ca="1" si="51"/>
        <v>0</v>
      </c>
      <c r="C441" s="25">
        <f t="shared" ca="1" si="52"/>
        <v>0.96761283054985359</v>
      </c>
      <c r="D441" s="34">
        <f>1-E441</f>
        <v>0.52</v>
      </c>
      <c r="E441" s="63">
        <v>0.48</v>
      </c>
      <c r="F441" s="35" t="s">
        <v>78</v>
      </c>
      <c r="G441" s="36">
        <f ca="1">1-H441</f>
        <v>0.99792811842656459</v>
      </c>
      <c r="H441" s="36">
        <f ca="1">K437</f>
        <v>2.0718815734353533E-3</v>
      </c>
      <c r="I441" s="20"/>
      <c r="J441">
        <f t="shared" ca="1" si="53"/>
        <v>0</v>
      </c>
      <c r="K441">
        <f t="shared" ca="1" si="54"/>
        <v>0</v>
      </c>
      <c r="L441" s="55">
        <v>4</v>
      </c>
      <c r="M441" s="61">
        <f t="shared" ca="1" si="50"/>
        <v>0</v>
      </c>
      <c r="N441" s="55"/>
      <c r="O441" s="44">
        <f ca="1">SUM(M438:M467)/30/H437</f>
        <v>3.1917711407264022</v>
      </c>
      <c r="P441" s="45"/>
      <c r="Q441" s="46">
        <f ca="1">SUM(M438:M467)</f>
        <v>67.051936367198067</v>
      </c>
      <c r="R441" s="47" t="s">
        <v>87</v>
      </c>
      <c r="S441" s="78" t="s">
        <v>88</v>
      </c>
      <c r="T441" s="78"/>
      <c r="U441" s="78"/>
      <c r="V441" s="78"/>
    </row>
    <row r="442" spans="1:23" ht="15.6">
      <c r="A442" s="2">
        <v>5</v>
      </c>
      <c r="B442" s="10">
        <f t="shared" ca="1" si="51"/>
        <v>1</v>
      </c>
      <c r="C442" s="25">
        <f t="shared" ca="1" si="52"/>
        <v>0.49782087037651346</v>
      </c>
      <c r="J442">
        <f t="shared" ca="1" si="53"/>
        <v>1</v>
      </c>
      <c r="K442">
        <f t="shared" ca="1" si="54"/>
        <v>0</v>
      </c>
      <c r="L442" s="55">
        <v>5</v>
      </c>
      <c r="M442" s="61">
        <f t="shared" ca="1" si="50"/>
        <v>6.0258545678842808</v>
      </c>
      <c r="N442" s="55"/>
      <c r="O442" s="48"/>
      <c r="P442" s="49"/>
      <c r="R442" s="50"/>
    </row>
    <row r="443" spans="1:23">
      <c r="A443" s="2">
        <v>6</v>
      </c>
      <c r="B443" s="10">
        <f t="shared" ca="1" si="51"/>
        <v>1</v>
      </c>
      <c r="C443" s="25">
        <f t="shared" ca="1" si="52"/>
        <v>0.25494039199005369</v>
      </c>
      <c r="J443">
        <f t="shared" ca="1" si="53"/>
        <v>1</v>
      </c>
      <c r="K443">
        <f t="shared" ca="1" si="54"/>
        <v>0</v>
      </c>
      <c r="L443" s="55">
        <v>6</v>
      </c>
      <c r="M443" s="61">
        <f t="shared" ca="1" si="50"/>
        <v>2.0603136862727287</v>
      </c>
      <c r="N443" s="55"/>
    </row>
    <row r="444" spans="1:23">
      <c r="A444" s="2">
        <v>7</v>
      </c>
      <c r="B444" s="10">
        <f t="shared" ca="1" si="51"/>
        <v>1</v>
      </c>
      <c r="C444" s="25">
        <f t="shared" ca="1" si="52"/>
        <v>0.62778803513160131</v>
      </c>
      <c r="J444">
        <f t="shared" ca="1" si="53"/>
        <v>1</v>
      </c>
      <c r="K444">
        <f t="shared" ca="1" si="54"/>
        <v>0</v>
      </c>
      <c r="L444" s="55">
        <v>7</v>
      </c>
      <c r="M444" s="61">
        <f t="shared" ca="1" si="50"/>
        <v>1.365615014754701</v>
      </c>
      <c r="N444" s="55"/>
      <c r="O444" s="76" t="s">
        <v>89</v>
      </c>
      <c r="P444" s="76" t="s">
        <v>90</v>
      </c>
      <c r="Q444" s="77">
        <f>79.9</f>
        <v>79.900000000000006</v>
      </c>
      <c r="R444" s="78" t="s">
        <v>87</v>
      </c>
      <c r="S444" s="78" t="s">
        <v>91</v>
      </c>
      <c r="T444" s="78"/>
      <c r="U444" s="78"/>
      <c r="V444" s="78"/>
      <c r="W444" s="78"/>
    </row>
    <row r="445" spans="1:23">
      <c r="A445" s="2">
        <v>8</v>
      </c>
      <c r="B445" s="10">
        <f t="shared" ca="1" si="51"/>
        <v>1</v>
      </c>
      <c r="C445" s="25">
        <f t="shared" ca="1" si="52"/>
        <v>0.331342693998815</v>
      </c>
      <c r="J445">
        <f t="shared" ca="1" si="53"/>
        <v>1</v>
      </c>
      <c r="K445">
        <f t="shared" ca="1" si="54"/>
        <v>0</v>
      </c>
      <c r="L445" s="55">
        <v>8</v>
      </c>
      <c r="M445" s="61">
        <f t="shared" ca="1" si="50"/>
        <v>0.30737237082699115</v>
      </c>
      <c r="N445" s="55"/>
      <c r="O445" s="76"/>
      <c r="P445" s="76" t="s">
        <v>92</v>
      </c>
      <c r="Q445" s="77">
        <f ca="1">MAX(M438:M4087)</f>
        <v>13.992852590398629</v>
      </c>
      <c r="R445" s="78" t="s">
        <v>87</v>
      </c>
      <c r="S445" s="78"/>
      <c r="T445" s="78"/>
      <c r="U445" s="78"/>
      <c r="V445" s="78"/>
      <c r="W445" s="78"/>
    </row>
    <row r="446" spans="1:23">
      <c r="A446" s="2">
        <v>9</v>
      </c>
      <c r="B446" s="10">
        <f t="shared" ca="1" si="51"/>
        <v>1</v>
      </c>
      <c r="C446" s="25">
        <f t="shared" ca="1" si="52"/>
        <v>0.50525133597250771</v>
      </c>
      <c r="J446">
        <f t="shared" ca="1" si="53"/>
        <v>0</v>
      </c>
      <c r="K446">
        <f t="shared" ca="1" si="54"/>
        <v>0</v>
      </c>
      <c r="L446" s="55">
        <v>9</v>
      </c>
      <c r="M446" s="61">
        <f t="shared" ca="1" si="50"/>
        <v>0.94579641719922491</v>
      </c>
      <c r="N446" s="55"/>
      <c r="Q446" s="51"/>
    </row>
    <row r="447" spans="1:23">
      <c r="A447" s="2">
        <v>10</v>
      </c>
      <c r="B447" s="10">
        <f t="shared" ca="1" si="51"/>
        <v>0</v>
      </c>
      <c r="C447" s="25">
        <f t="shared" ca="1" si="52"/>
        <v>0.94095868729631948</v>
      </c>
      <c r="J447">
        <f t="shared" ca="1" si="53"/>
        <v>0</v>
      </c>
      <c r="K447">
        <f t="shared" ca="1" si="54"/>
        <v>1</v>
      </c>
      <c r="L447" s="55">
        <v>10</v>
      </c>
      <c r="M447" s="61">
        <f t="shared" ca="1" si="50"/>
        <v>0</v>
      </c>
      <c r="N447" s="55"/>
    </row>
    <row r="448" spans="1:23">
      <c r="A448" s="2">
        <v>11</v>
      </c>
      <c r="B448" s="10">
        <f t="shared" ca="1" si="51"/>
        <v>0</v>
      </c>
      <c r="C448" s="25">
        <f t="shared" ca="1" si="52"/>
        <v>0.54203717746513824</v>
      </c>
      <c r="J448">
        <f t="shared" ca="1" si="53"/>
        <v>0</v>
      </c>
      <c r="K448">
        <f t="shared" ca="1" si="54"/>
        <v>0</v>
      </c>
      <c r="L448" s="55">
        <v>11</v>
      </c>
      <c r="M448" s="61">
        <f t="shared" ca="1" si="50"/>
        <v>0</v>
      </c>
      <c r="N448" s="55"/>
    </row>
    <row r="449" spans="1:14">
      <c r="A449" s="2">
        <v>12</v>
      </c>
      <c r="B449" s="10">
        <f t="shared" ca="1" si="51"/>
        <v>1</v>
      </c>
      <c r="C449" s="25">
        <f t="shared" ca="1" si="52"/>
        <v>0.42618322403860065</v>
      </c>
      <c r="J449">
        <f t="shared" ca="1" si="53"/>
        <v>0</v>
      </c>
      <c r="K449">
        <f t="shared" ca="1" si="54"/>
        <v>0</v>
      </c>
      <c r="L449" s="55">
        <v>12</v>
      </c>
      <c r="M449" s="61">
        <f t="shared" ca="1" si="50"/>
        <v>2.7293366891275754</v>
      </c>
      <c r="N449" s="55"/>
    </row>
    <row r="450" spans="1:14">
      <c r="A450" s="2">
        <v>13</v>
      </c>
      <c r="B450" s="10">
        <f t="shared" ca="1" si="51"/>
        <v>0</v>
      </c>
      <c r="C450" s="25">
        <f t="shared" ca="1" si="52"/>
        <v>0.99158007715015251</v>
      </c>
      <c r="J450">
        <f t="shared" ca="1" si="53"/>
        <v>0</v>
      </c>
      <c r="K450">
        <f t="shared" ca="1" si="54"/>
        <v>1</v>
      </c>
      <c r="L450" s="55">
        <v>13</v>
      </c>
      <c r="M450" s="61">
        <f t="shared" ca="1" si="50"/>
        <v>0</v>
      </c>
      <c r="N450" s="55"/>
    </row>
    <row r="451" spans="1:14">
      <c r="A451" s="2">
        <v>14</v>
      </c>
      <c r="B451" s="10">
        <f t="shared" ca="1" si="51"/>
        <v>0</v>
      </c>
      <c r="C451" s="25">
        <f t="shared" ca="1" si="52"/>
        <v>0.73731524930047032</v>
      </c>
      <c r="J451">
        <f t="shared" ca="1" si="53"/>
        <v>0</v>
      </c>
      <c r="K451">
        <f t="shared" ca="1" si="54"/>
        <v>0</v>
      </c>
      <c r="L451" s="55">
        <v>14</v>
      </c>
      <c r="M451" s="61">
        <f t="shared" ca="1" si="50"/>
        <v>0</v>
      </c>
      <c r="N451" s="55"/>
    </row>
    <row r="452" spans="1:14">
      <c r="A452" s="2">
        <v>15</v>
      </c>
      <c r="B452" s="10">
        <f t="shared" ca="1" si="51"/>
        <v>1</v>
      </c>
      <c r="C452" s="25">
        <f t="shared" ca="1" si="52"/>
        <v>9.0114751694244544E-2</v>
      </c>
      <c r="J452">
        <f t="shared" ca="1" si="53"/>
        <v>1</v>
      </c>
      <c r="K452">
        <f t="shared" ca="1" si="54"/>
        <v>0</v>
      </c>
      <c r="L452" s="55">
        <v>15</v>
      </c>
      <c r="M452" s="61">
        <f t="shared" ca="1" si="50"/>
        <v>7.8153672011714255</v>
      </c>
      <c r="N452" s="55"/>
    </row>
    <row r="453" spans="1:14">
      <c r="A453" s="2">
        <v>16</v>
      </c>
      <c r="B453" s="10">
        <f t="shared" ca="1" si="51"/>
        <v>1</v>
      </c>
      <c r="C453" s="25">
        <f t="shared" ca="1" si="52"/>
        <v>0.28856928603201193</v>
      </c>
      <c r="J453">
        <f t="shared" ca="1" si="53"/>
        <v>1</v>
      </c>
      <c r="K453">
        <f t="shared" ca="1" si="54"/>
        <v>0</v>
      </c>
      <c r="L453" s="55">
        <v>16</v>
      </c>
      <c r="M453" s="61">
        <f t="shared" ca="1" si="50"/>
        <v>0.61764017330875387</v>
      </c>
      <c r="N453" s="55"/>
    </row>
    <row r="454" spans="1:14">
      <c r="A454" s="2">
        <v>17</v>
      </c>
      <c r="B454" s="10">
        <f t="shared" ca="1" si="51"/>
        <v>1</v>
      </c>
      <c r="C454" s="25">
        <f t="shared" ca="1" si="52"/>
        <v>0.71539505999466235</v>
      </c>
      <c r="J454">
        <f t="shared" ca="1" si="53"/>
        <v>1</v>
      </c>
      <c r="K454">
        <f t="shared" ca="1" si="54"/>
        <v>0</v>
      </c>
      <c r="L454" s="55">
        <v>17</v>
      </c>
      <c r="M454" s="61">
        <f t="shared" ca="1" si="50"/>
        <v>4.4629982506674315</v>
      </c>
      <c r="N454" s="55"/>
    </row>
    <row r="455" spans="1:14">
      <c r="A455" s="2">
        <v>18</v>
      </c>
      <c r="B455" s="10">
        <f t="shared" ca="1" si="51"/>
        <v>1</v>
      </c>
      <c r="C455" s="25">
        <f t="shared" ca="1" si="52"/>
        <v>0.10560563296002856</v>
      </c>
      <c r="J455">
        <f t="shared" ca="1" si="53"/>
        <v>1</v>
      </c>
      <c r="K455">
        <f t="shared" ca="1" si="54"/>
        <v>0</v>
      </c>
      <c r="L455" s="55">
        <v>18</v>
      </c>
      <c r="M455" s="61">
        <f t="shared" ca="1" si="50"/>
        <v>7.3139869251716547</v>
      </c>
      <c r="N455" s="55"/>
    </row>
    <row r="456" spans="1:14">
      <c r="A456" s="2">
        <v>19</v>
      </c>
      <c r="B456" s="10">
        <f t="shared" ca="1" si="51"/>
        <v>1</v>
      </c>
      <c r="C456" s="25">
        <f t="shared" ca="1" si="52"/>
        <v>0.31656321460478642</v>
      </c>
      <c r="J456">
        <f t="shared" ca="1" si="53"/>
        <v>1</v>
      </c>
      <c r="K456">
        <f t="shared" ca="1" si="54"/>
        <v>0</v>
      </c>
      <c r="L456" s="55">
        <v>19</v>
      </c>
      <c r="M456" s="61">
        <f t="shared" ca="1" si="50"/>
        <v>1.2651696716557381</v>
      </c>
      <c r="N456" s="55"/>
    </row>
    <row r="457" spans="1:14">
      <c r="A457" s="2">
        <v>20</v>
      </c>
      <c r="B457" s="10">
        <f t="shared" ca="1" si="51"/>
        <v>1</v>
      </c>
      <c r="C457" s="25">
        <f t="shared" ca="1" si="52"/>
        <v>0.61867575644668871</v>
      </c>
      <c r="J457">
        <f t="shared" ca="1" si="53"/>
        <v>0</v>
      </c>
      <c r="K457">
        <f t="shared" ca="1" si="54"/>
        <v>0</v>
      </c>
      <c r="L457" s="55">
        <v>20</v>
      </c>
      <c r="M457" s="61">
        <f t="shared" ca="1" si="50"/>
        <v>0.76278841978644307</v>
      </c>
      <c r="N457" s="55"/>
    </row>
    <row r="458" spans="1:14">
      <c r="A458" s="2">
        <v>21</v>
      </c>
      <c r="B458" s="10">
        <f t="shared" ca="1" si="51"/>
        <v>0</v>
      </c>
      <c r="C458" s="25">
        <f t="shared" ca="1" si="52"/>
        <v>0.80569407373709812</v>
      </c>
      <c r="J458">
        <f t="shared" ca="1" si="53"/>
        <v>0</v>
      </c>
      <c r="K458">
        <f t="shared" ca="1" si="54"/>
        <v>0</v>
      </c>
      <c r="L458" s="55">
        <v>21</v>
      </c>
      <c r="M458" s="61">
        <f t="shared" ca="1" si="50"/>
        <v>0</v>
      </c>
      <c r="N458" s="55"/>
    </row>
    <row r="459" spans="1:14">
      <c r="A459" s="2">
        <v>22</v>
      </c>
      <c r="B459" s="10">
        <f t="shared" ca="1" si="51"/>
        <v>1</v>
      </c>
      <c r="C459" s="25">
        <f t="shared" ca="1" si="52"/>
        <v>0.17764767432262196</v>
      </c>
      <c r="J459">
        <f t="shared" ca="1" si="53"/>
        <v>0</v>
      </c>
      <c r="K459">
        <f t="shared" ca="1" si="54"/>
        <v>0</v>
      </c>
      <c r="L459" s="55">
        <v>22</v>
      </c>
      <c r="M459" s="61">
        <f t="shared" ca="1" si="50"/>
        <v>2.3248527102015806</v>
      </c>
      <c r="N459" s="55"/>
    </row>
    <row r="460" spans="1:14">
      <c r="A460" s="2">
        <v>23</v>
      </c>
      <c r="B460" s="10">
        <f t="shared" ca="1" si="51"/>
        <v>0</v>
      </c>
      <c r="C460" s="25">
        <f t="shared" ca="1" si="52"/>
        <v>0.73419879270999389</v>
      </c>
      <c r="J460">
        <f t="shared" ca="1" si="53"/>
        <v>0</v>
      </c>
      <c r="K460">
        <f t="shared" ca="1" si="54"/>
        <v>1</v>
      </c>
      <c r="L460" s="55">
        <v>23</v>
      </c>
      <c r="M460" s="61">
        <f t="shared" ca="1" si="50"/>
        <v>0</v>
      </c>
      <c r="N460" s="55"/>
    </row>
    <row r="461" spans="1:14">
      <c r="A461" s="2">
        <v>24</v>
      </c>
      <c r="B461" s="10">
        <f t="shared" ca="1" si="51"/>
        <v>0</v>
      </c>
      <c r="C461" s="25">
        <f t="shared" ca="1" si="52"/>
        <v>0.68022203349482302</v>
      </c>
      <c r="J461">
        <f t="shared" ca="1" si="53"/>
        <v>0</v>
      </c>
      <c r="K461">
        <f t="shared" ca="1" si="54"/>
        <v>1</v>
      </c>
      <c r="L461" s="55">
        <v>24</v>
      </c>
      <c r="M461" s="61">
        <f t="shared" ca="1" si="50"/>
        <v>0</v>
      </c>
      <c r="N461" s="55"/>
    </row>
    <row r="462" spans="1:14">
      <c r="A462" s="2">
        <v>25</v>
      </c>
      <c r="B462" s="10">
        <f t="shared" ca="1" si="51"/>
        <v>0</v>
      </c>
      <c r="C462" s="25">
        <f t="shared" ca="1" si="52"/>
        <v>0.86227917255501696</v>
      </c>
      <c r="J462">
        <f t="shared" ca="1" si="53"/>
        <v>0</v>
      </c>
      <c r="K462">
        <f t="shared" ca="1" si="54"/>
        <v>0</v>
      </c>
      <c r="L462" s="55">
        <v>25</v>
      </c>
      <c r="M462" s="61">
        <f t="shared" ca="1" si="50"/>
        <v>0</v>
      </c>
      <c r="N462" s="55"/>
    </row>
    <row r="463" spans="1:14">
      <c r="A463" s="2">
        <v>26</v>
      </c>
      <c r="B463" s="10">
        <f t="shared" ca="1" si="51"/>
        <v>1</v>
      </c>
      <c r="C463" s="25">
        <f t="shared" ca="1" si="52"/>
        <v>0.34889704559827073</v>
      </c>
      <c r="J463">
        <f t="shared" ca="1" si="53"/>
        <v>1</v>
      </c>
      <c r="K463">
        <f t="shared" ca="1" si="54"/>
        <v>0</v>
      </c>
      <c r="L463" s="55">
        <v>26</v>
      </c>
      <c r="M463" s="61">
        <f t="shared" ca="1" si="50"/>
        <v>3.2449955551251821</v>
      </c>
      <c r="N463" s="55"/>
    </row>
    <row r="464" spans="1:14">
      <c r="A464" s="2">
        <v>27</v>
      </c>
      <c r="B464" s="10">
        <f t="shared" ca="1" si="51"/>
        <v>1</v>
      </c>
      <c r="C464" s="25">
        <f t="shared" ca="1" si="52"/>
        <v>7.9561020695063878E-2</v>
      </c>
      <c r="J464">
        <f t="shared" ca="1" si="53"/>
        <v>1</v>
      </c>
      <c r="K464">
        <f t="shared" ca="1" si="54"/>
        <v>0</v>
      </c>
      <c r="L464" s="55">
        <v>27</v>
      </c>
      <c r="M464" s="61">
        <f t="shared" ca="1" si="50"/>
        <v>1.093862979057618</v>
      </c>
      <c r="N464" s="55"/>
    </row>
    <row r="465" spans="1:18">
      <c r="A465" s="2">
        <v>28</v>
      </c>
      <c r="B465" s="10">
        <f t="shared" ca="1" si="51"/>
        <v>1</v>
      </c>
      <c r="C465" s="25">
        <f t="shared" ca="1" si="52"/>
        <v>0.51227909862229493</v>
      </c>
      <c r="J465">
        <f t="shared" ca="1" si="53"/>
        <v>1</v>
      </c>
      <c r="K465">
        <f t="shared" ca="1" si="54"/>
        <v>0</v>
      </c>
      <c r="L465" s="55">
        <v>28</v>
      </c>
      <c r="M465" s="61">
        <f t="shared" ca="1" si="50"/>
        <v>0.65990926786328608</v>
      </c>
      <c r="N465" s="55"/>
    </row>
    <row r="466" spans="1:18">
      <c r="A466" s="2">
        <v>29</v>
      </c>
      <c r="B466" s="10">
        <f t="shared" ca="1" si="51"/>
        <v>1</v>
      </c>
      <c r="C466" s="25">
        <f t="shared" ca="1" si="52"/>
        <v>0.53907057358048416</v>
      </c>
      <c r="J466">
        <f t="shared" ca="1" si="53"/>
        <v>1</v>
      </c>
      <c r="K466">
        <f t="shared" ca="1" si="54"/>
        <v>0</v>
      </c>
      <c r="L466" s="55">
        <v>29</v>
      </c>
      <c r="M466" s="61">
        <f t="shared" ca="1" si="50"/>
        <v>1.3411459519863242</v>
      </c>
      <c r="N466" s="55"/>
    </row>
    <row r="467" spans="1:18">
      <c r="A467" s="2">
        <v>30</v>
      </c>
      <c r="B467" s="10">
        <f t="shared" ca="1" si="51"/>
        <v>1</v>
      </c>
      <c r="C467" s="25">
        <f t="shared" ca="1" si="52"/>
        <v>0.71175404950357013</v>
      </c>
      <c r="J467">
        <f t="shared" ca="1" si="53"/>
        <v>1</v>
      </c>
      <c r="K467">
        <f t="shared" ca="1" si="54"/>
        <v>0</v>
      </c>
      <c r="L467" s="55">
        <v>30</v>
      </c>
      <c r="M467" s="61">
        <f t="shared" ca="1" si="50"/>
        <v>0.33326067703057161</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6" thickBot="1">
      <c r="A477" s="2" t="s">
        <v>59</v>
      </c>
      <c r="B477" s="2"/>
      <c r="C477" s="23"/>
      <c r="D477" s="1"/>
      <c r="E477" s="1"/>
      <c r="F477" s="1"/>
      <c r="G477" s="1"/>
      <c r="H477" s="1"/>
      <c r="I477" s="1"/>
      <c r="L477" s="55" t="s">
        <v>60</v>
      </c>
      <c r="M477" s="55"/>
      <c r="N477" s="55"/>
      <c r="O477" s="38">
        <v>0.43</v>
      </c>
      <c r="P477" s="38">
        <v>0.72</v>
      </c>
      <c r="Q477" s="38">
        <v>0.62</v>
      </c>
      <c r="R477" s="3"/>
    </row>
    <row r="478" spans="1:18" ht="24" thickBot="1">
      <c r="A478" s="2" t="s">
        <v>61</v>
      </c>
      <c r="B478" s="27">
        <v>1</v>
      </c>
      <c r="C478" s="28" t="s">
        <v>62</v>
      </c>
      <c r="D478" s="16" t="s">
        <v>63</v>
      </c>
      <c r="E478" s="16"/>
      <c r="F478" s="1"/>
      <c r="G478" s="2" t="s">
        <v>64</v>
      </c>
      <c r="H478" s="2"/>
      <c r="I478" s="2"/>
      <c r="J478" s="2" t="s">
        <v>64</v>
      </c>
      <c r="K478" s="2"/>
      <c r="L478" s="56" t="s">
        <v>65</v>
      </c>
      <c r="M478" s="62">
        <f>1/M479</f>
        <v>0.33783783783783783</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v>2.96</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0.70025839793281652</v>
      </c>
      <c r="I480" s="20"/>
      <c r="J480" s="6">
        <f ca="1">SUM(J481:J4130)/SUM(rainout)</f>
        <v>6.6420664206642069E-2</v>
      </c>
      <c r="K480" s="6">
        <f ca="1">SUM(K481:K4130)/(3650-SUM(rainout))</f>
        <v>8.878366380585972E-4</v>
      </c>
      <c r="L480" s="59" t="s">
        <v>73</v>
      </c>
      <c r="M480" s="60" t="s">
        <v>80</v>
      </c>
      <c r="N480" s="55"/>
    </row>
    <row r="481" spans="1:23">
      <c r="A481" s="2">
        <v>1</v>
      </c>
      <c r="B481" s="10">
        <v>1</v>
      </c>
      <c r="C481" s="25">
        <f ca="1">RAND()</f>
        <v>0.1259277639169234</v>
      </c>
      <c r="D481" s="18" t="s">
        <v>81</v>
      </c>
      <c r="E481" s="18" t="s">
        <v>82</v>
      </c>
      <c r="F481" s="15" t="s">
        <v>78</v>
      </c>
      <c r="G481" s="20" t="s">
        <v>12</v>
      </c>
      <c r="H481" s="21">
        <f ca="1">COUNTIF(rainout,"=0")/COUNT(rainout)</f>
        <v>0.29974160206718348</v>
      </c>
      <c r="I481" s="20"/>
      <c r="J481">
        <f ca="1">IF(AND(B481,B482),1,0)</f>
        <v>0</v>
      </c>
      <c r="K481">
        <f ca="1">IF(AND(NOT(B481),NOT(B482)),1,0)</f>
        <v>0</v>
      </c>
      <c r="L481" s="55">
        <v>1</v>
      </c>
      <c r="M481" s="61">
        <f t="shared" ref="M481:M511" ca="1" si="55">IF(B481&gt;0,-LN(1-(RAND()))/lambda,0)</f>
        <v>3.3165538815506568</v>
      </c>
      <c r="N481" s="55"/>
      <c r="O481" s="37"/>
      <c r="P481" t="s">
        <v>83</v>
      </c>
    </row>
    <row r="482" spans="1:23">
      <c r="A482" s="2">
        <v>2</v>
      </c>
      <c r="B482" s="10">
        <f t="shared" ref="B482:B511" ca="1" si="56">IF(B481&gt;0,IF(C482&lt;pww,1,0),IF(C482&lt;pdw,1,0))</f>
        <v>0</v>
      </c>
      <c r="C482" s="25">
        <f t="shared" ref="C482:C511" ca="1" si="57">RAND()</f>
        <v>0.90564148888449914</v>
      </c>
      <c r="D482" s="18"/>
      <c r="E482" s="18"/>
      <c r="F482" s="1"/>
      <c r="G482" s="19" t="s">
        <v>69</v>
      </c>
      <c r="H482" s="19"/>
      <c r="I482" s="20"/>
      <c r="J482">
        <f t="shared" ref="J482:J511" ca="1" si="58">IF(AND(B482,B483),1,0)</f>
        <v>0</v>
      </c>
      <c r="K482">
        <f t="shared" ref="K482:K511" ca="1" si="59">IF(AND(NOT(B482),NOT(B483)),1,0)</f>
        <v>1</v>
      </c>
      <c r="L482" s="55">
        <v>2</v>
      </c>
      <c r="M482" s="61">
        <f t="shared" ca="1" si="55"/>
        <v>0</v>
      </c>
      <c r="N482" s="55"/>
      <c r="O482" s="4"/>
      <c r="P482" t="s">
        <v>84</v>
      </c>
    </row>
    <row r="483" spans="1:23" ht="15.6">
      <c r="A483" s="2">
        <v>3</v>
      </c>
      <c r="B483" s="10">
        <f t="shared" ca="1" si="56"/>
        <v>0</v>
      </c>
      <c r="C483" s="25">
        <f t="shared" ca="1" si="57"/>
        <v>0.82510639715934708</v>
      </c>
      <c r="D483" s="63">
        <v>0.73</v>
      </c>
      <c r="E483" s="34">
        <f>1-D483</f>
        <v>0.27</v>
      </c>
      <c r="F483" s="35" t="s">
        <v>78</v>
      </c>
      <c r="G483" s="36">
        <f ca="1">J480</f>
        <v>6.6420664206642069E-2</v>
      </c>
      <c r="H483" s="36">
        <f ca="1">1-G483</f>
        <v>0.93357933579335795</v>
      </c>
      <c r="I483" s="20"/>
      <c r="J483">
        <f t="shared" ca="1" si="58"/>
        <v>0</v>
      </c>
      <c r="K483">
        <f t="shared" ca="1" si="59"/>
        <v>0</v>
      </c>
      <c r="L483" s="55">
        <v>3</v>
      </c>
      <c r="M483" s="61">
        <f t="shared" ca="1" si="55"/>
        <v>0</v>
      </c>
      <c r="N483" s="55"/>
      <c r="O483" s="41" t="s">
        <v>85</v>
      </c>
      <c r="P483" s="42"/>
      <c r="Q483" s="42" t="s">
        <v>86</v>
      </c>
      <c r="R483" s="43"/>
    </row>
    <row r="484" spans="1:23" ht="15.6">
      <c r="A484" s="2">
        <v>4</v>
      </c>
      <c r="B484" s="10">
        <f t="shared" ca="1" si="56"/>
        <v>1</v>
      </c>
      <c r="C484" s="25">
        <f t="shared" ca="1" si="57"/>
        <v>0.41381602302281273</v>
      </c>
      <c r="D484" s="34">
        <f>1-E484</f>
        <v>0.54</v>
      </c>
      <c r="E484" s="63">
        <v>0.46</v>
      </c>
      <c r="F484" s="35" t="s">
        <v>78</v>
      </c>
      <c r="G484" s="36">
        <f ca="1">1-H484</f>
        <v>0.99911216336194142</v>
      </c>
      <c r="H484" s="36">
        <f ca="1">K480</f>
        <v>8.878366380585972E-4</v>
      </c>
      <c r="I484" s="20"/>
      <c r="J484">
        <f t="shared" ca="1" si="58"/>
        <v>1</v>
      </c>
      <c r="K484">
        <f t="shared" ca="1" si="59"/>
        <v>0</v>
      </c>
      <c r="L484" s="55">
        <v>4</v>
      </c>
      <c r="M484" s="61">
        <f t="shared" ca="1" si="55"/>
        <v>0.73468022515237486</v>
      </c>
      <c r="N484" s="55"/>
      <c r="O484" s="44">
        <f ca="1">SUM(M481:M511)/31/H480</f>
        <v>2.824827868010054</v>
      </c>
      <c r="P484" s="45"/>
      <c r="Q484" s="46">
        <f ca="1">SUM(M481:M511)</f>
        <v>61.321392555949515</v>
      </c>
      <c r="R484" s="47" t="s">
        <v>87</v>
      </c>
      <c r="S484" s="78" t="s">
        <v>88</v>
      </c>
      <c r="T484" s="78"/>
      <c r="U484" s="78"/>
      <c r="V484" s="78"/>
    </row>
    <row r="485" spans="1:23" ht="15.6">
      <c r="A485" s="2">
        <v>5</v>
      </c>
      <c r="B485" s="10">
        <f t="shared" ca="1" si="56"/>
        <v>1</v>
      </c>
      <c r="C485" s="25">
        <f t="shared" ca="1" si="57"/>
        <v>0.59605044237799165</v>
      </c>
      <c r="J485">
        <f t="shared" ca="1" si="58"/>
        <v>1</v>
      </c>
      <c r="K485">
        <f t="shared" ca="1" si="59"/>
        <v>0</v>
      </c>
      <c r="L485" s="55">
        <v>5</v>
      </c>
      <c r="M485" s="61">
        <f t="shared" ca="1" si="55"/>
        <v>11.281528570114329</v>
      </c>
      <c r="N485" s="55"/>
      <c r="O485" s="48"/>
      <c r="P485" s="49"/>
      <c r="R485" s="50"/>
    </row>
    <row r="486" spans="1:23">
      <c r="A486" s="2">
        <v>6</v>
      </c>
      <c r="B486" s="10">
        <f t="shared" ca="1" si="56"/>
        <v>1</v>
      </c>
      <c r="C486" s="25">
        <f t="shared" ca="1" si="57"/>
        <v>0.28220607160336764</v>
      </c>
      <c r="J486">
        <f t="shared" ca="1" si="58"/>
        <v>0</v>
      </c>
      <c r="K486">
        <f t="shared" ca="1" si="59"/>
        <v>0</v>
      </c>
      <c r="L486" s="55">
        <v>6</v>
      </c>
      <c r="M486" s="61">
        <f t="shared" ca="1" si="55"/>
        <v>5.1341800967026847</v>
      </c>
      <c r="N486" s="55"/>
    </row>
    <row r="487" spans="1:23">
      <c r="A487" s="2">
        <v>7</v>
      </c>
      <c r="B487" s="10">
        <f t="shared" ca="1" si="56"/>
        <v>0</v>
      </c>
      <c r="C487" s="25">
        <f t="shared" ca="1" si="57"/>
        <v>0.72665491172490382</v>
      </c>
      <c r="J487">
        <f t="shared" ca="1" si="58"/>
        <v>0</v>
      </c>
      <c r="K487">
        <f t="shared" ca="1" si="59"/>
        <v>0</v>
      </c>
      <c r="L487" s="55">
        <v>7</v>
      </c>
      <c r="M487" s="61">
        <f t="shared" ca="1" si="55"/>
        <v>0</v>
      </c>
      <c r="N487" s="55"/>
      <c r="O487" s="76" t="s">
        <v>89</v>
      </c>
      <c r="P487" s="76" t="s">
        <v>90</v>
      </c>
      <c r="Q487" s="77">
        <f>79.9</f>
        <v>79.900000000000006</v>
      </c>
      <c r="R487" s="78" t="s">
        <v>87</v>
      </c>
      <c r="S487" s="78" t="s">
        <v>91</v>
      </c>
      <c r="T487" s="78"/>
      <c r="U487" s="78"/>
      <c r="V487" s="78"/>
      <c r="W487" s="78"/>
    </row>
    <row r="488" spans="1:23">
      <c r="A488" s="2">
        <v>8</v>
      </c>
      <c r="B488" s="10">
        <f t="shared" ca="1" si="56"/>
        <v>1</v>
      </c>
      <c r="C488" s="25">
        <f t="shared" ca="1" si="57"/>
        <v>0.16970992332167256</v>
      </c>
      <c r="J488">
        <f t="shared" ca="1" si="58"/>
        <v>1</v>
      </c>
      <c r="K488">
        <f t="shared" ca="1" si="59"/>
        <v>0</v>
      </c>
      <c r="L488" s="55">
        <v>8</v>
      </c>
      <c r="M488" s="61">
        <f t="shared" ca="1" si="55"/>
        <v>2.6188680541292713</v>
      </c>
      <c r="N488" s="55"/>
      <c r="O488" s="76"/>
      <c r="P488" s="76" t="s">
        <v>92</v>
      </c>
      <c r="Q488" s="77">
        <f ca="1">MAX(M481:M4130)</f>
        <v>11.281528570114329</v>
      </c>
      <c r="R488" s="78" t="s">
        <v>87</v>
      </c>
      <c r="S488" s="78"/>
      <c r="T488" s="78"/>
      <c r="U488" s="78"/>
      <c r="V488" s="78"/>
      <c r="W488" s="78"/>
    </row>
    <row r="489" spans="1:23">
      <c r="A489" s="2">
        <v>9</v>
      </c>
      <c r="B489" s="10">
        <f t="shared" ca="1" si="56"/>
        <v>1</v>
      </c>
      <c r="C489" s="25">
        <f t="shared" ca="1" si="57"/>
        <v>0.43660533062236861</v>
      </c>
      <c r="J489">
        <f t="shared" ca="1" si="58"/>
        <v>1</v>
      </c>
      <c r="K489">
        <f t="shared" ca="1" si="59"/>
        <v>0</v>
      </c>
      <c r="L489" s="55">
        <v>9</v>
      </c>
      <c r="M489" s="61">
        <f t="shared" ca="1" si="55"/>
        <v>1.1967801506656146</v>
      </c>
      <c r="N489" s="55"/>
      <c r="Q489" s="51"/>
    </row>
    <row r="490" spans="1:23">
      <c r="A490" s="2">
        <v>10</v>
      </c>
      <c r="B490" s="10">
        <f t="shared" ca="1" si="56"/>
        <v>1</v>
      </c>
      <c r="C490" s="25">
        <f t="shared" ca="1" si="57"/>
        <v>0.34368464487553929</v>
      </c>
      <c r="J490">
        <f t="shared" ca="1" si="58"/>
        <v>0</v>
      </c>
      <c r="K490">
        <f t="shared" ca="1" si="59"/>
        <v>0</v>
      </c>
      <c r="L490" s="55">
        <v>10</v>
      </c>
      <c r="M490" s="61">
        <f t="shared" ca="1" si="55"/>
        <v>0.67501449069988084</v>
      </c>
      <c r="N490" s="55"/>
    </row>
    <row r="491" spans="1:23">
      <c r="A491" s="2">
        <v>11</v>
      </c>
      <c r="B491" s="10">
        <f t="shared" ca="1" si="56"/>
        <v>0</v>
      </c>
      <c r="C491" s="25">
        <f t="shared" ca="1" si="57"/>
        <v>0.83319924829961978</v>
      </c>
      <c r="J491">
        <f t="shared" ca="1" si="58"/>
        <v>0</v>
      </c>
      <c r="K491">
        <f t="shared" ca="1" si="59"/>
        <v>1</v>
      </c>
      <c r="L491" s="55">
        <v>11</v>
      </c>
      <c r="M491" s="61">
        <f t="shared" ca="1" si="55"/>
        <v>0</v>
      </c>
      <c r="N491" s="55"/>
    </row>
    <row r="492" spans="1:23">
      <c r="A492" s="2">
        <v>12</v>
      </c>
      <c r="B492" s="10">
        <f t="shared" ca="1" si="56"/>
        <v>0</v>
      </c>
      <c r="C492" s="25">
        <f t="shared" ca="1" si="57"/>
        <v>0.61955932096530919</v>
      </c>
      <c r="J492">
        <f t="shared" ca="1" si="58"/>
        <v>0</v>
      </c>
      <c r="K492">
        <f t="shared" ca="1" si="59"/>
        <v>1</v>
      </c>
      <c r="L492" s="55">
        <v>12</v>
      </c>
      <c r="M492" s="61">
        <f t="shared" ca="1" si="55"/>
        <v>0</v>
      </c>
      <c r="N492" s="55"/>
    </row>
    <row r="493" spans="1:23">
      <c r="A493" s="2">
        <v>13</v>
      </c>
      <c r="B493" s="10">
        <f t="shared" ca="1" si="56"/>
        <v>0</v>
      </c>
      <c r="C493" s="25">
        <f t="shared" ca="1" si="57"/>
        <v>0.96512093807370103</v>
      </c>
      <c r="J493">
        <f t="shared" ca="1" si="58"/>
        <v>0</v>
      </c>
      <c r="K493">
        <f t="shared" ca="1" si="59"/>
        <v>0</v>
      </c>
      <c r="L493" s="55">
        <v>13</v>
      </c>
      <c r="M493" s="61">
        <f t="shared" ca="1" si="55"/>
        <v>0</v>
      </c>
      <c r="N493" s="55"/>
    </row>
    <row r="494" spans="1:23">
      <c r="A494" s="2">
        <v>14</v>
      </c>
      <c r="B494" s="10">
        <f t="shared" ca="1" si="56"/>
        <v>1</v>
      </c>
      <c r="C494" s="25">
        <f t="shared" ca="1" si="57"/>
        <v>0.26391051224296869</v>
      </c>
      <c r="J494">
        <f t="shared" ca="1" si="58"/>
        <v>1</v>
      </c>
      <c r="K494">
        <f t="shared" ca="1" si="59"/>
        <v>0</v>
      </c>
      <c r="L494" s="55">
        <v>14</v>
      </c>
      <c r="M494" s="61">
        <f t="shared" ca="1" si="55"/>
        <v>2.8729633849704324</v>
      </c>
      <c r="N494" s="55"/>
    </row>
    <row r="495" spans="1:23">
      <c r="A495" s="2">
        <v>15</v>
      </c>
      <c r="B495" s="10">
        <f t="shared" ca="1" si="56"/>
        <v>1</v>
      </c>
      <c r="C495" s="25">
        <f t="shared" ca="1" si="57"/>
        <v>0.64866558441753541</v>
      </c>
      <c r="J495">
        <f t="shared" ca="1" si="58"/>
        <v>1</v>
      </c>
      <c r="K495">
        <f t="shared" ca="1" si="59"/>
        <v>0</v>
      </c>
      <c r="L495" s="55">
        <v>15</v>
      </c>
      <c r="M495" s="61">
        <f t="shared" ca="1" si="55"/>
        <v>2.3000000689108302</v>
      </c>
      <c r="N495" s="55"/>
    </row>
    <row r="496" spans="1:23">
      <c r="A496" s="2">
        <v>16</v>
      </c>
      <c r="B496" s="10">
        <f t="shared" ca="1" si="56"/>
        <v>1</v>
      </c>
      <c r="C496" s="25">
        <f t="shared" ca="1" si="57"/>
        <v>0.60498930949897611</v>
      </c>
      <c r="J496">
        <f t="shared" ca="1" si="58"/>
        <v>1</v>
      </c>
      <c r="K496">
        <f t="shared" ca="1" si="59"/>
        <v>0</v>
      </c>
      <c r="L496" s="55">
        <v>16</v>
      </c>
      <c r="M496" s="61">
        <f t="shared" ca="1" si="55"/>
        <v>0.25082220557028639</v>
      </c>
      <c r="N496" s="55"/>
    </row>
    <row r="497" spans="1:14">
      <c r="A497" s="2">
        <v>17</v>
      </c>
      <c r="B497" s="10">
        <f t="shared" ca="1" si="56"/>
        <v>1</v>
      </c>
      <c r="C497" s="25">
        <f t="shared" ca="1" si="57"/>
        <v>0.27064675582278408</v>
      </c>
      <c r="J497">
        <f t="shared" ca="1" si="58"/>
        <v>1</v>
      </c>
      <c r="K497">
        <f t="shared" ca="1" si="59"/>
        <v>0</v>
      </c>
      <c r="L497" s="55">
        <v>17</v>
      </c>
      <c r="M497" s="61">
        <f t="shared" ca="1" si="55"/>
        <v>1.3582027504736534</v>
      </c>
      <c r="N497" s="55"/>
    </row>
    <row r="498" spans="1:14">
      <c r="A498" s="2">
        <v>18</v>
      </c>
      <c r="B498" s="10">
        <f t="shared" ca="1" si="56"/>
        <v>1</v>
      </c>
      <c r="C498" s="25">
        <f t="shared" ca="1" si="57"/>
        <v>0.69244874779010446</v>
      </c>
      <c r="J498">
        <f t="shared" ca="1" si="58"/>
        <v>0</v>
      </c>
      <c r="K498">
        <f t="shared" ca="1" si="59"/>
        <v>0</v>
      </c>
      <c r="L498" s="55">
        <v>18</v>
      </c>
      <c r="M498" s="61">
        <f t="shared" ca="1" si="55"/>
        <v>0.35655517487505461</v>
      </c>
      <c r="N498" s="55"/>
    </row>
    <row r="499" spans="1:14">
      <c r="A499" s="2">
        <v>19</v>
      </c>
      <c r="B499" s="10">
        <f t="shared" ca="1" si="56"/>
        <v>0</v>
      </c>
      <c r="C499" s="25">
        <f t="shared" ca="1" si="57"/>
        <v>0.79945421079575107</v>
      </c>
      <c r="J499">
        <f t="shared" ca="1" si="58"/>
        <v>0</v>
      </c>
      <c r="K499">
        <f t="shared" ca="1" si="59"/>
        <v>0</v>
      </c>
      <c r="L499" s="55">
        <v>19</v>
      </c>
      <c r="M499" s="61">
        <f t="shared" ca="1" si="55"/>
        <v>0</v>
      </c>
      <c r="N499" s="55"/>
    </row>
    <row r="500" spans="1:14">
      <c r="A500" s="2">
        <v>20</v>
      </c>
      <c r="B500" s="10">
        <f t="shared" ca="1" si="56"/>
        <v>1</v>
      </c>
      <c r="C500" s="25">
        <f t="shared" ca="1" si="57"/>
        <v>0.20832943893120293</v>
      </c>
      <c r="J500">
        <f t="shared" ca="1" si="58"/>
        <v>0</v>
      </c>
      <c r="K500">
        <f t="shared" ca="1" si="59"/>
        <v>0</v>
      </c>
      <c r="L500" s="55">
        <v>20</v>
      </c>
      <c r="M500" s="61">
        <f t="shared" ca="1" si="55"/>
        <v>6.3649341372915025</v>
      </c>
      <c r="N500" s="55"/>
    </row>
    <row r="501" spans="1:14">
      <c r="A501" s="2">
        <v>21</v>
      </c>
      <c r="B501" s="10">
        <f t="shared" ca="1" si="56"/>
        <v>0</v>
      </c>
      <c r="C501" s="25">
        <f t="shared" ca="1" si="57"/>
        <v>0.91112512342555207</v>
      </c>
      <c r="J501">
        <f t="shared" ca="1" si="58"/>
        <v>0</v>
      </c>
      <c r="K501">
        <f t="shared" ca="1" si="59"/>
        <v>0</v>
      </c>
      <c r="L501" s="55">
        <v>21</v>
      </c>
      <c r="M501" s="61">
        <f t="shared" ca="1" si="55"/>
        <v>0</v>
      </c>
      <c r="N501" s="55"/>
    </row>
    <row r="502" spans="1:14">
      <c r="A502" s="2">
        <v>22</v>
      </c>
      <c r="B502" s="10">
        <f t="shared" ca="1" si="56"/>
        <v>1</v>
      </c>
      <c r="C502" s="25">
        <f t="shared" ca="1" si="57"/>
        <v>0.18615274827794404</v>
      </c>
      <c r="J502">
        <f t="shared" ca="1" si="58"/>
        <v>1</v>
      </c>
      <c r="K502">
        <f t="shared" ca="1" si="59"/>
        <v>0</v>
      </c>
      <c r="L502" s="55">
        <v>22</v>
      </c>
      <c r="M502" s="61">
        <f t="shared" ca="1" si="55"/>
        <v>4.365595769070306</v>
      </c>
      <c r="N502" s="55"/>
    </row>
    <row r="503" spans="1:14">
      <c r="A503" s="2">
        <v>23</v>
      </c>
      <c r="B503" s="10">
        <f t="shared" ca="1" si="56"/>
        <v>1</v>
      </c>
      <c r="C503" s="25">
        <f t="shared" ca="1" si="57"/>
        <v>0.51376033999278503</v>
      </c>
      <c r="J503">
        <f t="shared" ca="1" si="58"/>
        <v>1</v>
      </c>
      <c r="K503">
        <f t="shared" ca="1" si="59"/>
        <v>0</v>
      </c>
      <c r="L503" s="55">
        <v>23</v>
      </c>
      <c r="M503" s="61">
        <f t="shared" ca="1" si="55"/>
        <v>0.23095218714378277</v>
      </c>
      <c r="N503" s="55"/>
    </row>
    <row r="504" spans="1:14">
      <c r="A504" s="2">
        <v>24</v>
      </c>
      <c r="B504" s="10">
        <f t="shared" ca="1" si="56"/>
        <v>1</v>
      </c>
      <c r="C504" s="25">
        <f t="shared" ca="1" si="57"/>
        <v>0.48607454171402709</v>
      </c>
      <c r="J504">
        <f t="shared" ca="1" si="58"/>
        <v>1</v>
      </c>
      <c r="K504">
        <f t="shared" ca="1" si="59"/>
        <v>0</v>
      </c>
      <c r="L504" s="55">
        <v>24</v>
      </c>
      <c r="M504" s="61">
        <f t="shared" ca="1" si="55"/>
        <v>2.9430034689097941</v>
      </c>
      <c r="N504" s="55"/>
    </row>
    <row r="505" spans="1:14">
      <c r="A505" s="2">
        <v>25</v>
      </c>
      <c r="B505" s="10">
        <f t="shared" ca="1" si="56"/>
        <v>1</v>
      </c>
      <c r="C505" s="25">
        <f t="shared" ca="1" si="57"/>
        <v>0.59538183614401818</v>
      </c>
      <c r="J505">
        <f t="shared" ca="1" si="58"/>
        <v>1</v>
      </c>
      <c r="K505">
        <f t="shared" ca="1" si="59"/>
        <v>0</v>
      </c>
      <c r="L505" s="55">
        <v>25</v>
      </c>
      <c r="M505" s="61">
        <f t="shared" ca="1" si="55"/>
        <v>6.1548387221108843E-2</v>
      </c>
      <c r="N505" s="55"/>
    </row>
    <row r="506" spans="1:14">
      <c r="A506" s="2">
        <v>26</v>
      </c>
      <c r="B506" s="10">
        <f t="shared" ca="1" si="56"/>
        <v>1</v>
      </c>
      <c r="C506" s="25">
        <f t="shared" ca="1" si="57"/>
        <v>0.51064003660185053</v>
      </c>
      <c r="J506">
        <f t="shared" ca="1" si="58"/>
        <v>1</v>
      </c>
      <c r="K506">
        <f t="shared" ca="1" si="59"/>
        <v>0</v>
      </c>
      <c r="L506" s="55">
        <v>26</v>
      </c>
      <c r="M506" s="61">
        <f t="shared" ca="1" si="55"/>
        <v>3.4902874894032068</v>
      </c>
      <c r="N506" s="55"/>
    </row>
    <row r="507" spans="1:14">
      <c r="A507" s="2">
        <v>27</v>
      </c>
      <c r="B507" s="10">
        <f t="shared" ca="1" si="56"/>
        <v>1</v>
      </c>
      <c r="C507" s="25">
        <f t="shared" ca="1" si="57"/>
        <v>0.71755305555676208</v>
      </c>
      <c r="J507">
        <f t="shared" ca="1" si="58"/>
        <v>1</v>
      </c>
      <c r="K507">
        <f t="shared" ca="1" si="59"/>
        <v>0</v>
      </c>
      <c r="L507" s="55">
        <v>27</v>
      </c>
      <c r="M507" s="61">
        <f t="shared" ca="1" si="55"/>
        <v>0.31427741662052816</v>
      </c>
      <c r="N507" s="55"/>
    </row>
    <row r="508" spans="1:14">
      <c r="A508" s="2">
        <v>28</v>
      </c>
      <c r="B508" s="10">
        <f t="shared" ca="1" si="56"/>
        <v>1</v>
      </c>
      <c r="C508" s="25">
        <f t="shared" ca="1" si="57"/>
        <v>5.8233782644637411E-2</v>
      </c>
      <c r="J508">
        <f t="shared" ca="1" si="58"/>
        <v>1</v>
      </c>
      <c r="K508">
        <f t="shared" ca="1" si="59"/>
        <v>0</v>
      </c>
      <c r="L508" s="55">
        <v>28</v>
      </c>
      <c r="M508" s="61">
        <f t="shared" ca="1" si="55"/>
        <v>7.5420359205290017</v>
      </c>
      <c r="N508" s="55"/>
    </row>
    <row r="509" spans="1:14">
      <c r="A509" s="2">
        <v>29</v>
      </c>
      <c r="B509" s="10">
        <f t="shared" ca="1" si="56"/>
        <v>1</v>
      </c>
      <c r="C509" s="25">
        <f t="shared" ca="1" si="57"/>
        <v>0.16288353561698588</v>
      </c>
      <c r="J509">
        <f t="shared" ca="1" si="58"/>
        <v>1</v>
      </c>
      <c r="K509">
        <f t="shared" ca="1" si="59"/>
        <v>0</v>
      </c>
      <c r="L509" s="55">
        <v>29</v>
      </c>
      <c r="M509" s="61">
        <f t="shared" ca="1" si="55"/>
        <v>3.0565699342381528E-2</v>
      </c>
      <c r="N509" s="55"/>
    </row>
    <row r="510" spans="1:14">
      <c r="A510" s="2">
        <v>30</v>
      </c>
      <c r="B510" s="10">
        <f t="shared" ca="1" si="56"/>
        <v>1</v>
      </c>
      <c r="C510" s="25">
        <f t="shared" ca="1" si="57"/>
        <v>0.38085945392496856</v>
      </c>
      <c r="J510">
        <f t="shared" ca="1" si="58"/>
        <v>1</v>
      </c>
      <c r="K510">
        <f t="shared" ca="1" si="59"/>
        <v>0</v>
      </c>
      <c r="L510" s="55">
        <v>30</v>
      </c>
      <c r="M510" s="61">
        <f t="shared" ca="1" si="55"/>
        <v>1.0569879014695993</v>
      </c>
      <c r="N510" s="55"/>
    </row>
    <row r="511" spans="1:14">
      <c r="A511" s="2">
        <v>31</v>
      </c>
      <c r="B511" s="10">
        <f t="shared" ca="1" si="56"/>
        <v>1</v>
      </c>
      <c r="C511" s="25">
        <f t="shared" ca="1" si="57"/>
        <v>4.4697530774076011E-3</v>
      </c>
      <c r="J511">
        <f t="shared" ca="1" si="58"/>
        <v>1</v>
      </c>
      <c r="K511">
        <f t="shared" ca="1" si="59"/>
        <v>0</v>
      </c>
      <c r="L511" s="55">
        <v>31</v>
      </c>
      <c r="M511" s="61">
        <f t="shared" ca="1" si="55"/>
        <v>2.8250551251332428</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76C0B-DB7F-46D1-BF16-E95AF399613D}">
  <dimension ref="A1:AH3658"/>
  <sheetViews>
    <sheetView zoomScale="24" zoomScaleNormal="55" workbookViewId="0">
      <selection activeCell="Z14" sqref="Z14"/>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27.5703125" bestFit="1" customWidth="1"/>
    <col min="27" max="27" width="18.5703125" bestFit="1" customWidth="1"/>
  </cols>
  <sheetData>
    <row r="1" spans="1:34" ht="26.1">
      <c r="A1" s="8" t="s">
        <v>54</v>
      </c>
      <c r="B1" s="8"/>
      <c r="O1" s="38" t="s">
        <v>55</v>
      </c>
      <c r="P1" s="38"/>
      <c r="Q1" s="38"/>
      <c r="R1" s="3"/>
    </row>
    <row r="2" spans="1:34" ht="26.1">
      <c r="A2" s="11"/>
      <c r="B2" s="12" t="s">
        <v>56</v>
      </c>
      <c r="C2" s="23"/>
      <c r="D2" s="1"/>
      <c r="E2" s="14" t="s">
        <v>57</v>
      </c>
      <c r="F2" s="1"/>
      <c r="G2" s="1"/>
      <c r="H2" s="1"/>
      <c r="I2" s="1"/>
      <c r="L2" s="54" t="s">
        <v>58</v>
      </c>
      <c r="M2" s="55"/>
      <c r="N2" s="55"/>
      <c r="O2" s="38" t="s">
        <v>12</v>
      </c>
      <c r="P2" s="38" t="s">
        <v>13</v>
      </c>
      <c r="Q2" s="38" t="s">
        <v>14</v>
      </c>
      <c r="R2" s="3"/>
    </row>
    <row r="3" spans="1:34" ht="21.6" thickBot="1">
      <c r="A3" s="2" t="s">
        <v>59</v>
      </c>
      <c r="B3" s="2"/>
      <c r="C3" s="23"/>
      <c r="D3" s="1"/>
      <c r="E3" s="1"/>
      <c r="F3" s="1"/>
      <c r="G3" s="1"/>
      <c r="H3" s="1"/>
      <c r="I3" s="1"/>
      <c r="L3" s="55" t="s">
        <v>60</v>
      </c>
      <c r="M3" s="55"/>
      <c r="N3" s="55"/>
      <c r="O3" s="38">
        <v>0.43</v>
      </c>
      <c r="P3" s="38">
        <v>0.72</v>
      </c>
      <c r="Q3" s="38">
        <v>0.62</v>
      </c>
      <c r="R3" s="3"/>
    </row>
    <row r="4" spans="1:34" ht="24" thickBot="1">
      <c r="A4" s="2" t="s">
        <v>61</v>
      </c>
      <c r="B4" s="27">
        <v>1</v>
      </c>
      <c r="C4" s="28" t="s">
        <v>62</v>
      </c>
      <c r="D4" s="16" t="s">
        <v>63</v>
      </c>
      <c r="E4" s="16"/>
      <c r="F4" s="1"/>
      <c r="G4" s="2" t="s">
        <v>64</v>
      </c>
      <c r="H4" s="2"/>
      <c r="I4" s="2"/>
      <c r="J4" s="2" t="s">
        <v>64</v>
      </c>
      <c r="K4" s="2"/>
      <c r="L4" s="56" t="s">
        <v>65</v>
      </c>
      <c r="M4" s="62">
        <f>1/M5</f>
        <v>0.33202184703753507</v>
      </c>
      <c r="N4" s="57" t="s">
        <v>66</v>
      </c>
      <c r="O4" s="13">
        <v>650</v>
      </c>
      <c r="P4" s="13" t="s">
        <v>18</v>
      </c>
      <c r="Q4" s="13"/>
      <c r="R4" s="3"/>
      <c r="Z4" t="s">
        <v>67</v>
      </c>
      <c r="AA4" t="s">
        <v>104</v>
      </c>
    </row>
    <row r="5" spans="1:34">
      <c r="A5" s="2"/>
      <c r="B5" s="29">
        <v>0</v>
      </c>
      <c r="C5" s="30" t="s">
        <v>68</v>
      </c>
      <c r="D5" s="26" t="s">
        <v>69</v>
      </c>
      <c r="E5" s="17"/>
      <c r="F5" s="1"/>
      <c r="G5" s="19" t="s">
        <v>70</v>
      </c>
      <c r="H5" s="20"/>
      <c r="I5" s="20"/>
      <c r="J5" s="2" t="s">
        <v>13</v>
      </c>
      <c r="K5" s="2" t="s">
        <v>71</v>
      </c>
      <c r="L5" s="58" t="s">
        <v>72</v>
      </c>
      <c r="M5" s="64">
        <f>'Rainfall Year 2025'!M5*AB16</f>
        <v>3.0118499999999999</v>
      </c>
      <c r="N5" s="55"/>
      <c r="O5" s="3"/>
      <c r="P5" s="3"/>
      <c r="Q5" s="3"/>
      <c r="R5" s="3"/>
      <c r="Z5" s="82">
        <f ca="1">Q10+Q53+Q96+Q139+Q182+Q225+Q268+Q311+Q354+Q397+Q441+Q484</f>
        <v>775.0253333101416</v>
      </c>
      <c r="AA5" s="83">
        <f ca="1">MAX(Q14,Q57,Q100,Q143,Q186,Q229,Q272,Q315,Q358,Q401,Q445,Q488)</f>
        <v>13.627262432188482</v>
      </c>
    </row>
    <row r="6" spans="1:34">
      <c r="A6" s="5" t="s">
        <v>73</v>
      </c>
      <c r="B6" s="9" t="s">
        <v>74</v>
      </c>
      <c r="C6" s="24" t="s">
        <v>75</v>
      </c>
      <c r="D6" s="18" t="s">
        <v>76</v>
      </c>
      <c r="E6" s="18" t="s">
        <v>77</v>
      </c>
      <c r="F6" s="15" t="s">
        <v>78</v>
      </c>
      <c r="G6" s="20" t="s">
        <v>79</v>
      </c>
      <c r="H6" s="21">
        <f ca="1">COUNTIF(rainout,"&gt;0")/COUNT(rainout)</f>
        <v>0.69250645994832039</v>
      </c>
      <c r="I6" s="20"/>
      <c r="J6" s="6">
        <f ca="1">SUM(J7:J3656)/SUM(rainout)</f>
        <v>0.73170629383267716</v>
      </c>
      <c r="K6" s="6">
        <f ca="1">SUM(K7:K3656)/(3650-SUM(rainout))</f>
        <v>1.3327001360501672E-2</v>
      </c>
      <c r="L6" s="59" t="s">
        <v>73</v>
      </c>
      <c r="M6" s="60" t="s">
        <v>80</v>
      </c>
      <c r="N6" s="55"/>
    </row>
    <row r="7" spans="1:34">
      <c r="A7" s="2">
        <v>1</v>
      </c>
      <c r="B7" s="10">
        <v>1</v>
      </c>
      <c r="C7" s="25">
        <f ca="1">RAND()</f>
        <v>0.41043197926122144</v>
      </c>
      <c r="D7" s="18" t="s">
        <v>81</v>
      </c>
      <c r="E7" s="18" t="s">
        <v>82</v>
      </c>
      <c r="F7" s="15" t="s">
        <v>78</v>
      </c>
      <c r="G7" s="20" t="s">
        <v>12</v>
      </c>
      <c r="H7" s="21">
        <f ca="1">COUNTIF(rainout,"=0")/COUNT(rainout)</f>
        <v>0.30749354005167956</v>
      </c>
      <c r="I7" s="20"/>
      <c r="J7">
        <f ca="1">IF(AND(B7,B8),1,0)</f>
        <v>1</v>
      </c>
      <c r="K7">
        <f ca="1">IF(AND(NOT(B7),NOT(B8)),1,0)</f>
        <v>0</v>
      </c>
      <c r="L7" s="55">
        <v>1</v>
      </c>
      <c r="M7" s="61">
        <f t="shared" ref="M7:M37" ca="1" si="0">IF(B7&gt;0,-LN(1-(RAND()))/lambda,0)</f>
        <v>1.7420991559399783</v>
      </c>
      <c r="N7" s="55"/>
      <c r="O7" s="37"/>
      <c r="P7" t="s">
        <v>83</v>
      </c>
    </row>
    <row r="8" spans="1:34">
      <c r="A8" s="2">
        <v>2</v>
      </c>
      <c r="B8" s="10">
        <f t="shared" ref="B8:B37" ca="1" si="1">IF(B7&gt;0,IF(C8&lt;pww,1,0),IF(C8&lt;pdw,1,0))</f>
        <v>1</v>
      </c>
      <c r="C8" s="25">
        <f t="shared" ref="C8:C71" ca="1" si="2">RAND()</f>
        <v>0.54555191558464444</v>
      </c>
      <c r="D8" s="18"/>
      <c r="E8" s="18"/>
      <c r="F8" s="1"/>
      <c r="G8" s="19" t="s">
        <v>69</v>
      </c>
      <c r="H8" s="19"/>
      <c r="I8" s="20"/>
      <c r="J8">
        <f t="shared" ref="J8:J37" ca="1" si="3">IF(AND(B8,B9),1,0)</f>
        <v>1</v>
      </c>
      <c r="K8">
        <f t="shared" ref="K8:K37" ca="1" si="4">IF(AND(NOT(B8),NOT(B9)),1,0)</f>
        <v>0</v>
      </c>
      <c r="L8" s="55">
        <v>2</v>
      </c>
      <c r="M8" s="61">
        <f t="shared" ca="1" si="0"/>
        <v>2.7548739490175498</v>
      </c>
      <c r="N8" s="55"/>
      <c r="O8" s="4"/>
      <c r="P8" t="s">
        <v>84</v>
      </c>
      <c r="Z8" t="s">
        <v>105</v>
      </c>
    </row>
    <row r="9" spans="1:34" ht="15.6">
      <c r="A9" s="2">
        <v>3</v>
      </c>
      <c r="B9" s="10">
        <f t="shared" ca="1" si="1"/>
        <v>1</v>
      </c>
      <c r="C9" s="25">
        <f t="shared" ca="1" si="2"/>
        <v>0.40192875504916992</v>
      </c>
      <c r="D9" s="63">
        <f>'Rainfall Year 2025'!D9</f>
        <v>0.72</v>
      </c>
      <c r="E9" s="34">
        <f>1-pww</f>
        <v>0.28000000000000003</v>
      </c>
      <c r="F9" s="35" t="s">
        <v>78</v>
      </c>
      <c r="G9" s="36">
        <f ca="1">J6</f>
        <v>0.73170629383267716</v>
      </c>
      <c r="H9" s="36">
        <f ca="1">1-G9</f>
        <v>0.26829370616732284</v>
      </c>
      <c r="I9" s="20"/>
      <c r="J9">
        <f t="shared" ca="1" si="3"/>
        <v>1</v>
      </c>
      <c r="K9">
        <f t="shared" ca="1" si="4"/>
        <v>0</v>
      </c>
      <c r="L9" s="55">
        <v>3</v>
      </c>
      <c r="M9" s="61">
        <f t="shared" ca="1" si="0"/>
        <v>1.4647055306000216</v>
      </c>
      <c r="N9" s="55"/>
      <c r="O9" s="41" t="s">
        <v>85</v>
      </c>
      <c r="P9" s="42"/>
      <c r="Q9" s="42" t="s">
        <v>86</v>
      </c>
      <c r="R9" s="43"/>
      <c r="Z9" t="s">
        <v>106</v>
      </c>
      <c r="AE9" t="s">
        <v>107</v>
      </c>
    </row>
    <row r="10" spans="1:34" ht="15.6">
      <c r="A10" s="2">
        <v>4</v>
      </c>
      <c r="B10" s="10">
        <f t="shared" ca="1" si="1"/>
        <v>1</v>
      </c>
      <c r="C10" s="25">
        <f t="shared" ca="1" si="2"/>
        <v>0.15557798527638833</v>
      </c>
      <c r="D10" s="34">
        <f>1-pdd</f>
        <v>0.53</v>
      </c>
      <c r="E10" s="63">
        <f>'Rainfall Year 2025'!E10</f>
        <v>0.47</v>
      </c>
      <c r="F10" s="35" t="s">
        <v>78</v>
      </c>
      <c r="G10" s="36">
        <f ca="1">1-H10</f>
        <v>0.98667299863949831</v>
      </c>
      <c r="H10" s="36">
        <f ca="1">K6</f>
        <v>1.3327001360501672E-2</v>
      </c>
      <c r="I10" s="20"/>
      <c r="J10">
        <f t="shared" ca="1" si="3"/>
        <v>1</v>
      </c>
      <c r="K10">
        <f t="shared" ca="1" si="4"/>
        <v>0</v>
      </c>
      <c r="L10" s="55">
        <v>4</v>
      </c>
      <c r="M10" s="61">
        <f t="shared" ca="1" si="0"/>
        <v>1.3552064588994031</v>
      </c>
      <c r="N10" s="55"/>
      <c r="O10" s="44">
        <f ca="1">SUM(M7:M37)/31/H6</f>
        <v>2.9665398938007588</v>
      </c>
      <c r="P10" s="45"/>
      <c r="Q10" s="46">
        <f ca="1">SUM(M7:M37)</f>
        <v>63.684789244694329</v>
      </c>
      <c r="R10" s="47" t="s">
        <v>87</v>
      </c>
      <c r="S10" s="78" t="s">
        <v>88</v>
      </c>
      <c r="T10" s="78"/>
      <c r="U10" s="78"/>
      <c r="V10" s="78"/>
      <c r="Z10" s="81" t="s">
        <v>108</v>
      </c>
      <c r="AA10" s="81" t="s">
        <v>109</v>
      </c>
      <c r="AB10" s="81" t="s">
        <v>110</v>
      </c>
      <c r="AE10" s="81" t="s">
        <v>108</v>
      </c>
      <c r="AF10" s="81" t="s">
        <v>111</v>
      </c>
      <c r="AG10" s="81" t="s">
        <v>112</v>
      </c>
      <c r="AH10" s="81" t="s">
        <v>113</v>
      </c>
    </row>
    <row r="11" spans="1:34" ht="18.600000000000001">
      <c r="A11" s="2">
        <v>5</v>
      </c>
      <c r="B11" s="10">
        <f t="shared" ca="1" si="1"/>
        <v>1</v>
      </c>
      <c r="C11" s="25">
        <f t="shared" ca="1" si="2"/>
        <v>0.25141578686639698</v>
      </c>
      <c r="J11">
        <f t="shared" ca="1" si="3"/>
        <v>1</v>
      </c>
      <c r="K11">
        <f t="shared" ca="1" si="4"/>
        <v>0</v>
      </c>
      <c r="L11" s="55">
        <v>5</v>
      </c>
      <c r="M11" s="61">
        <f t="shared" ca="1" si="0"/>
        <v>3.6756140093803333</v>
      </c>
      <c r="N11" s="55"/>
      <c r="O11" s="48"/>
      <c r="P11" s="49"/>
      <c r="R11" s="50"/>
      <c r="Z11">
        <v>10</v>
      </c>
      <c r="AA11" s="72">
        <v>-15</v>
      </c>
      <c r="AB11">
        <f>AB12</f>
        <v>1</v>
      </c>
      <c r="AE11">
        <v>10</v>
      </c>
      <c r="AF11">
        <v>-16</v>
      </c>
      <c r="AG11">
        <f>(AF11+100)/100</f>
        <v>0.84</v>
      </c>
    </row>
    <row r="12" spans="1:34">
      <c r="A12" s="2">
        <v>6</v>
      </c>
      <c r="B12" s="10">
        <f t="shared" ca="1" si="1"/>
        <v>1</v>
      </c>
      <c r="C12" s="25">
        <f t="shared" ca="1" si="2"/>
        <v>0.123453835715573</v>
      </c>
      <c r="J12">
        <f t="shared" ca="1" si="3"/>
        <v>1</v>
      </c>
      <c r="K12">
        <f t="shared" ca="1" si="4"/>
        <v>0</v>
      </c>
      <c r="L12" s="55">
        <v>6</v>
      </c>
      <c r="M12" s="61">
        <f t="shared" ca="1" si="0"/>
        <v>1.9593341587252948</v>
      </c>
      <c r="N12" s="55"/>
      <c r="Z12">
        <v>50</v>
      </c>
      <c r="AA12">
        <v>0</v>
      </c>
      <c r="AB12">
        <f>(AA12+100)/100</f>
        <v>1</v>
      </c>
      <c r="AE12">
        <v>50</v>
      </c>
      <c r="AF12">
        <v>-0.5</v>
      </c>
      <c r="AG12">
        <f t="shared" ref="AG12:AG13" si="5">(AF12+100)/100</f>
        <v>0.995</v>
      </c>
    </row>
    <row r="13" spans="1:34">
      <c r="A13" s="2">
        <v>7</v>
      </c>
      <c r="B13" s="10">
        <f t="shared" ca="1" si="1"/>
        <v>1</v>
      </c>
      <c r="C13" s="25">
        <f t="shared" ca="1" si="2"/>
        <v>0.16174987685362663</v>
      </c>
      <c r="J13">
        <f t="shared" ca="1" si="3"/>
        <v>1</v>
      </c>
      <c r="K13">
        <f t="shared" ca="1" si="4"/>
        <v>0</v>
      </c>
      <c r="L13" s="55">
        <v>7</v>
      </c>
      <c r="M13" s="61">
        <f t="shared" ca="1" si="0"/>
        <v>3.6847656141114666</v>
      </c>
      <c r="N13" s="55"/>
      <c r="O13" s="76" t="s">
        <v>89</v>
      </c>
      <c r="P13" s="76" t="s">
        <v>90</v>
      </c>
      <c r="Q13" s="77">
        <f>79.9</f>
        <v>79.900000000000006</v>
      </c>
      <c r="R13" s="78" t="s">
        <v>87</v>
      </c>
      <c r="S13" s="78" t="s">
        <v>91</v>
      </c>
      <c r="T13" s="78"/>
      <c r="U13" s="78"/>
      <c r="V13" s="78"/>
      <c r="W13" s="78"/>
      <c r="Z13">
        <v>90</v>
      </c>
      <c r="AA13">
        <v>15</v>
      </c>
      <c r="AB13">
        <f>(AA13+100)/100</f>
        <v>1.1499999999999999</v>
      </c>
      <c r="AE13">
        <v>90</v>
      </c>
      <c r="AF13">
        <v>15</v>
      </c>
      <c r="AG13">
        <f t="shared" si="5"/>
        <v>1.1499999999999999</v>
      </c>
    </row>
    <row r="14" spans="1:34">
      <c r="A14" s="2">
        <v>8</v>
      </c>
      <c r="B14" s="10">
        <f t="shared" ca="1" si="1"/>
        <v>1</v>
      </c>
      <c r="C14" s="25">
        <f t="shared" ca="1" si="2"/>
        <v>0.27392514584222227</v>
      </c>
      <c r="J14">
        <f t="shared" ca="1" si="3"/>
        <v>1</v>
      </c>
      <c r="K14">
        <f t="shared" ca="1" si="4"/>
        <v>0</v>
      </c>
      <c r="L14" s="55">
        <v>8</v>
      </c>
      <c r="M14" s="61">
        <f t="shared" ca="1" si="0"/>
        <v>0.45361064178890798</v>
      </c>
      <c r="N14" s="55"/>
      <c r="O14" s="76"/>
      <c r="P14" s="76" t="s">
        <v>92</v>
      </c>
      <c r="Q14" s="77">
        <f ca="1">MAX(M7:M3656)</f>
        <v>13.627262432188482</v>
      </c>
      <c r="R14" s="78" t="s">
        <v>87</v>
      </c>
      <c r="S14" s="78"/>
      <c r="T14" s="78"/>
      <c r="U14" s="78"/>
      <c r="V14" s="78"/>
      <c r="W14" s="78"/>
      <c r="Z14" t="s">
        <v>106</v>
      </c>
      <c r="AE14" t="s">
        <v>107</v>
      </c>
    </row>
    <row r="15" spans="1:34">
      <c r="A15" s="2">
        <v>9</v>
      </c>
      <c r="B15" s="10">
        <f t="shared" ca="1" si="1"/>
        <v>1</v>
      </c>
      <c r="C15" s="25">
        <f t="shared" ca="1" si="2"/>
        <v>0.45588241117542494</v>
      </c>
      <c r="J15">
        <f t="shared" ca="1" si="3"/>
        <v>1</v>
      </c>
      <c r="K15">
        <f t="shared" ca="1" si="4"/>
        <v>0</v>
      </c>
      <c r="L15" s="55">
        <v>9</v>
      </c>
      <c r="M15" s="61">
        <f t="shared" ca="1" si="0"/>
        <v>5.6382826672264299</v>
      </c>
      <c r="N15" s="55"/>
      <c r="Q15" s="51"/>
      <c r="Z15" s="81" t="s">
        <v>114</v>
      </c>
      <c r="AA15" s="81" t="s">
        <v>109</v>
      </c>
      <c r="AB15" s="81" t="s">
        <v>110</v>
      </c>
      <c r="AE15" s="81" t="s">
        <v>114</v>
      </c>
      <c r="AF15" s="81" t="s">
        <v>115</v>
      </c>
      <c r="AG15" s="81" t="s">
        <v>116</v>
      </c>
      <c r="AH15" s="81" t="s">
        <v>117</v>
      </c>
    </row>
    <row r="16" spans="1:34" ht="18.600000000000001">
      <c r="A16" s="2">
        <v>10</v>
      </c>
      <c r="B16" s="10">
        <f t="shared" ca="1" si="1"/>
        <v>1</v>
      </c>
      <c r="C16" s="25">
        <f t="shared" ca="1" si="2"/>
        <v>2.7774596298569154E-2</v>
      </c>
      <c r="J16">
        <f t="shared" ca="1" si="3"/>
        <v>0</v>
      </c>
      <c r="K16">
        <f t="shared" ca="1" si="4"/>
        <v>0</v>
      </c>
      <c r="L16" s="55">
        <v>10</v>
      </c>
      <c r="M16" s="61">
        <f t="shared" ca="1" si="0"/>
        <v>1.4115518526022157</v>
      </c>
      <c r="N16" s="55"/>
      <c r="Z16">
        <v>10</v>
      </c>
      <c r="AA16" s="72">
        <v>-5</v>
      </c>
      <c r="AB16">
        <f>AB17</f>
        <v>1.0349999999999999</v>
      </c>
      <c r="AE16">
        <v>10</v>
      </c>
      <c r="AF16" s="72">
        <v>-5</v>
      </c>
      <c r="AG16">
        <f>(AF16+100)/100</f>
        <v>0.95</v>
      </c>
    </row>
    <row r="17" spans="1:33" ht="18.600000000000001">
      <c r="A17" s="2">
        <v>11</v>
      </c>
      <c r="B17" s="10">
        <f t="shared" ca="1" si="1"/>
        <v>0</v>
      </c>
      <c r="C17" s="25">
        <f t="shared" ca="1" si="2"/>
        <v>0.84373144563617641</v>
      </c>
      <c r="J17">
        <f t="shared" ca="1" si="3"/>
        <v>0</v>
      </c>
      <c r="K17">
        <f t="shared" ca="1" si="4"/>
        <v>1</v>
      </c>
      <c r="L17" s="55">
        <v>11</v>
      </c>
      <c r="M17" s="61">
        <f t="shared" ca="1" si="0"/>
        <v>0</v>
      </c>
      <c r="N17" s="55"/>
      <c r="Z17">
        <v>50</v>
      </c>
      <c r="AA17" s="72">
        <v>3.5</v>
      </c>
      <c r="AB17">
        <f t="shared" ref="AB17:AB18" si="6">(AA17+100)/100</f>
        <v>1.0349999999999999</v>
      </c>
      <c r="AE17">
        <v>50</v>
      </c>
      <c r="AF17" s="72">
        <v>4</v>
      </c>
      <c r="AG17">
        <f t="shared" ref="AG17:AG18" si="7">(AF17+100)/100</f>
        <v>1.04</v>
      </c>
    </row>
    <row r="18" spans="1:33" ht="18.600000000000001">
      <c r="A18" s="2">
        <v>12</v>
      </c>
      <c r="B18" s="10">
        <f t="shared" ca="1" si="1"/>
        <v>0</v>
      </c>
      <c r="C18" s="25">
        <f t="shared" ca="1" si="2"/>
        <v>0.88377625538781934</v>
      </c>
      <c r="J18">
        <f t="shared" ca="1" si="3"/>
        <v>0</v>
      </c>
      <c r="K18">
        <f t="shared" ca="1" si="4"/>
        <v>1</v>
      </c>
      <c r="L18" s="55">
        <v>12</v>
      </c>
      <c r="M18" s="61">
        <f t="shared" ca="1" si="0"/>
        <v>0</v>
      </c>
      <c r="N18" s="55"/>
      <c r="Z18">
        <v>90</v>
      </c>
      <c r="AA18" s="72">
        <v>12.5</v>
      </c>
      <c r="AB18">
        <f t="shared" si="6"/>
        <v>1.125</v>
      </c>
      <c r="AE18">
        <v>90</v>
      </c>
      <c r="AF18" s="72">
        <v>13</v>
      </c>
      <c r="AG18">
        <f t="shared" si="7"/>
        <v>1.1299999999999999</v>
      </c>
    </row>
    <row r="19" spans="1:33">
      <c r="A19" s="2">
        <v>13</v>
      </c>
      <c r="B19" s="10">
        <f t="shared" ca="1" si="1"/>
        <v>0</v>
      </c>
      <c r="C19" s="25">
        <f t="shared" ca="1" si="2"/>
        <v>0.65057517287569122</v>
      </c>
      <c r="J19">
        <f t="shared" ca="1" si="3"/>
        <v>0</v>
      </c>
      <c r="K19">
        <f t="shared" ca="1" si="4"/>
        <v>0</v>
      </c>
      <c r="L19" s="55">
        <v>13</v>
      </c>
      <c r="M19" s="61">
        <f t="shared" ca="1" si="0"/>
        <v>0</v>
      </c>
      <c r="N19" s="55"/>
    </row>
    <row r="20" spans="1:33">
      <c r="A20" s="2">
        <v>14</v>
      </c>
      <c r="B20" s="10">
        <f t="shared" ca="1" si="1"/>
        <v>1</v>
      </c>
      <c r="C20" s="25">
        <f t="shared" ca="1" si="2"/>
        <v>2.4045901273416104E-2</v>
      </c>
      <c r="J20">
        <f t="shared" ca="1" si="3"/>
        <v>1</v>
      </c>
      <c r="K20">
        <f t="shared" ca="1" si="4"/>
        <v>0</v>
      </c>
      <c r="L20" s="55">
        <v>14</v>
      </c>
      <c r="M20" s="61">
        <f t="shared" ca="1" si="0"/>
        <v>1.6166064020874702</v>
      </c>
      <c r="N20" s="55"/>
    </row>
    <row r="21" spans="1:33">
      <c r="A21" s="2">
        <v>15</v>
      </c>
      <c r="B21" s="10">
        <f t="shared" ca="1" si="1"/>
        <v>1</v>
      </c>
      <c r="C21" s="25">
        <f t="shared" ca="1" si="2"/>
        <v>0.62462413574254594</v>
      </c>
      <c r="J21">
        <f t="shared" ca="1" si="3"/>
        <v>1</v>
      </c>
      <c r="K21">
        <f t="shared" ca="1" si="4"/>
        <v>0</v>
      </c>
      <c r="L21" s="55">
        <v>15</v>
      </c>
      <c r="M21" s="61">
        <f t="shared" ca="1" si="0"/>
        <v>0.5775689457531753</v>
      </c>
      <c r="N21" s="55"/>
    </row>
    <row r="22" spans="1:33">
      <c r="A22" s="2">
        <v>16</v>
      </c>
      <c r="B22" s="10">
        <f t="shared" ca="1" si="1"/>
        <v>1</v>
      </c>
      <c r="C22" s="25">
        <f t="shared" ca="1" si="2"/>
        <v>0.42192440514572838</v>
      </c>
      <c r="J22">
        <f t="shared" ca="1" si="3"/>
        <v>0</v>
      </c>
      <c r="K22">
        <f t="shared" ca="1" si="4"/>
        <v>0</v>
      </c>
      <c r="L22" s="55">
        <v>16</v>
      </c>
      <c r="M22" s="61">
        <f t="shared" ca="1" si="0"/>
        <v>6.7673317818817065</v>
      </c>
      <c r="N22" s="55"/>
    </row>
    <row r="23" spans="1:33">
      <c r="A23" s="2">
        <v>17</v>
      </c>
      <c r="B23" s="10">
        <f t="shared" ca="1" si="1"/>
        <v>0</v>
      </c>
      <c r="C23" s="25">
        <f t="shared" ca="1" si="2"/>
        <v>0.89568868772600652</v>
      </c>
      <c r="J23">
        <f t="shared" ca="1" si="3"/>
        <v>0</v>
      </c>
      <c r="K23">
        <f t="shared" ca="1" si="4"/>
        <v>0</v>
      </c>
      <c r="L23" s="55">
        <v>17</v>
      </c>
      <c r="M23" s="61">
        <f t="shared" ca="1" si="0"/>
        <v>0</v>
      </c>
      <c r="N23" s="55"/>
    </row>
    <row r="24" spans="1:33">
      <c r="A24" s="2">
        <v>18</v>
      </c>
      <c r="B24" s="10">
        <f t="shared" ca="1" si="1"/>
        <v>1</v>
      </c>
      <c r="C24" s="25">
        <f t="shared" ca="1" si="2"/>
        <v>0.24123316921666571</v>
      </c>
      <c r="J24">
        <f t="shared" ca="1" si="3"/>
        <v>1</v>
      </c>
      <c r="K24">
        <f t="shared" ca="1" si="4"/>
        <v>0</v>
      </c>
      <c r="L24" s="55">
        <v>18</v>
      </c>
      <c r="M24" s="61">
        <f t="shared" ca="1" si="0"/>
        <v>7.4980896162406099</v>
      </c>
      <c r="N24" s="55"/>
    </row>
    <row r="25" spans="1:33">
      <c r="A25" s="2">
        <v>19</v>
      </c>
      <c r="B25" s="10">
        <f t="shared" ca="1" si="1"/>
        <v>1</v>
      </c>
      <c r="C25" s="25">
        <f t="shared" ca="1" si="2"/>
        <v>0.45514046267690345</v>
      </c>
      <c r="J25">
        <f t="shared" ca="1" si="3"/>
        <v>0</v>
      </c>
      <c r="K25">
        <f t="shared" ca="1" si="4"/>
        <v>0</v>
      </c>
      <c r="L25" s="55">
        <v>19</v>
      </c>
      <c r="M25" s="61">
        <f t="shared" ca="1" si="0"/>
        <v>3.6484623400897007</v>
      </c>
      <c r="N25" s="55"/>
    </row>
    <row r="26" spans="1:33">
      <c r="A26" s="2">
        <v>20</v>
      </c>
      <c r="B26" s="10">
        <f t="shared" ca="1" si="1"/>
        <v>0</v>
      </c>
      <c r="C26" s="25">
        <f t="shared" ca="1" si="2"/>
        <v>0.84416675213638837</v>
      </c>
      <c r="J26">
        <f t="shared" ca="1" si="3"/>
        <v>0</v>
      </c>
      <c r="K26">
        <f t="shared" ca="1" si="4"/>
        <v>1</v>
      </c>
      <c r="L26" s="55">
        <v>20</v>
      </c>
      <c r="M26" s="61">
        <f t="shared" ca="1" si="0"/>
        <v>0</v>
      </c>
      <c r="N26" s="55"/>
    </row>
    <row r="27" spans="1:33">
      <c r="A27" s="2">
        <v>21</v>
      </c>
      <c r="B27" s="10">
        <f t="shared" ca="1" si="1"/>
        <v>0</v>
      </c>
      <c r="C27" s="25">
        <f t="shared" ca="1" si="2"/>
        <v>0.85288082092711159</v>
      </c>
      <c r="J27">
        <f t="shared" ca="1" si="3"/>
        <v>0</v>
      </c>
      <c r="K27">
        <f t="shared" ca="1" si="4"/>
        <v>0</v>
      </c>
      <c r="L27" s="55">
        <v>21</v>
      </c>
      <c r="M27" s="61">
        <f t="shared" ca="1" si="0"/>
        <v>0</v>
      </c>
      <c r="N27" s="55"/>
    </row>
    <row r="28" spans="1:33">
      <c r="A28" s="2">
        <v>22</v>
      </c>
      <c r="B28" s="10">
        <f t="shared" ca="1" si="1"/>
        <v>1</v>
      </c>
      <c r="C28" s="25">
        <f t="shared" ca="1" si="2"/>
        <v>0.48574578279943981</v>
      </c>
      <c r="J28">
        <f t="shared" ca="1" si="3"/>
        <v>1</v>
      </c>
      <c r="K28">
        <f t="shared" ca="1" si="4"/>
        <v>0</v>
      </c>
      <c r="L28" s="55">
        <v>22</v>
      </c>
      <c r="M28" s="61">
        <f t="shared" ca="1" si="0"/>
        <v>1.41813492648308</v>
      </c>
      <c r="N28" s="55"/>
    </row>
    <row r="29" spans="1:33">
      <c r="A29" s="2">
        <v>23</v>
      </c>
      <c r="B29" s="10">
        <f t="shared" ca="1" si="1"/>
        <v>1</v>
      </c>
      <c r="C29" s="25">
        <f t="shared" ca="1" si="2"/>
        <v>0.51612386287351075</v>
      </c>
      <c r="J29">
        <f t="shared" ca="1" si="3"/>
        <v>1</v>
      </c>
      <c r="K29">
        <f t="shared" ca="1" si="4"/>
        <v>0</v>
      </c>
      <c r="L29" s="55">
        <v>23</v>
      </c>
      <c r="M29" s="61">
        <f t="shared" ca="1" si="0"/>
        <v>5.5269405098019346</v>
      </c>
      <c r="N29" s="55"/>
    </row>
    <row r="30" spans="1:33">
      <c r="A30" s="2">
        <v>24</v>
      </c>
      <c r="B30" s="10">
        <f t="shared" ca="1" si="1"/>
        <v>1</v>
      </c>
      <c r="C30" s="25">
        <f t="shared" ca="1" si="2"/>
        <v>0.63790114850301727</v>
      </c>
      <c r="J30">
        <f t="shared" ca="1" si="3"/>
        <v>0</v>
      </c>
      <c r="K30">
        <f t="shared" ca="1" si="4"/>
        <v>0</v>
      </c>
      <c r="L30" s="55">
        <v>24</v>
      </c>
      <c r="M30" s="61">
        <f t="shared" ca="1" si="0"/>
        <v>0.96324763867242058</v>
      </c>
      <c r="N30" s="55"/>
    </row>
    <row r="31" spans="1:33">
      <c r="A31" s="2">
        <v>25</v>
      </c>
      <c r="B31" s="10">
        <f t="shared" ca="1" si="1"/>
        <v>0</v>
      </c>
      <c r="C31" s="25">
        <f t="shared" ca="1" si="2"/>
        <v>0.73192629640700435</v>
      </c>
      <c r="J31">
        <f t="shared" ca="1" si="3"/>
        <v>0</v>
      </c>
      <c r="K31">
        <f t="shared" ca="1" si="4"/>
        <v>0</v>
      </c>
      <c r="L31" s="55">
        <v>25</v>
      </c>
      <c r="M31" s="61">
        <f t="shared" ca="1" si="0"/>
        <v>0</v>
      </c>
      <c r="N31" s="55"/>
    </row>
    <row r="32" spans="1:33">
      <c r="A32" s="2">
        <v>26</v>
      </c>
      <c r="B32" s="10">
        <f t="shared" ca="1" si="1"/>
        <v>1</v>
      </c>
      <c r="C32" s="25">
        <f t="shared" ca="1" si="2"/>
        <v>0.28944647170797877</v>
      </c>
      <c r="J32">
        <f t="shared" ca="1" si="3"/>
        <v>0</v>
      </c>
      <c r="K32">
        <f t="shared" ca="1" si="4"/>
        <v>0</v>
      </c>
      <c r="L32" s="55">
        <v>26</v>
      </c>
      <c r="M32" s="61">
        <f t="shared" ca="1" si="0"/>
        <v>6.7907247675302909</v>
      </c>
      <c r="N32" s="55"/>
    </row>
    <row r="33" spans="1:21">
      <c r="A33" s="2">
        <v>27</v>
      </c>
      <c r="B33" s="10">
        <f t="shared" ca="1" si="1"/>
        <v>0</v>
      </c>
      <c r="C33" s="25">
        <f t="shared" ca="1" si="2"/>
        <v>0.82722185576450269</v>
      </c>
      <c r="J33">
        <f t="shared" ca="1" si="3"/>
        <v>0</v>
      </c>
      <c r="K33">
        <f t="shared" ca="1" si="4"/>
        <v>0</v>
      </c>
      <c r="L33" s="55">
        <v>27</v>
      </c>
      <c r="M33" s="61">
        <f t="shared" ca="1" si="0"/>
        <v>0</v>
      </c>
      <c r="N33" s="55"/>
    </row>
    <row r="34" spans="1:21">
      <c r="A34" s="2">
        <v>28</v>
      </c>
      <c r="B34" s="10">
        <f t="shared" ca="1" si="1"/>
        <v>1</v>
      </c>
      <c r="C34" s="25">
        <f t="shared" ca="1" si="2"/>
        <v>0.35906698982825469</v>
      </c>
      <c r="J34">
        <f t="shared" ca="1" si="3"/>
        <v>1</v>
      </c>
      <c r="K34">
        <f t="shared" ca="1" si="4"/>
        <v>0</v>
      </c>
      <c r="L34" s="55">
        <v>28</v>
      </c>
      <c r="M34" s="61">
        <f t="shared" ca="1" si="0"/>
        <v>4.0808622871592375</v>
      </c>
      <c r="N34" s="55"/>
    </row>
    <row r="35" spans="1:21">
      <c r="A35" s="2">
        <v>29</v>
      </c>
      <c r="B35" s="10">
        <f t="shared" ca="1" si="1"/>
        <v>1</v>
      </c>
      <c r="C35" s="25">
        <f t="shared" ca="1" si="2"/>
        <v>0.52336120475567793</v>
      </c>
      <c r="J35">
        <f t="shared" ca="1" si="3"/>
        <v>0</v>
      </c>
      <c r="K35">
        <f t="shared" ca="1" si="4"/>
        <v>0</v>
      </c>
      <c r="L35" s="55">
        <v>29</v>
      </c>
      <c r="M35" s="61">
        <f t="shared" ca="1" si="0"/>
        <v>0.35029461819968222</v>
      </c>
      <c r="N35" s="55"/>
    </row>
    <row r="36" spans="1:21">
      <c r="A36" s="2">
        <v>30</v>
      </c>
      <c r="B36" s="10">
        <f t="shared" ca="1" si="1"/>
        <v>0</v>
      </c>
      <c r="C36" s="25">
        <f t="shared" ca="1" si="2"/>
        <v>0.90372825353803565</v>
      </c>
      <c r="J36">
        <f t="shared" ca="1" si="3"/>
        <v>0</v>
      </c>
      <c r="K36">
        <f t="shared" ca="1" si="4"/>
        <v>0</v>
      </c>
      <c r="L36" s="55">
        <v>30</v>
      </c>
      <c r="M36" s="61">
        <f t="shared" ca="1" si="0"/>
        <v>0</v>
      </c>
      <c r="N36" s="55"/>
    </row>
    <row r="37" spans="1:21">
      <c r="A37" s="2">
        <v>31</v>
      </c>
      <c r="B37" s="10">
        <f t="shared" ca="1" si="1"/>
        <v>1</v>
      </c>
      <c r="C37" s="25">
        <f t="shared" ca="1" si="2"/>
        <v>0.21263894289636942</v>
      </c>
      <c r="J37">
        <f t="shared" ca="1" si="3"/>
        <v>1</v>
      </c>
      <c r="K37">
        <f t="shared" ca="1" si="4"/>
        <v>0</v>
      </c>
      <c r="L37" s="55">
        <v>31</v>
      </c>
      <c r="M37" s="61">
        <f t="shared" ca="1" si="0"/>
        <v>0.30648137250342039</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6" thickBot="1">
      <c r="A46" s="2" t="s">
        <v>59</v>
      </c>
      <c r="B46" s="2"/>
      <c r="C46" s="23"/>
      <c r="D46" s="1"/>
      <c r="E46" s="1"/>
      <c r="F46" s="1"/>
      <c r="G46" s="1"/>
      <c r="H46" s="1"/>
      <c r="I46" s="1"/>
      <c r="L46" s="55" t="s">
        <v>60</v>
      </c>
      <c r="M46" s="55"/>
      <c r="N46" s="55"/>
      <c r="O46" s="38">
        <v>0.43</v>
      </c>
      <c r="P46" s="38">
        <v>0.72</v>
      </c>
      <c r="Q46" s="38">
        <v>0.62</v>
      </c>
      <c r="R46" s="3"/>
    </row>
    <row r="47" spans="1:21" ht="24" thickBot="1">
      <c r="A47" s="2" t="s">
        <v>61</v>
      </c>
      <c r="B47" s="27">
        <v>1</v>
      </c>
      <c r="C47" s="28" t="s">
        <v>62</v>
      </c>
      <c r="D47" s="16" t="s">
        <v>63</v>
      </c>
      <c r="E47" s="16"/>
      <c r="F47" s="1"/>
      <c r="G47" s="2" t="s">
        <v>64</v>
      </c>
      <c r="H47" s="2"/>
      <c r="I47" s="2"/>
      <c r="J47" s="2" t="s">
        <v>64</v>
      </c>
      <c r="K47" s="2"/>
      <c r="L47" s="56" t="s">
        <v>65</v>
      </c>
      <c r="M47" s="62">
        <f>1/M48</f>
        <v>0.34880273461343941</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f>'Rainfall Year 2025'!M48*AB16</f>
        <v>2.8669499999999997</v>
      </c>
      <c r="N48" s="55"/>
      <c r="O48" s="3"/>
      <c r="P48" s="3"/>
      <c r="Q48" s="3"/>
      <c r="R48" s="3"/>
    </row>
    <row r="49" spans="1:23">
      <c r="A49" s="5" t="s">
        <v>73</v>
      </c>
      <c r="B49" s="9" t="s">
        <v>74</v>
      </c>
      <c r="C49" s="24" t="s">
        <v>75</v>
      </c>
      <c r="D49" s="18" t="s">
        <v>76</v>
      </c>
      <c r="E49" s="18" t="s">
        <v>77</v>
      </c>
      <c r="F49" s="15" t="s">
        <v>78</v>
      </c>
      <c r="G49" s="20" t="s">
        <v>79</v>
      </c>
      <c r="H49" s="21">
        <f ca="1">COUNTIF(rainout,"&gt;0")/COUNT(rainout)</f>
        <v>0.69250645994832039</v>
      </c>
      <c r="I49" s="20"/>
      <c r="J49" s="6">
        <f ca="1">SUM(J50:J3699)/SUM(rainout)</f>
        <v>0.66950664218274158</v>
      </c>
      <c r="K49" s="6">
        <f ca="1">SUM(K50:K3699)/(3650-SUM(rainout))</f>
        <v>1.2436275081648435E-2</v>
      </c>
      <c r="L49" s="59" t="s">
        <v>73</v>
      </c>
      <c r="M49" s="60" t="s">
        <v>80</v>
      </c>
      <c r="N49" s="55"/>
    </row>
    <row r="50" spans="1:23">
      <c r="A50" s="2">
        <v>1</v>
      </c>
      <c r="B50" s="10">
        <v>1</v>
      </c>
      <c r="C50" s="25">
        <f ca="1">RAND()</f>
        <v>0.66077337905640476</v>
      </c>
      <c r="D50" s="18" t="s">
        <v>81</v>
      </c>
      <c r="E50" s="18" t="s">
        <v>82</v>
      </c>
      <c r="F50" s="15" t="s">
        <v>78</v>
      </c>
      <c r="G50" s="20" t="s">
        <v>12</v>
      </c>
      <c r="H50" s="21">
        <f ca="1">COUNTIF(rainout,"=0")/COUNT(rainout)</f>
        <v>0.30749354005167956</v>
      </c>
      <c r="I50" s="20"/>
      <c r="J50">
        <f ca="1">IF(AND(B50,B51),1,0)</f>
        <v>0</v>
      </c>
      <c r="K50">
        <f ca="1">IF(AND(NOT(B50),NOT(B51)),1,0)</f>
        <v>0</v>
      </c>
      <c r="L50" s="55">
        <v>1</v>
      </c>
      <c r="M50" s="61">
        <f t="shared" ref="M50:M77" ca="1" si="8">IF(B50&gt;0,-LN(1-(RAND()))/lambda,0)</f>
        <v>4.5740060936900893</v>
      </c>
      <c r="N50" s="55"/>
      <c r="O50" s="37"/>
      <c r="P50" t="s">
        <v>83</v>
      </c>
    </row>
    <row r="51" spans="1:23">
      <c r="A51" s="2">
        <v>2</v>
      </c>
      <c r="B51" s="10">
        <f t="shared" ref="B51:B77" ca="1" si="9">IF(B50&gt;0,IF(C51&lt;pww,1,0),IF(C51&lt;pdw,1,0))</f>
        <v>0</v>
      </c>
      <c r="C51" s="25">
        <f t="shared" ca="1" si="2"/>
        <v>0.99422650708461102</v>
      </c>
      <c r="D51" s="18"/>
      <c r="E51" s="18"/>
      <c r="F51" s="1"/>
      <c r="G51" s="19" t="s">
        <v>69</v>
      </c>
      <c r="H51" s="19"/>
      <c r="I51" s="20"/>
      <c r="J51">
        <f t="shared" ref="J51:J77" ca="1" si="10">IF(AND(B51,B52),1,0)</f>
        <v>0</v>
      </c>
      <c r="K51">
        <f t="shared" ref="K51:K77" ca="1" si="11">IF(AND(NOT(B51),NOT(B52)),1,0)</f>
        <v>0</v>
      </c>
      <c r="L51" s="55">
        <v>2</v>
      </c>
      <c r="M51" s="61">
        <f t="shared" ca="1" si="8"/>
        <v>0</v>
      </c>
      <c r="N51" s="55"/>
      <c r="O51" s="4"/>
      <c r="P51" t="s">
        <v>84</v>
      </c>
    </row>
    <row r="52" spans="1:23" ht="15.6">
      <c r="A52" s="2">
        <v>3</v>
      </c>
      <c r="B52" s="10">
        <f t="shared" ca="1" si="9"/>
        <v>1</v>
      </c>
      <c r="C52" s="25">
        <f t="shared" ca="1" si="2"/>
        <v>0.44368471644434859</v>
      </c>
      <c r="D52" s="63">
        <f>'Rainfall Year 2025'!D52</f>
        <v>0.73</v>
      </c>
      <c r="E52" s="34">
        <f>1-D52</f>
        <v>0.27</v>
      </c>
      <c r="F52" s="35" t="s">
        <v>78</v>
      </c>
      <c r="G52" s="36">
        <f ca="1">J49</f>
        <v>0.66950664218274158</v>
      </c>
      <c r="H52" s="36">
        <f ca="1">1-G52</f>
        <v>0.33049335781725842</v>
      </c>
      <c r="I52" s="20"/>
      <c r="J52">
        <f t="shared" ca="1" si="10"/>
        <v>1</v>
      </c>
      <c r="K52">
        <f t="shared" ca="1" si="11"/>
        <v>0</v>
      </c>
      <c r="L52" s="55">
        <v>3</v>
      </c>
      <c r="M52" s="61">
        <f t="shared" ca="1" si="8"/>
        <v>5.0621482847636998E-2</v>
      </c>
      <c r="N52" s="55"/>
      <c r="O52" s="41" t="s">
        <v>85</v>
      </c>
      <c r="P52" s="42"/>
      <c r="Q52" s="42" t="s">
        <v>86</v>
      </c>
      <c r="R52" s="43"/>
    </row>
    <row r="53" spans="1:23" ht="15.6">
      <c r="A53" s="2">
        <v>4</v>
      </c>
      <c r="B53" s="10">
        <f t="shared" ca="1" si="9"/>
        <v>1</v>
      </c>
      <c r="C53" s="25">
        <f t="shared" ca="1" si="2"/>
        <v>0.25796347135010289</v>
      </c>
      <c r="D53" s="34">
        <f>1-E53</f>
        <v>0.41000000000000003</v>
      </c>
      <c r="E53" s="63">
        <f>'Rainfall Year 2025'!E53</f>
        <v>0.59</v>
      </c>
      <c r="F53" s="35" t="s">
        <v>78</v>
      </c>
      <c r="G53" s="36">
        <f ca="1">1-H53</f>
        <v>0.98756372491835154</v>
      </c>
      <c r="H53" s="36">
        <f ca="1">K49</f>
        <v>1.2436275081648435E-2</v>
      </c>
      <c r="I53" s="20"/>
      <c r="J53">
        <f t="shared" ca="1" si="10"/>
        <v>1</v>
      </c>
      <c r="K53">
        <f t="shared" ca="1" si="11"/>
        <v>0</v>
      </c>
      <c r="L53" s="55">
        <v>4</v>
      </c>
      <c r="M53" s="61">
        <f t="shared" ca="1" si="8"/>
        <v>8.5739399903712528</v>
      </c>
      <c r="N53" s="55"/>
      <c r="O53" s="44">
        <f ca="1">SUM(M50:M77)/28/H49</f>
        <v>3.6807329601304288</v>
      </c>
      <c r="P53" s="45"/>
      <c r="Q53" s="46">
        <f ca="1">SUM(M50:M77)</f>
        <v>71.370077862580715</v>
      </c>
      <c r="R53" s="47" t="s">
        <v>87</v>
      </c>
      <c r="S53" s="78" t="s">
        <v>88</v>
      </c>
      <c r="T53" s="78"/>
      <c r="U53" s="78"/>
      <c r="V53" s="78"/>
    </row>
    <row r="54" spans="1:23" ht="15.6">
      <c r="A54" s="2">
        <v>5</v>
      </c>
      <c r="B54" s="10">
        <f t="shared" ca="1" si="9"/>
        <v>1</v>
      </c>
      <c r="C54" s="25">
        <f t="shared" ca="1" si="2"/>
        <v>0.61307543688559263</v>
      </c>
      <c r="J54">
        <f t="shared" ca="1" si="10"/>
        <v>1</v>
      </c>
      <c r="K54">
        <f t="shared" ca="1" si="11"/>
        <v>0</v>
      </c>
      <c r="L54" s="55">
        <v>5</v>
      </c>
      <c r="M54" s="61">
        <f t="shared" ca="1" si="8"/>
        <v>2.5684782760671774</v>
      </c>
      <c r="N54" s="55"/>
      <c r="O54" s="48"/>
      <c r="P54" s="49"/>
      <c r="R54" s="50"/>
    </row>
    <row r="55" spans="1:23">
      <c r="A55" s="2">
        <v>6</v>
      </c>
      <c r="B55" s="10">
        <f t="shared" ca="1" si="9"/>
        <v>1</v>
      </c>
      <c r="C55" s="25">
        <f t="shared" ca="1" si="2"/>
        <v>0.46708002012343097</v>
      </c>
      <c r="J55">
        <f t="shared" ca="1" si="10"/>
        <v>1</v>
      </c>
      <c r="K55">
        <f t="shared" ca="1" si="11"/>
        <v>0</v>
      </c>
      <c r="L55" s="55">
        <v>6</v>
      </c>
      <c r="M55" s="61">
        <f t="shared" ca="1" si="8"/>
        <v>1.4310894793668338</v>
      </c>
      <c r="N55" s="55"/>
    </row>
    <row r="56" spans="1:23">
      <c r="A56" s="2">
        <v>7</v>
      </c>
      <c r="B56" s="10">
        <f t="shared" ca="1" si="9"/>
        <v>1</v>
      </c>
      <c r="C56" s="25">
        <f t="shared" ca="1" si="2"/>
        <v>0.20368583747672464</v>
      </c>
      <c r="J56">
        <f t="shared" ca="1" si="10"/>
        <v>1</v>
      </c>
      <c r="K56">
        <f t="shared" ca="1" si="11"/>
        <v>0</v>
      </c>
      <c r="L56" s="55">
        <v>7</v>
      </c>
      <c r="M56" s="61">
        <f t="shared" ca="1" si="8"/>
        <v>3.7101751146926181</v>
      </c>
      <c r="N56" s="55"/>
      <c r="O56" s="76" t="s">
        <v>89</v>
      </c>
      <c r="P56" s="76" t="s">
        <v>90</v>
      </c>
      <c r="Q56" s="77">
        <f>79.9</f>
        <v>79.900000000000006</v>
      </c>
      <c r="R56" s="78" t="s">
        <v>87</v>
      </c>
      <c r="S56" s="78" t="s">
        <v>91</v>
      </c>
      <c r="T56" s="78"/>
      <c r="U56" s="78"/>
      <c r="V56" s="78"/>
      <c r="W56" s="78"/>
    </row>
    <row r="57" spans="1:23">
      <c r="A57" s="2">
        <v>8</v>
      </c>
      <c r="B57" s="10">
        <f t="shared" ca="1" si="9"/>
        <v>1</v>
      </c>
      <c r="C57" s="25">
        <f t="shared" ca="1" si="2"/>
        <v>0.47996766700779236</v>
      </c>
      <c r="J57">
        <f t="shared" ca="1" si="10"/>
        <v>1</v>
      </c>
      <c r="K57">
        <f t="shared" ca="1" si="11"/>
        <v>0</v>
      </c>
      <c r="L57" s="55">
        <v>8</v>
      </c>
      <c r="M57" s="61">
        <f t="shared" ca="1" si="8"/>
        <v>1.8116307716853204</v>
      </c>
      <c r="N57" s="55"/>
      <c r="O57" s="76"/>
      <c r="P57" s="76" t="s">
        <v>92</v>
      </c>
      <c r="Q57" s="77">
        <f ca="1">MAX(M50:M3699)</f>
        <v>13.627262432188482</v>
      </c>
      <c r="R57" s="78" t="s">
        <v>87</v>
      </c>
      <c r="S57" s="78"/>
      <c r="T57" s="78"/>
      <c r="U57" s="78"/>
      <c r="V57" s="78"/>
      <c r="W57" s="78"/>
    </row>
    <row r="58" spans="1:23">
      <c r="A58" s="2">
        <v>9</v>
      </c>
      <c r="B58" s="10">
        <f t="shared" ca="1" si="9"/>
        <v>1</v>
      </c>
      <c r="C58" s="25">
        <f t="shared" ca="1" si="2"/>
        <v>0.4250375221110434</v>
      </c>
      <c r="J58">
        <f t="shared" ca="1" si="10"/>
        <v>0</v>
      </c>
      <c r="K58">
        <f t="shared" ca="1" si="11"/>
        <v>0</v>
      </c>
      <c r="L58" s="55">
        <v>9</v>
      </c>
      <c r="M58" s="61">
        <f t="shared" ca="1" si="8"/>
        <v>2.9118271737574433</v>
      </c>
      <c r="N58" s="55"/>
      <c r="Q58" s="51"/>
    </row>
    <row r="59" spans="1:23">
      <c r="A59" s="2">
        <v>10</v>
      </c>
      <c r="B59" s="10">
        <f t="shared" ca="1" si="9"/>
        <v>0</v>
      </c>
      <c r="C59" s="25">
        <f t="shared" ca="1" si="2"/>
        <v>0.96002398421597657</v>
      </c>
      <c r="J59">
        <f t="shared" ca="1" si="10"/>
        <v>0</v>
      </c>
      <c r="K59">
        <f t="shared" ca="1" si="11"/>
        <v>1</v>
      </c>
      <c r="L59" s="55">
        <v>10</v>
      </c>
      <c r="M59" s="61">
        <f t="shared" ca="1" si="8"/>
        <v>0</v>
      </c>
      <c r="N59" s="55"/>
    </row>
    <row r="60" spans="1:23">
      <c r="A60" s="2">
        <v>11</v>
      </c>
      <c r="B60" s="10">
        <f t="shared" ca="1" si="9"/>
        <v>0</v>
      </c>
      <c r="C60" s="25">
        <f t="shared" ca="1" si="2"/>
        <v>0.64214116442378277</v>
      </c>
      <c r="J60">
        <f t="shared" ca="1" si="10"/>
        <v>0</v>
      </c>
      <c r="K60">
        <f t="shared" ca="1" si="11"/>
        <v>1</v>
      </c>
      <c r="L60" s="55">
        <v>11</v>
      </c>
      <c r="M60" s="61">
        <f t="shared" ca="1" si="8"/>
        <v>0</v>
      </c>
      <c r="N60" s="55"/>
    </row>
    <row r="61" spans="1:23">
      <c r="A61" s="2">
        <v>12</v>
      </c>
      <c r="B61" s="10">
        <f t="shared" ca="1" si="9"/>
        <v>0</v>
      </c>
      <c r="C61" s="25">
        <f t="shared" ca="1" si="2"/>
        <v>0.73946752431959462</v>
      </c>
      <c r="J61">
        <f t="shared" ca="1" si="10"/>
        <v>0</v>
      </c>
      <c r="K61">
        <f t="shared" ca="1" si="11"/>
        <v>0</v>
      </c>
      <c r="L61" s="55">
        <v>12</v>
      </c>
      <c r="M61" s="61">
        <f t="shared" ca="1" si="8"/>
        <v>0</v>
      </c>
      <c r="N61" s="55"/>
    </row>
    <row r="62" spans="1:23">
      <c r="A62" s="2">
        <v>13</v>
      </c>
      <c r="B62" s="10">
        <f t="shared" ca="1" si="9"/>
        <v>1</v>
      </c>
      <c r="C62" s="25">
        <f t="shared" ca="1" si="2"/>
        <v>0.31125017328976767</v>
      </c>
      <c r="J62">
        <f t="shared" ca="1" si="10"/>
        <v>1</v>
      </c>
      <c r="K62">
        <f t="shared" ca="1" si="11"/>
        <v>0</v>
      </c>
      <c r="L62" s="55">
        <v>13</v>
      </c>
      <c r="M62" s="61">
        <f t="shared" ca="1" si="8"/>
        <v>3.6995180417158915</v>
      </c>
      <c r="N62" s="55"/>
    </row>
    <row r="63" spans="1:23">
      <c r="A63" s="2">
        <v>14</v>
      </c>
      <c r="B63" s="10">
        <f t="shared" ca="1" si="9"/>
        <v>1</v>
      </c>
      <c r="C63" s="25">
        <f t="shared" ca="1" si="2"/>
        <v>0.26066634064588579</v>
      </c>
      <c r="J63">
        <f t="shared" ca="1" si="10"/>
        <v>1</v>
      </c>
      <c r="K63">
        <f t="shared" ca="1" si="11"/>
        <v>0</v>
      </c>
      <c r="L63" s="55">
        <v>14</v>
      </c>
      <c r="M63" s="61">
        <f t="shared" ca="1" si="8"/>
        <v>3.1104393901036378</v>
      </c>
      <c r="N63" s="55"/>
    </row>
    <row r="64" spans="1:23">
      <c r="A64" s="2">
        <v>15</v>
      </c>
      <c r="B64" s="10">
        <f t="shared" ca="1" si="9"/>
        <v>1</v>
      </c>
      <c r="C64" s="25">
        <f t="shared" ca="1" si="2"/>
        <v>0.43837158347549299</v>
      </c>
      <c r="J64">
        <f t="shared" ca="1" si="10"/>
        <v>1</v>
      </c>
      <c r="K64">
        <f t="shared" ca="1" si="11"/>
        <v>0</v>
      </c>
      <c r="L64" s="55">
        <v>15</v>
      </c>
      <c r="M64" s="61">
        <f t="shared" ca="1" si="8"/>
        <v>2.6216902697699127</v>
      </c>
      <c r="N64" s="55"/>
    </row>
    <row r="65" spans="1:14">
      <c r="A65" s="2">
        <v>16</v>
      </c>
      <c r="B65" s="10">
        <f t="shared" ca="1" si="9"/>
        <v>1</v>
      </c>
      <c r="C65" s="25">
        <f t="shared" ca="1" si="2"/>
        <v>0.1441394485620342</v>
      </c>
      <c r="J65">
        <f t="shared" ca="1" si="10"/>
        <v>1</v>
      </c>
      <c r="K65">
        <f t="shared" ca="1" si="11"/>
        <v>0</v>
      </c>
      <c r="L65" s="55">
        <v>16</v>
      </c>
      <c r="M65" s="61">
        <f t="shared" ca="1" si="8"/>
        <v>1.0038675375642778</v>
      </c>
      <c r="N65" s="55"/>
    </row>
    <row r="66" spans="1:14">
      <c r="A66" s="2">
        <v>17</v>
      </c>
      <c r="B66" s="10">
        <f t="shared" ca="1" si="9"/>
        <v>1</v>
      </c>
      <c r="C66" s="25">
        <f t="shared" ca="1" si="2"/>
        <v>0.60211988822548668</v>
      </c>
      <c r="J66">
        <f t="shared" ca="1" si="10"/>
        <v>0</v>
      </c>
      <c r="K66">
        <f t="shared" ca="1" si="11"/>
        <v>0</v>
      </c>
      <c r="L66" s="55">
        <v>17</v>
      </c>
      <c r="M66" s="61">
        <f t="shared" ca="1" si="8"/>
        <v>2.1716470673037072</v>
      </c>
      <c r="N66" s="55"/>
    </row>
    <row r="67" spans="1:14">
      <c r="A67" s="2">
        <v>18</v>
      </c>
      <c r="B67" s="10">
        <f t="shared" ca="1" si="9"/>
        <v>0</v>
      </c>
      <c r="C67" s="25">
        <f t="shared" ca="1" si="2"/>
        <v>0.92646357243314648</v>
      </c>
      <c r="J67">
        <f t="shared" ca="1" si="10"/>
        <v>0</v>
      </c>
      <c r="K67">
        <f t="shared" ca="1" si="11"/>
        <v>0</v>
      </c>
      <c r="L67" s="55">
        <v>18</v>
      </c>
      <c r="M67" s="61">
        <f t="shared" ca="1" si="8"/>
        <v>0</v>
      </c>
      <c r="N67" s="55"/>
    </row>
    <row r="68" spans="1:14">
      <c r="A68" s="2">
        <v>19</v>
      </c>
      <c r="B68" s="10">
        <f t="shared" ca="1" si="9"/>
        <v>1</v>
      </c>
      <c r="C68" s="25">
        <f t="shared" ca="1" si="2"/>
        <v>0.16259489884599521</v>
      </c>
      <c r="J68">
        <f t="shared" ca="1" si="10"/>
        <v>1</v>
      </c>
      <c r="K68">
        <f t="shared" ca="1" si="11"/>
        <v>0</v>
      </c>
      <c r="L68" s="55">
        <v>19</v>
      </c>
      <c r="M68" s="61">
        <f t="shared" ca="1" si="8"/>
        <v>13.058088495551232</v>
      </c>
      <c r="N68" s="55"/>
    </row>
    <row r="69" spans="1:14">
      <c r="A69" s="2">
        <v>20</v>
      </c>
      <c r="B69" s="10">
        <f t="shared" ca="1" si="9"/>
        <v>1</v>
      </c>
      <c r="C69" s="25">
        <f t="shared" ca="1" si="2"/>
        <v>0.63630116701413608</v>
      </c>
      <c r="J69">
        <f t="shared" ca="1" si="10"/>
        <v>1</v>
      </c>
      <c r="K69">
        <f t="shared" ca="1" si="11"/>
        <v>0</v>
      </c>
      <c r="L69" s="55">
        <v>20</v>
      </c>
      <c r="M69" s="61">
        <f t="shared" ca="1" si="8"/>
        <v>0.73974069037651158</v>
      </c>
      <c r="N69" s="55"/>
    </row>
    <row r="70" spans="1:14">
      <c r="A70" s="2">
        <v>21</v>
      </c>
      <c r="B70" s="10">
        <f t="shared" ca="1" si="9"/>
        <v>1</v>
      </c>
      <c r="C70" s="25">
        <f t="shared" ca="1" si="2"/>
        <v>0.47989990570154406</v>
      </c>
      <c r="J70">
        <f t="shared" ca="1" si="10"/>
        <v>1</v>
      </c>
      <c r="K70">
        <f t="shared" ca="1" si="11"/>
        <v>0</v>
      </c>
      <c r="L70" s="55">
        <v>21</v>
      </c>
      <c r="M70" s="61">
        <f t="shared" ca="1" si="8"/>
        <v>0.97065726234325744</v>
      </c>
      <c r="N70" s="55"/>
    </row>
    <row r="71" spans="1:14">
      <c r="A71" s="2">
        <v>22</v>
      </c>
      <c r="B71" s="10">
        <f t="shared" ca="1" si="9"/>
        <v>1</v>
      </c>
      <c r="C71" s="25">
        <f t="shared" ca="1" si="2"/>
        <v>0.19008142229106562</v>
      </c>
      <c r="J71">
        <f t="shared" ca="1" si="10"/>
        <v>1</v>
      </c>
      <c r="K71">
        <f t="shared" ca="1" si="11"/>
        <v>0</v>
      </c>
      <c r="L71" s="55">
        <v>22</v>
      </c>
      <c r="M71" s="61">
        <f t="shared" ca="1" si="8"/>
        <v>2.3202532506945865</v>
      </c>
      <c r="N71" s="55"/>
    </row>
    <row r="72" spans="1:14">
      <c r="A72" s="2">
        <v>23</v>
      </c>
      <c r="B72" s="10">
        <f t="shared" ca="1" si="9"/>
        <v>1</v>
      </c>
      <c r="C72" s="25">
        <f t="shared" ref="C72:C77" ca="1" si="12">RAND()</f>
        <v>0.56400869201549519</v>
      </c>
      <c r="J72">
        <f t="shared" ca="1" si="10"/>
        <v>0</v>
      </c>
      <c r="K72">
        <f t="shared" ca="1" si="11"/>
        <v>0</v>
      </c>
      <c r="L72" s="55">
        <v>23</v>
      </c>
      <c r="M72" s="61">
        <f t="shared" ca="1" si="8"/>
        <v>8.2927629695779821</v>
      </c>
      <c r="N72" s="55"/>
    </row>
    <row r="73" spans="1:14">
      <c r="A73" s="2">
        <v>24</v>
      </c>
      <c r="B73" s="10">
        <f t="shared" ca="1" si="9"/>
        <v>0</v>
      </c>
      <c r="C73" s="25">
        <f t="shared" ca="1" si="12"/>
        <v>0.97556125898961199</v>
      </c>
      <c r="J73">
        <f t="shared" ca="1" si="10"/>
        <v>0</v>
      </c>
      <c r="K73">
        <f t="shared" ca="1" si="11"/>
        <v>0</v>
      </c>
      <c r="L73" s="55">
        <v>24</v>
      </c>
      <c r="M73" s="61">
        <f t="shared" ca="1" si="8"/>
        <v>0</v>
      </c>
      <c r="N73" s="55"/>
    </row>
    <row r="74" spans="1:14">
      <c r="A74" s="2">
        <v>25</v>
      </c>
      <c r="B74" s="10">
        <f t="shared" ca="1" si="9"/>
        <v>1</v>
      </c>
      <c r="C74" s="25">
        <f t="shared" ca="1" si="12"/>
        <v>8.7086694065073855E-3</v>
      </c>
      <c r="J74">
        <f t="shared" ca="1" si="10"/>
        <v>1</v>
      </c>
      <c r="K74">
        <f t="shared" ca="1" si="11"/>
        <v>0</v>
      </c>
      <c r="L74" s="55">
        <v>25</v>
      </c>
      <c r="M74" s="61">
        <f t="shared" ca="1" si="8"/>
        <v>5.6721256620134648</v>
      </c>
      <c r="N74" s="55"/>
    </row>
    <row r="75" spans="1:14">
      <c r="A75" s="2">
        <v>26</v>
      </c>
      <c r="B75" s="10">
        <f t="shared" ca="1" si="9"/>
        <v>1</v>
      </c>
      <c r="C75" s="25">
        <f t="shared" ca="1" si="12"/>
        <v>0.71253985949991794</v>
      </c>
      <c r="J75">
        <f t="shared" ca="1" si="10"/>
        <v>1</v>
      </c>
      <c r="K75">
        <f t="shared" ca="1" si="11"/>
        <v>0</v>
      </c>
      <c r="L75" s="55">
        <v>26</v>
      </c>
      <c r="M75" s="61">
        <f t="shared" ca="1" si="8"/>
        <v>0.37929191707447529</v>
      </c>
      <c r="N75" s="55"/>
    </row>
    <row r="76" spans="1:14">
      <c r="A76" s="2">
        <v>27</v>
      </c>
      <c r="B76" s="10">
        <f t="shared" ca="1" si="9"/>
        <v>1</v>
      </c>
      <c r="C76" s="25">
        <f t="shared" ca="1" si="12"/>
        <v>0.6629594933873868</v>
      </c>
      <c r="J76">
        <f t="shared" ca="1" si="10"/>
        <v>1</v>
      </c>
      <c r="K76">
        <f t="shared" ca="1" si="11"/>
        <v>0</v>
      </c>
      <c r="L76" s="55">
        <v>27</v>
      </c>
      <c r="M76" s="61">
        <f t="shared" ca="1" si="8"/>
        <v>0.57675474010740291</v>
      </c>
      <c r="N76" s="55"/>
    </row>
    <row r="77" spans="1:14">
      <c r="A77" s="2">
        <v>28</v>
      </c>
      <c r="B77" s="10">
        <f t="shared" ca="1" si="9"/>
        <v>1</v>
      </c>
      <c r="C77" s="25">
        <f t="shared" ca="1" si="12"/>
        <v>0.16223080574662063</v>
      </c>
      <c r="J77">
        <f t="shared" ca="1" si="10"/>
        <v>1</v>
      </c>
      <c r="K77">
        <f t="shared" ca="1" si="11"/>
        <v>0</v>
      </c>
      <c r="L77" s="55">
        <v>28</v>
      </c>
      <c r="M77" s="61">
        <f t="shared" ca="1" si="8"/>
        <v>1.12147218590598</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6" thickBot="1">
      <c r="A89" s="2" t="s">
        <v>59</v>
      </c>
      <c r="B89" s="2"/>
      <c r="C89" s="23"/>
      <c r="D89" s="1"/>
      <c r="E89" s="1"/>
      <c r="F89" s="1"/>
      <c r="G89" s="1"/>
      <c r="H89" s="1"/>
      <c r="I89" s="1"/>
      <c r="L89" s="55" t="s">
        <v>60</v>
      </c>
      <c r="M89" s="55"/>
      <c r="N89" s="55"/>
      <c r="O89" s="38">
        <v>0.43</v>
      </c>
      <c r="P89" s="38">
        <v>0.72</v>
      </c>
      <c r="Q89" s="38">
        <v>0.62</v>
      </c>
      <c r="R89" s="3"/>
    </row>
    <row r="90" spans="1:22" ht="24" thickBot="1">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f>'Rainfall Year 2025'!M91</f>
        <v>2.9</v>
      </c>
      <c r="N91" s="55"/>
      <c r="O91" s="3"/>
      <c r="P91" s="3"/>
      <c r="Q91" s="3"/>
      <c r="R91" s="3"/>
    </row>
    <row r="92" spans="1:22">
      <c r="A92" s="5" t="s">
        <v>73</v>
      </c>
      <c r="B92" s="9" t="s">
        <v>74</v>
      </c>
      <c r="C92" s="24" t="s">
        <v>75</v>
      </c>
      <c r="D92" s="18" t="s">
        <v>76</v>
      </c>
      <c r="E92" s="18" t="s">
        <v>77</v>
      </c>
      <c r="F92" s="15" t="s">
        <v>78</v>
      </c>
      <c r="G92" s="20" t="s">
        <v>79</v>
      </c>
      <c r="H92" s="21">
        <f ca="1">COUNTIF(rainout,"&gt;0")/COUNT(rainout)</f>
        <v>0.69250645994832039</v>
      </c>
      <c r="I92" s="20"/>
      <c r="J92" s="6">
        <f ca="1">SUM(J93:J3742)/SUM(rainout)</f>
        <v>0.60010327176570522</v>
      </c>
      <c r="K92" s="6">
        <f ca="1">SUM(K93:K3742)/(3650-SUM(rainout))</f>
        <v>1.1841407722771209E-2</v>
      </c>
      <c r="L92" s="59" t="s">
        <v>73</v>
      </c>
      <c r="M92" s="60" t="s">
        <v>80</v>
      </c>
      <c r="N92" s="55"/>
    </row>
    <row r="93" spans="1:22">
      <c r="A93" s="2">
        <v>1</v>
      </c>
      <c r="B93" s="10">
        <v>1</v>
      </c>
      <c r="C93" s="25">
        <f ca="1">RAND()</f>
        <v>0.85983285393057207</v>
      </c>
      <c r="D93" s="18" t="s">
        <v>81</v>
      </c>
      <c r="E93" s="18" t="s">
        <v>82</v>
      </c>
      <c r="F93" s="15" t="s">
        <v>78</v>
      </c>
      <c r="G93" s="20" t="s">
        <v>12</v>
      </c>
      <c r="H93" s="21">
        <f ca="1">COUNTIF(rainout,"=0")/COUNT(rainout)</f>
        <v>0.30749354005167956</v>
      </c>
      <c r="I93" s="20"/>
      <c r="J93">
        <f ca="1">IF(AND(B93,B94),1,0)</f>
        <v>1</v>
      </c>
      <c r="K93">
        <f ca="1">IF(AND(NOT(B93),NOT(B94)),1,0)</f>
        <v>0</v>
      </c>
      <c r="L93" s="55">
        <v>1</v>
      </c>
      <c r="M93" s="61">
        <f t="shared" ref="M93:M123" ca="1" si="13">IF(B93&gt;0,-LN(1-(RAND()))/lambda,0)</f>
        <v>2.3757124189241994</v>
      </c>
      <c r="N93" s="55"/>
      <c r="O93" s="37"/>
      <c r="P93" t="s">
        <v>83</v>
      </c>
    </row>
    <row r="94" spans="1:22">
      <c r="A94" s="2">
        <v>2</v>
      </c>
      <c r="B94" s="10">
        <f t="shared" ref="B94:B123" ca="1" si="14">IF(B93&gt;0,IF(C94&lt;pww,1,0),IF(C94&lt;pdw,1,0))</f>
        <v>1</v>
      </c>
      <c r="C94" s="25">
        <f t="shared" ref="C94:C123" ca="1" si="15">RAND()</f>
        <v>0.64942222370895619</v>
      </c>
      <c r="D94" s="18"/>
      <c r="E94" s="18"/>
      <c r="F94" s="1"/>
      <c r="G94" s="19" t="s">
        <v>69</v>
      </c>
      <c r="H94" s="19"/>
      <c r="I94" s="20"/>
      <c r="J94">
        <f t="shared" ref="J94:J123" ca="1" si="16">IF(AND(B94,B95),1,0)</f>
        <v>1</v>
      </c>
      <c r="K94">
        <f t="shared" ref="K94:K123" ca="1" si="17">IF(AND(NOT(B94),NOT(B95)),1,0)</f>
        <v>0</v>
      </c>
      <c r="L94" s="55">
        <v>2</v>
      </c>
      <c r="M94" s="61">
        <f t="shared" ca="1" si="13"/>
        <v>3.7616942950595624</v>
      </c>
      <c r="N94" s="55"/>
      <c r="O94" s="4"/>
      <c r="P94" t="s">
        <v>84</v>
      </c>
    </row>
    <row r="95" spans="1:22" ht="15.6">
      <c r="A95" s="2">
        <v>3</v>
      </c>
      <c r="B95" s="10">
        <f t="shared" ca="1" si="14"/>
        <v>1</v>
      </c>
      <c r="C95" s="25">
        <f t="shared" ca="1" si="15"/>
        <v>0.6200712880962046</v>
      </c>
      <c r="D95" s="63">
        <f>'Rainfall Year 2025'!D95</f>
        <v>0.69</v>
      </c>
      <c r="E95" s="34">
        <f>1-D95</f>
        <v>0.31000000000000005</v>
      </c>
      <c r="F95" s="35" t="s">
        <v>78</v>
      </c>
      <c r="G95" s="36">
        <f ca="1">J92</f>
        <v>0.60010327176570522</v>
      </c>
      <c r="H95" s="36">
        <f ca="1">1-G95</f>
        <v>0.39989672823429478</v>
      </c>
      <c r="I95" s="20"/>
      <c r="J95">
        <f t="shared" ca="1" si="16"/>
        <v>1</v>
      </c>
      <c r="K95">
        <f t="shared" ca="1" si="17"/>
        <v>0</v>
      </c>
      <c r="L95" s="55">
        <v>3</v>
      </c>
      <c r="M95" s="61">
        <f t="shared" ca="1" si="13"/>
        <v>0.84049166606699954</v>
      </c>
      <c r="N95" s="55"/>
      <c r="O95" s="41" t="s">
        <v>85</v>
      </c>
      <c r="P95" s="42"/>
      <c r="Q95" s="42" t="s">
        <v>86</v>
      </c>
      <c r="R95" s="43"/>
    </row>
    <row r="96" spans="1:22" ht="15.6">
      <c r="A96" s="2">
        <v>4</v>
      </c>
      <c r="B96" s="10">
        <f t="shared" ca="1" si="14"/>
        <v>1</v>
      </c>
      <c r="C96" s="25">
        <f t="shared" ca="1" si="15"/>
        <v>0.29286926274680025</v>
      </c>
      <c r="D96" s="34">
        <f>1-E96</f>
        <v>0.35</v>
      </c>
      <c r="E96" s="63">
        <f>'Rainfall Year 2025'!E96</f>
        <v>0.65</v>
      </c>
      <c r="F96" s="35" t="s">
        <v>78</v>
      </c>
      <c r="G96" s="36">
        <f ca="1">1-H96</f>
        <v>0.9881585922772288</v>
      </c>
      <c r="H96" s="36">
        <f ca="1">K92</f>
        <v>1.1841407722771209E-2</v>
      </c>
      <c r="I96" s="20"/>
      <c r="J96">
        <f t="shared" ca="1" si="16"/>
        <v>1</v>
      </c>
      <c r="K96">
        <f t="shared" ca="1" si="17"/>
        <v>0</v>
      </c>
      <c r="L96" s="55">
        <v>4</v>
      </c>
      <c r="M96" s="61">
        <f t="shared" ca="1" si="13"/>
        <v>0.48274820320166012</v>
      </c>
      <c r="N96" s="55"/>
      <c r="O96" s="44">
        <f ca="1">SUM(M93:M123)/31/H92</f>
        <v>2.1693642470188932</v>
      </c>
      <c r="P96" s="45"/>
      <c r="Q96" s="46">
        <f ca="1">SUM(M93:M123)</f>
        <v>46.57126140628673</v>
      </c>
      <c r="R96" s="47" t="s">
        <v>87</v>
      </c>
      <c r="S96" s="78" t="s">
        <v>88</v>
      </c>
      <c r="T96" s="78"/>
      <c r="U96" s="78"/>
      <c r="V96" s="78"/>
    </row>
    <row r="97" spans="1:23" ht="15.6">
      <c r="A97" s="2">
        <v>5</v>
      </c>
      <c r="B97" s="10">
        <f t="shared" ca="1" si="14"/>
        <v>1</v>
      </c>
      <c r="C97" s="25">
        <f t="shared" ca="1" si="15"/>
        <v>0.11177696603792664</v>
      </c>
      <c r="J97">
        <f t="shared" ca="1" si="16"/>
        <v>1</v>
      </c>
      <c r="K97">
        <f t="shared" ca="1" si="17"/>
        <v>0</v>
      </c>
      <c r="L97" s="55">
        <v>5</v>
      </c>
      <c r="M97" s="61">
        <f t="shared" ca="1" si="13"/>
        <v>5.2080979265020053</v>
      </c>
      <c r="N97" s="55"/>
      <c r="O97" s="48"/>
      <c r="P97" s="49"/>
      <c r="R97" s="50"/>
    </row>
    <row r="98" spans="1:23">
      <c r="A98" s="2">
        <v>6</v>
      </c>
      <c r="B98" s="10">
        <f t="shared" ca="1" si="14"/>
        <v>1</v>
      </c>
      <c r="C98" s="25">
        <f t="shared" ca="1" si="15"/>
        <v>0.25577433589075615</v>
      </c>
      <c r="J98">
        <f t="shared" ca="1" si="16"/>
        <v>1</v>
      </c>
      <c r="K98">
        <f t="shared" ca="1" si="17"/>
        <v>0</v>
      </c>
      <c r="L98" s="55">
        <v>6</v>
      </c>
      <c r="M98" s="61">
        <f t="shared" ca="1" si="13"/>
        <v>2.8495023405093027</v>
      </c>
      <c r="N98" s="55"/>
    </row>
    <row r="99" spans="1:23">
      <c r="A99" s="2">
        <v>7</v>
      </c>
      <c r="B99" s="10">
        <f t="shared" ca="1" si="14"/>
        <v>1</v>
      </c>
      <c r="C99" s="25">
        <f t="shared" ca="1" si="15"/>
        <v>0.18201287604927363</v>
      </c>
      <c r="J99">
        <f t="shared" ca="1" si="16"/>
        <v>0</v>
      </c>
      <c r="K99">
        <f t="shared" ca="1" si="17"/>
        <v>0</v>
      </c>
      <c r="L99" s="55">
        <v>7</v>
      </c>
      <c r="M99" s="61">
        <f t="shared" ca="1" si="13"/>
        <v>6.295832779871418</v>
      </c>
      <c r="N99" s="55"/>
      <c r="O99" s="76" t="s">
        <v>89</v>
      </c>
      <c r="P99" s="76" t="s">
        <v>90</v>
      </c>
      <c r="Q99" s="77">
        <f>79.9</f>
        <v>79.900000000000006</v>
      </c>
      <c r="R99" s="78" t="s">
        <v>87</v>
      </c>
      <c r="S99" s="78" t="s">
        <v>91</v>
      </c>
      <c r="T99" s="78"/>
      <c r="U99" s="78"/>
      <c r="V99" s="78"/>
      <c r="W99" s="78"/>
    </row>
    <row r="100" spans="1:23">
      <c r="A100" s="2">
        <v>8</v>
      </c>
      <c r="B100" s="10">
        <f t="shared" ca="1" si="14"/>
        <v>0</v>
      </c>
      <c r="C100" s="25">
        <f t="shared" ca="1" si="15"/>
        <v>0.79804851005627442</v>
      </c>
      <c r="J100">
        <f t="shared" ca="1" si="16"/>
        <v>0</v>
      </c>
      <c r="K100">
        <f t="shared" ca="1" si="17"/>
        <v>0</v>
      </c>
      <c r="L100" s="55">
        <v>8</v>
      </c>
      <c r="M100" s="61">
        <f t="shared" ca="1" si="13"/>
        <v>0</v>
      </c>
      <c r="N100" s="55"/>
      <c r="O100" s="76"/>
      <c r="P100" s="76" t="s">
        <v>92</v>
      </c>
      <c r="Q100" s="77">
        <f ca="1">MAX(M93:M3742)</f>
        <v>13.627262432188482</v>
      </c>
      <c r="R100" s="78" t="s">
        <v>87</v>
      </c>
      <c r="S100" s="78"/>
      <c r="T100" s="78"/>
      <c r="U100" s="78"/>
      <c r="V100" s="78"/>
      <c r="W100" s="78"/>
    </row>
    <row r="101" spans="1:23">
      <c r="A101" s="2">
        <v>9</v>
      </c>
      <c r="B101" s="10">
        <f t="shared" ca="1" si="14"/>
        <v>1</v>
      </c>
      <c r="C101" s="25">
        <f t="shared" ca="1" si="15"/>
        <v>0.2442980939899756</v>
      </c>
      <c r="J101">
        <f t="shared" ca="1" si="16"/>
        <v>1</v>
      </c>
      <c r="K101">
        <f t="shared" ca="1" si="17"/>
        <v>0</v>
      </c>
      <c r="L101" s="55">
        <v>9</v>
      </c>
      <c r="M101" s="61">
        <f t="shared" ca="1" si="13"/>
        <v>3.2724895426519462</v>
      </c>
      <c r="N101" s="55"/>
      <c r="Q101" s="51"/>
    </row>
    <row r="102" spans="1:23">
      <c r="A102" s="2">
        <v>10</v>
      </c>
      <c r="B102" s="10">
        <f t="shared" ca="1" si="14"/>
        <v>1</v>
      </c>
      <c r="C102" s="25">
        <f t="shared" ca="1" si="15"/>
        <v>8.9094975559366074E-2</v>
      </c>
      <c r="J102">
        <f t="shared" ca="1" si="16"/>
        <v>1</v>
      </c>
      <c r="K102">
        <f t="shared" ca="1" si="17"/>
        <v>0</v>
      </c>
      <c r="L102" s="55">
        <v>10</v>
      </c>
      <c r="M102" s="61">
        <f t="shared" ca="1" si="13"/>
        <v>2.7084108852841808</v>
      </c>
      <c r="N102" s="55"/>
    </row>
    <row r="103" spans="1:23">
      <c r="A103" s="2">
        <v>11</v>
      </c>
      <c r="B103" s="10">
        <f t="shared" ca="1" si="14"/>
        <v>1</v>
      </c>
      <c r="C103" s="25">
        <f t="shared" ca="1" si="15"/>
        <v>0.67448648892158103</v>
      </c>
      <c r="J103">
        <f t="shared" ca="1" si="16"/>
        <v>0</v>
      </c>
      <c r="K103">
        <f t="shared" ca="1" si="17"/>
        <v>0</v>
      </c>
      <c r="L103" s="55">
        <v>11</v>
      </c>
      <c r="M103" s="61">
        <f t="shared" ca="1" si="13"/>
        <v>0.46246825793217122</v>
      </c>
      <c r="N103" s="55"/>
    </row>
    <row r="104" spans="1:23">
      <c r="A104" s="2">
        <v>12</v>
      </c>
      <c r="B104" s="10">
        <f t="shared" ca="1" si="14"/>
        <v>0</v>
      </c>
      <c r="C104" s="25">
        <f t="shared" ca="1" si="15"/>
        <v>0.89088504189545326</v>
      </c>
      <c r="J104">
        <f t="shared" ca="1" si="16"/>
        <v>0</v>
      </c>
      <c r="K104">
        <f t="shared" ca="1" si="17"/>
        <v>0</v>
      </c>
      <c r="L104" s="55">
        <v>12</v>
      </c>
      <c r="M104" s="61">
        <f t="shared" ca="1" si="13"/>
        <v>0</v>
      </c>
      <c r="N104" s="55"/>
    </row>
    <row r="105" spans="1:23">
      <c r="A105" s="2">
        <v>13</v>
      </c>
      <c r="B105" s="10">
        <f t="shared" ca="1" si="14"/>
        <v>1</v>
      </c>
      <c r="C105" s="25">
        <f t="shared" ca="1" si="15"/>
        <v>7.7829831210947775E-2</v>
      </c>
      <c r="J105">
        <f t="shared" ca="1" si="16"/>
        <v>1</v>
      </c>
      <c r="K105">
        <f t="shared" ca="1" si="17"/>
        <v>0</v>
      </c>
      <c r="L105" s="55">
        <v>13</v>
      </c>
      <c r="M105" s="61">
        <f t="shared" ca="1" si="13"/>
        <v>5.1056697901572639</v>
      </c>
      <c r="N105" s="55"/>
    </row>
    <row r="106" spans="1:23">
      <c r="A106" s="2">
        <v>14</v>
      </c>
      <c r="B106" s="10">
        <f t="shared" ca="1" si="14"/>
        <v>1</v>
      </c>
      <c r="C106" s="25">
        <f t="shared" ca="1" si="15"/>
        <v>0.40483614656061806</v>
      </c>
      <c r="J106">
        <f t="shared" ca="1" si="16"/>
        <v>1</v>
      </c>
      <c r="K106">
        <f t="shared" ca="1" si="17"/>
        <v>0</v>
      </c>
      <c r="L106" s="55">
        <v>14</v>
      </c>
      <c r="M106" s="61">
        <f t="shared" ca="1" si="13"/>
        <v>1.096163466703949</v>
      </c>
      <c r="N106" s="55"/>
    </row>
    <row r="107" spans="1:23">
      <c r="A107" s="2">
        <v>15</v>
      </c>
      <c r="B107" s="10">
        <f t="shared" ca="1" si="14"/>
        <v>1</v>
      </c>
      <c r="C107" s="25">
        <f t="shared" ca="1" si="15"/>
        <v>0.13516539591774079</v>
      </c>
      <c r="J107">
        <f t="shared" ca="1" si="16"/>
        <v>1</v>
      </c>
      <c r="K107">
        <f t="shared" ca="1" si="17"/>
        <v>0</v>
      </c>
      <c r="L107" s="55">
        <v>15</v>
      </c>
      <c r="M107" s="61">
        <f t="shared" ca="1" si="13"/>
        <v>0.9034908177938531</v>
      </c>
      <c r="N107" s="55"/>
    </row>
    <row r="108" spans="1:23">
      <c r="A108" s="2">
        <v>16</v>
      </c>
      <c r="B108" s="10">
        <f t="shared" ca="1" si="14"/>
        <v>1</v>
      </c>
      <c r="C108" s="25">
        <f t="shared" ca="1" si="15"/>
        <v>6.6695921256261337E-2</v>
      </c>
      <c r="J108">
        <f t="shared" ca="1" si="16"/>
        <v>1</v>
      </c>
      <c r="K108">
        <f t="shared" ca="1" si="17"/>
        <v>0</v>
      </c>
      <c r="L108" s="55">
        <v>16</v>
      </c>
      <c r="M108" s="61">
        <f t="shared" ca="1" si="13"/>
        <v>0.87329970287154868</v>
      </c>
      <c r="N108" s="55"/>
    </row>
    <row r="109" spans="1:23">
      <c r="A109" s="2">
        <v>17</v>
      </c>
      <c r="B109" s="10">
        <f t="shared" ca="1" si="14"/>
        <v>1</v>
      </c>
      <c r="C109" s="25">
        <f t="shared" ca="1" si="15"/>
        <v>0.23348366796041076</v>
      </c>
      <c r="J109">
        <f t="shared" ca="1" si="16"/>
        <v>1</v>
      </c>
      <c r="K109">
        <f t="shared" ca="1" si="17"/>
        <v>0</v>
      </c>
      <c r="L109" s="55">
        <v>17</v>
      </c>
      <c r="M109" s="61">
        <f t="shared" ca="1" si="13"/>
        <v>1.5472870796896305</v>
      </c>
      <c r="N109" s="55"/>
    </row>
    <row r="110" spans="1:23">
      <c r="A110" s="2">
        <v>18</v>
      </c>
      <c r="B110" s="10">
        <f t="shared" ca="1" si="14"/>
        <v>1</v>
      </c>
      <c r="C110" s="25">
        <f t="shared" ca="1" si="15"/>
        <v>0.40899308172996984</v>
      </c>
      <c r="J110">
        <f t="shared" ca="1" si="16"/>
        <v>1</v>
      </c>
      <c r="K110">
        <f t="shared" ca="1" si="17"/>
        <v>0</v>
      </c>
      <c r="L110" s="55">
        <v>18</v>
      </c>
      <c r="M110" s="61">
        <f t="shared" ca="1" si="13"/>
        <v>0.15162886497234976</v>
      </c>
      <c r="N110" s="55"/>
    </row>
    <row r="111" spans="1:23">
      <c r="A111" s="2">
        <v>19</v>
      </c>
      <c r="B111" s="10">
        <f t="shared" ca="1" si="14"/>
        <v>1</v>
      </c>
      <c r="C111" s="25">
        <f t="shared" ca="1" si="15"/>
        <v>8.1029097360749702E-2</v>
      </c>
      <c r="J111">
        <f t="shared" ca="1" si="16"/>
        <v>1</v>
      </c>
      <c r="K111">
        <f t="shared" ca="1" si="17"/>
        <v>0</v>
      </c>
      <c r="L111" s="55">
        <v>19</v>
      </c>
      <c r="M111" s="61">
        <f t="shared" ca="1" si="13"/>
        <v>2.6718447619369043</v>
      </c>
      <c r="N111" s="55"/>
    </row>
    <row r="112" spans="1:23">
      <c r="A112" s="2">
        <v>20</v>
      </c>
      <c r="B112" s="10">
        <f t="shared" ca="1" si="14"/>
        <v>1</v>
      </c>
      <c r="C112" s="25">
        <f t="shared" ca="1" si="15"/>
        <v>0.10979309104177715</v>
      </c>
      <c r="J112">
        <f t="shared" ca="1" si="16"/>
        <v>1</v>
      </c>
      <c r="K112">
        <f t="shared" ca="1" si="17"/>
        <v>0</v>
      </c>
      <c r="L112" s="55">
        <v>20</v>
      </c>
      <c r="M112" s="61">
        <f t="shared" ca="1" si="13"/>
        <v>2.6140941246804479</v>
      </c>
      <c r="N112" s="55"/>
    </row>
    <row r="113" spans="1:14">
      <c r="A113" s="2">
        <v>21</v>
      </c>
      <c r="B113" s="10">
        <f t="shared" ca="1" si="14"/>
        <v>1</v>
      </c>
      <c r="C113" s="25">
        <f t="shared" ca="1" si="15"/>
        <v>0.48560733983660709</v>
      </c>
      <c r="J113">
        <f t="shared" ca="1" si="16"/>
        <v>0</v>
      </c>
      <c r="K113">
        <f t="shared" ca="1" si="17"/>
        <v>0</v>
      </c>
      <c r="L113" s="55">
        <v>21</v>
      </c>
      <c r="M113" s="61">
        <f t="shared" ca="1" si="13"/>
        <v>1.1699302878389</v>
      </c>
      <c r="N113" s="55"/>
    </row>
    <row r="114" spans="1:14">
      <c r="A114" s="2">
        <v>22</v>
      </c>
      <c r="B114" s="10">
        <f t="shared" ca="1" si="14"/>
        <v>0</v>
      </c>
      <c r="C114" s="25">
        <f t="shared" ca="1" si="15"/>
        <v>0.81777098575730067</v>
      </c>
      <c r="J114">
        <f t="shared" ca="1" si="16"/>
        <v>0</v>
      </c>
      <c r="K114">
        <f t="shared" ca="1" si="17"/>
        <v>1</v>
      </c>
      <c r="L114" s="55">
        <v>22</v>
      </c>
      <c r="M114" s="61">
        <f t="shared" ca="1" si="13"/>
        <v>0</v>
      </c>
      <c r="N114" s="55"/>
    </row>
    <row r="115" spans="1:14">
      <c r="A115" s="2">
        <v>23</v>
      </c>
      <c r="B115" s="10">
        <f t="shared" ca="1" si="14"/>
        <v>0</v>
      </c>
      <c r="C115" s="25">
        <f t="shared" ca="1" si="15"/>
        <v>0.87259363582440119</v>
      </c>
      <c r="J115">
        <f t="shared" ca="1" si="16"/>
        <v>0</v>
      </c>
      <c r="K115">
        <f t="shared" ca="1" si="17"/>
        <v>0</v>
      </c>
      <c r="L115" s="55">
        <v>23</v>
      </c>
      <c r="M115" s="61">
        <f t="shared" ca="1" si="13"/>
        <v>0</v>
      </c>
      <c r="N115" s="55"/>
    </row>
    <row r="116" spans="1:14">
      <c r="A116" s="2">
        <v>24</v>
      </c>
      <c r="B116" s="10">
        <f t="shared" ca="1" si="14"/>
        <v>1</v>
      </c>
      <c r="C116" s="25">
        <f t="shared" ca="1" si="15"/>
        <v>0.32317278708906805</v>
      </c>
      <c r="J116">
        <f t="shared" ca="1" si="16"/>
        <v>0</v>
      </c>
      <c r="K116">
        <f t="shared" ca="1" si="17"/>
        <v>0</v>
      </c>
      <c r="L116" s="55">
        <v>24</v>
      </c>
      <c r="M116" s="61">
        <f t="shared" ca="1" si="13"/>
        <v>1.3297867609201384</v>
      </c>
      <c r="N116" s="55"/>
    </row>
    <row r="117" spans="1:14">
      <c r="A117" s="2">
        <v>25</v>
      </c>
      <c r="B117" s="10">
        <f t="shared" ca="1" si="14"/>
        <v>0</v>
      </c>
      <c r="C117" s="25">
        <f t="shared" ca="1" si="15"/>
        <v>0.99345142839244682</v>
      </c>
      <c r="J117">
        <f t="shared" ca="1" si="16"/>
        <v>0</v>
      </c>
      <c r="K117">
        <f t="shared" ca="1" si="17"/>
        <v>1</v>
      </c>
      <c r="L117" s="55">
        <v>25</v>
      </c>
      <c r="M117" s="61">
        <f t="shared" ca="1" si="13"/>
        <v>0</v>
      </c>
      <c r="N117" s="55"/>
    </row>
    <row r="118" spans="1:14">
      <c r="A118" s="2">
        <v>26</v>
      </c>
      <c r="B118" s="10">
        <f t="shared" ca="1" si="14"/>
        <v>0</v>
      </c>
      <c r="C118" s="25">
        <f t="shared" ca="1" si="15"/>
        <v>0.83266553472273874</v>
      </c>
      <c r="J118">
        <f t="shared" ca="1" si="16"/>
        <v>0</v>
      </c>
      <c r="K118">
        <f t="shared" ca="1" si="17"/>
        <v>1</v>
      </c>
      <c r="L118" s="55">
        <v>26</v>
      </c>
      <c r="M118" s="61">
        <f t="shared" ca="1" si="13"/>
        <v>0</v>
      </c>
      <c r="N118" s="55"/>
    </row>
    <row r="119" spans="1:14">
      <c r="A119" s="2">
        <v>27</v>
      </c>
      <c r="B119" s="10">
        <f t="shared" ca="1" si="14"/>
        <v>0</v>
      </c>
      <c r="C119" s="25">
        <f t="shared" ca="1" si="15"/>
        <v>0.90597269697480887</v>
      </c>
      <c r="J119">
        <f t="shared" ca="1" si="16"/>
        <v>0</v>
      </c>
      <c r="K119">
        <f t="shared" ca="1" si="17"/>
        <v>1</v>
      </c>
      <c r="L119" s="55">
        <v>27</v>
      </c>
      <c r="M119" s="61">
        <f t="shared" ca="1" si="13"/>
        <v>0</v>
      </c>
      <c r="N119" s="55"/>
    </row>
    <row r="120" spans="1:14">
      <c r="A120" s="2">
        <v>28</v>
      </c>
      <c r="B120" s="10">
        <f t="shared" ca="1" si="14"/>
        <v>0</v>
      </c>
      <c r="C120" s="25">
        <f t="shared" ca="1" si="15"/>
        <v>0.84315725171189981</v>
      </c>
      <c r="J120">
        <f t="shared" ca="1" si="16"/>
        <v>0</v>
      </c>
      <c r="K120">
        <f t="shared" ca="1" si="17"/>
        <v>0</v>
      </c>
      <c r="L120" s="55">
        <v>28</v>
      </c>
      <c r="M120" s="61">
        <f t="shared" ca="1" si="13"/>
        <v>0</v>
      </c>
      <c r="N120" s="55"/>
    </row>
    <row r="121" spans="1:14">
      <c r="A121" s="2">
        <v>29</v>
      </c>
      <c r="B121" s="10">
        <f t="shared" ca="1" si="14"/>
        <v>1</v>
      </c>
      <c r="C121" s="25">
        <f t="shared" ca="1" si="15"/>
        <v>0.42236828276683269</v>
      </c>
      <c r="J121">
        <f t="shared" ca="1" si="16"/>
        <v>0</v>
      </c>
      <c r="K121">
        <f t="shared" ca="1" si="17"/>
        <v>0</v>
      </c>
      <c r="L121" s="55">
        <v>29</v>
      </c>
      <c r="M121" s="61">
        <f t="shared" ca="1" si="13"/>
        <v>0.85061743271829493</v>
      </c>
      <c r="N121" s="55"/>
    </row>
    <row r="122" spans="1:14">
      <c r="A122" s="2">
        <v>30</v>
      </c>
      <c r="B122" s="10">
        <f t="shared" ca="1" si="14"/>
        <v>0</v>
      </c>
      <c r="C122" s="25">
        <f t="shared" ca="1" si="15"/>
        <v>0.78037040717561279</v>
      </c>
      <c r="J122">
        <f t="shared" ca="1" si="16"/>
        <v>0</v>
      </c>
      <c r="K122">
        <f t="shared" ca="1" si="17"/>
        <v>1</v>
      </c>
      <c r="L122" s="55">
        <v>30</v>
      </c>
      <c r="M122" s="61">
        <f t="shared" ca="1" si="13"/>
        <v>0</v>
      </c>
      <c r="N122" s="55"/>
    </row>
    <row r="123" spans="1:14">
      <c r="A123" s="2">
        <v>31</v>
      </c>
      <c r="B123" s="10">
        <f t="shared" ca="1" si="14"/>
        <v>0</v>
      </c>
      <c r="C123" s="25">
        <f t="shared" ca="1" si="15"/>
        <v>0.71813879273232784</v>
      </c>
      <c r="J123">
        <f t="shared" ca="1" si="16"/>
        <v>0</v>
      </c>
      <c r="K123">
        <f t="shared" ca="1" si="17"/>
        <v>1</v>
      </c>
      <c r="L123" s="55">
        <v>31</v>
      </c>
      <c r="M123" s="61">
        <f t="shared" ca="1" si="13"/>
        <v>0</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6" thickBot="1">
      <c r="A132" s="2" t="s">
        <v>59</v>
      </c>
      <c r="B132" s="2"/>
      <c r="C132" s="23"/>
      <c r="D132" s="1"/>
      <c r="E132" s="1"/>
      <c r="F132" s="1"/>
      <c r="G132" s="1"/>
      <c r="H132" s="1"/>
      <c r="I132" s="1"/>
      <c r="L132" s="55" t="s">
        <v>60</v>
      </c>
      <c r="M132" s="55"/>
      <c r="N132" s="55"/>
      <c r="O132" s="38">
        <v>0.43</v>
      </c>
      <c r="P132" s="38">
        <v>0.72</v>
      </c>
      <c r="Q132" s="38">
        <v>0.62</v>
      </c>
      <c r="R132" s="3"/>
    </row>
    <row r="133" spans="1:23" ht="24" thickBot="1">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f>'Rainfall Year 2025'!M134</f>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0.69250645994832039</v>
      </c>
      <c r="I135" s="20"/>
      <c r="J135" s="6">
        <f ca="1">SUM(J136:J3785)/SUM(rainout)</f>
        <v>0.53839285068107434</v>
      </c>
      <c r="K135" s="6">
        <f ca="1">SUM(K136:K3785)/(3650-SUM(rainout))</f>
        <v>1.0064333703343847E-2</v>
      </c>
      <c r="L135" s="59" t="s">
        <v>73</v>
      </c>
      <c r="M135" s="60" t="s">
        <v>80</v>
      </c>
      <c r="N135" s="55"/>
    </row>
    <row r="136" spans="1:23">
      <c r="A136" s="2">
        <v>1</v>
      </c>
      <c r="B136" s="10">
        <v>1</v>
      </c>
      <c r="C136" s="25">
        <f ca="1">RAND()</f>
        <v>0.8512790194454497</v>
      </c>
      <c r="D136" s="18" t="s">
        <v>81</v>
      </c>
      <c r="E136" s="18" t="s">
        <v>82</v>
      </c>
      <c r="F136" s="15" t="s">
        <v>78</v>
      </c>
      <c r="G136" s="20" t="s">
        <v>12</v>
      </c>
      <c r="H136" s="21">
        <f ca="1">COUNTIF(rainout,"=0")/COUNT(rainout)</f>
        <v>0.30749354005167956</v>
      </c>
      <c r="I136" s="20"/>
      <c r="J136">
        <f ca="1">IF(AND(B136,B137),1,0)</f>
        <v>0</v>
      </c>
      <c r="K136">
        <f ca="1">IF(AND(NOT(B136),NOT(B137)),1,0)</f>
        <v>0</v>
      </c>
      <c r="L136" s="55">
        <v>1</v>
      </c>
      <c r="M136" s="61">
        <f t="shared" ref="M136:M165" ca="1" si="18">IF(B136&gt;0,-LN(1-(RAND()))/lambda,0)</f>
        <v>4.9469026318930469</v>
      </c>
      <c r="N136" s="55"/>
      <c r="O136" s="37"/>
      <c r="P136" t="s">
        <v>83</v>
      </c>
    </row>
    <row r="137" spans="1:23">
      <c r="A137" s="2">
        <v>2</v>
      </c>
      <c r="B137" s="10">
        <f t="shared" ref="B137:B165" ca="1" si="19">IF(B136&gt;0,IF(C137&lt;pww,1,0),IF(C137&lt;pdw,1,0))</f>
        <v>0</v>
      </c>
      <c r="C137" s="25">
        <f t="shared" ref="C137:C165" ca="1" si="20">RAND()</f>
        <v>0.89830316194312243</v>
      </c>
      <c r="D137" s="18"/>
      <c r="E137" s="18"/>
      <c r="F137" s="1"/>
      <c r="G137" s="19" t="s">
        <v>69</v>
      </c>
      <c r="H137" s="19"/>
      <c r="I137" s="20"/>
      <c r="J137">
        <f t="shared" ref="J137:J165" ca="1" si="21">IF(AND(B137,B138),1,0)</f>
        <v>0</v>
      </c>
      <c r="K137">
        <f t="shared" ref="K137:K165" ca="1" si="22">IF(AND(NOT(B137),NOT(B138)),1,0)</f>
        <v>1</v>
      </c>
      <c r="L137" s="55">
        <v>2</v>
      </c>
      <c r="M137" s="61">
        <f t="shared" ca="1" si="18"/>
        <v>0</v>
      </c>
      <c r="N137" s="55"/>
      <c r="O137" s="4"/>
      <c r="P137" t="s">
        <v>84</v>
      </c>
    </row>
    <row r="138" spans="1:23" ht="15.6">
      <c r="A138" s="2">
        <v>3</v>
      </c>
      <c r="B138" s="10">
        <f t="shared" ca="1" si="19"/>
        <v>0</v>
      </c>
      <c r="C138" s="25">
        <f t="shared" ca="1" si="20"/>
        <v>0.8576711182236505</v>
      </c>
      <c r="D138" s="63">
        <f>'Rainfall Year 2025'!D138</f>
        <v>0.64</v>
      </c>
      <c r="E138" s="34">
        <f>1-D138</f>
        <v>0.36</v>
      </c>
      <c r="F138" s="35" t="s">
        <v>78</v>
      </c>
      <c r="G138" s="36">
        <f ca="1">J135</f>
        <v>0.53839285068107434</v>
      </c>
      <c r="H138" s="36">
        <f ca="1">1-G138</f>
        <v>0.46160714931892566</v>
      </c>
      <c r="I138" s="20"/>
      <c r="J138">
        <f t="shared" ca="1" si="21"/>
        <v>0</v>
      </c>
      <c r="K138">
        <f t="shared" ca="1" si="22"/>
        <v>0</v>
      </c>
      <c r="L138" s="55">
        <v>3</v>
      </c>
      <c r="M138" s="61">
        <f t="shared" ca="1" si="18"/>
        <v>0</v>
      </c>
      <c r="N138" s="55"/>
      <c r="O138" s="41" t="s">
        <v>85</v>
      </c>
      <c r="P138" s="42"/>
      <c r="Q138" s="42" t="s">
        <v>86</v>
      </c>
      <c r="R138" s="43"/>
    </row>
    <row r="139" spans="1:23" ht="15.6">
      <c r="A139" s="2">
        <v>4</v>
      </c>
      <c r="B139" s="10">
        <f t="shared" ca="1" si="19"/>
        <v>1</v>
      </c>
      <c r="C139" s="25">
        <f t="shared" ca="1" si="20"/>
        <v>0.16827119100935728</v>
      </c>
      <c r="D139" s="34">
        <f>1-E139</f>
        <v>0.29000000000000004</v>
      </c>
      <c r="E139" s="63">
        <f>'Rainfall Year 2025'!E139</f>
        <v>0.71</v>
      </c>
      <c r="F139" s="35" t="s">
        <v>78</v>
      </c>
      <c r="G139" s="36">
        <f ca="1">1-H139</f>
        <v>0.98993566629665619</v>
      </c>
      <c r="H139" s="36">
        <f ca="1">K135</f>
        <v>1.0064333703343847E-2</v>
      </c>
      <c r="I139" s="20"/>
      <c r="J139">
        <f t="shared" ca="1" si="21"/>
        <v>1</v>
      </c>
      <c r="K139">
        <f t="shared" ca="1" si="22"/>
        <v>0</v>
      </c>
      <c r="L139" s="55">
        <v>4</v>
      </c>
      <c r="M139" s="61">
        <f t="shared" ca="1" si="18"/>
        <v>13.402778353526017</v>
      </c>
      <c r="N139" s="55"/>
      <c r="O139" s="44">
        <f ca="1">SUM(M136:M165)/30/H135</f>
        <v>3.3854212374069355</v>
      </c>
      <c r="P139" s="45"/>
      <c r="Q139" s="46">
        <f ca="1">SUM(M136:M165)</f>
        <v>70.332782296516172</v>
      </c>
      <c r="R139" s="47" t="s">
        <v>87</v>
      </c>
      <c r="S139" s="78" t="s">
        <v>88</v>
      </c>
      <c r="T139" s="78"/>
      <c r="U139" s="78"/>
      <c r="V139" s="78"/>
    </row>
    <row r="140" spans="1:23" ht="15.6">
      <c r="A140" s="2">
        <v>5</v>
      </c>
      <c r="B140" s="10">
        <f t="shared" ca="1" si="19"/>
        <v>1</v>
      </c>
      <c r="C140" s="25">
        <f t="shared" ca="1" si="20"/>
        <v>0.1760272635472665</v>
      </c>
      <c r="J140">
        <f t="shared" ca="1" si="21"/>
        <v>1</v>
      </c>
      <c r="K140">
        <f t="shared" ca="1" si="22"/>
        <v>0</v>
      </c>
      <c r="L140" s="55">
        <v>5</v>
      </c>
      <c r="M140" s="61">
        <f t="shared" ca="1" si="18"/>
        <v>3.1414539068313925</v>
      </c>
      <c r="N140" s="55"/>
      <c r="O140" s="48"/>
      <c r="P140" s="49"/>
      <c r="R140" s="50"/>
    </row>
    <row r="141" spans="1:23">
      <c r="A141" s="2">
        <v>6</v>
      </c>
      <c r="B141" s="10">
        <f t="shared" ca="1" si="19"/>
        <v>1</v>
      </c>
      <c r="C141" s="25">
        <f t="shared" ca="1" si="20"/>
        <v>0.46289619090461087</v>
      </c>
      <c r="J141">
        <f t="shared" ca="1" si="21"/>
        <v>1</v>
      </c>
      <c r="K141">
        <f t="shared" ca="1" si="22"/>
        <v>0</v>
      </c>
      <c r="L141" s="55">
        <v>6</v>
      </c>
      <c r="M141" s="61">
        <f t="shared" ca="1" si="18"/>
        <v>1.1954341122575765</v>
      </c>
      <c r="N141" s="55"/>
    </row>
    <row r="142" spans="1:23">
      <c r="A142" s="2">
        <v>7</v>
      </c>
      <c r="B142" s="10">
        <f t="shared" ca="1" si="19"/>
        <v>1</v>
      </c>
      <c r="C142" s="25">
        <f t="shared" ca="1" si="20"/>
        <v>0.37739220833114417</v>
      </c>
      <c r="J142">
        <f t="shared" ca="1" si="21"/>
        <v>1</v>
      </c>
      <c r="K142">
        <f t="shared" ca="1" si="22"/>
        <v>0</v>
      </c>
      <c r="L142" s="55">
        <v>7</v>
      </c>
      <c r="M142" s="61">
        <f t="shared" ca="1" si="18"/>
        <v>2.6682531013086095</v>
      </c>
      <c r="N142" s="55"/>
      <c r="O142" s="76" t="s">
        <v>89</v>
      </c>
      <c r="P142" s="76" t="s">
        <v>90</v>
      </c>
      <c r="Q142" s="77">
        <f>79.9</f>
        <v>79.900000000000006</v>
      </c>
      <c r="R142" s="78" t="s">
        <v>87</v>
      </c>
      <c r="S142" s="78" t="s">
        <v>91</v>
      </c>
      <c r="T142" s="78"/>
      <c r="U142" s="78"/>
      <c r="V142" s="78"/>
      <c r="W142" s="78"/>
    </row>
    <row r="143" spans="1:23">
      <c r="A143" s="2">
        <v>8</v>
      </c>
      <c r="B143" s="10">
        <f t="shared" ca="1" si="19"/>
        <v>1</v>
      </c>
      <c r="C143" s="25">
        <f t="shared" ca="1" si="20"/>
        <v>0.36517775896995985</v>
      </c>
      <c r="J143">
        <f t="shared" ca="1" si="21"/>
        <v>1</v>
      </c>
      <c r="K143">
        <f t="shared" ca="1" si="22"/>
        <v>0</v>
      </c>
      <c r="L143" s="55">
        <v>8</v>
      </c>
      <c r="M143" s="61">
        <f t="shared" ca="1" si="18"/>
        <v>4.457674985721173</v>
      </c>
      <c r="N143" s="55"/>
      <c r="O143" s="76"/>
      <c r="P143" s="76" t="s">
        <v>92</v>
      </c>
      <c r="Q143" s="77">
        <f ca="1">MAX(M136:M3785)</f>
        <v>13.627262432188482</v>
      </c>
      <c r="R143" s="78" t="s">
        <v>87</v>
      </c>
      <c r="S143" s="78"/>
      <c r="T143" s="78"/>
      <c r="U143" s="78"/>
      <c r="V143" s="78"/>
      <c r="W143" s="78"/>
    </row>
    <row r="144" spans="1:23">
      <c r="A144" s="2">
        <v>9</v>
      </c>
      <c r="B144" s="10">
        <f t="shared" ca="1" si="19"/>
        <v>1</v>
      </c>
      <c r="C144" s="25">
        <f t="shared" ca="1" si="20"/>
        <v>0.47250317558348964</v>
      </c>
      <c r="J144">
        <f t="shared" ca="1" si="21"/>
        <v>1</v>
      </c>
      <c r="K144">
        <f t="shared" ca="1" si="22"/>
        <v>0</v>
      </c>
      <c r="L144" s="55">
        <v>9</v>
      </c>
      <c r="M144" s="61">
        <f t="shared" ca="1" si="18"/>
        <v>0.82698236308076079</v>
      </c>
      <c r="N144" s="55"/>
      <c r="Q144" s="51"/>
    </row>
    <row r="145" spans="1:14">
      <c r="A145" s="2">
        <v>10</v>
      </c>
      <c r="B145" s="10">
        <f t="shared" ca="1" si="19"/>
        <v>1</v>
      </c>
      <c r="C145" s="25">
        <f t="shared" ca="1" si="20"/>
        <v>0.35639815746188386</v>
      </c>
      <c r="J145">
        <f t="shared" ca="1" si="21"/>
        <v>0</v>
      </c>
      <c r="K145">
        <f t="shared" ca="1" si="22"/>
        <v>0</v>
      </c>
      <c r="L145" s="55">
        <v>10</v>
      </c>
      <c r="M145" s="61">
        <f t="shared" ca="1" si="18"/>
        <v>2.6246158807125362</v>
      </c>
      <c r="N145" s="55"/>
    </row>
    <row r="146" spans="1:14">
      <c r="A146" s="2">
        <v>11</v>
      </c>
      <c r="B146" s="10">
        <f t="shared" ca="1" si="19"/>
        <v>0</v>
      </c>
      <c r="C146" s="25">
        <f t="shared" ca="1" si="20"/>
        <v>0.9621216559088932</v>
      </c>
      <c r="J146">
        <f t="shared" ca="1" si="21"/>
        <v>0</v>
      </c>
      <c r="K146">
        <f t="shared" ca="1" si="22"/>
        <v>0</v>
      </c>
      <c r="L146" s="55">
        <v>11</v>
      </c>
      <c r="M146" s="61">
        <f t="shared" ca="1" si="18"/>
        <v>0</v>
      </c>
      <c r="N146" s="55"/>
    </row>
    <row r="147" spans="1:14">
      <c r="A147" s="2">
        <v>12</v>
      </c>
      <c r="B147" s="10">
        <f t="shared" ca="1" si="19"/>
        <v>1</v>
      </c>
      <c r="C147" s="25">
        <f t="shared" ca="1" si="20"/>
        <v>5.4101738196258409E-2</v>
      </c>
      <c r="J147">
        <f t="shared" ca="1" si="21"/>
        <v>0</v>
      </c>
      <c r="K147">
        <f t="shared" ca="1" si="22"/>
        <v>0</v>
      </c>
      <c r="L147" s="55">
        <v>12</v>
      </c>
      <c r="M147" s="61">
        <f t="shared" ca="1" si="18"/>
        <v>0.64115169133750172</v>
      </c>
      <c r="N147" s="55"/>
    </row>
    <row r="148" spans="1:14">
      <c r="A148" s="2">
        <v>13</v>
      </c>
      <c r="B148" s="10">
        <f t="shared" ca="1" si="19"/>
        <v>0</v>
      </c>
      <c r="C148" s="25">
        <f t="shared" ca="1" si="20"/>
        <v>0.83910192308064846</v>
      </c>
      <c r="J148">
        <f t="shared" ca="1" si="21"/>
        <v>0</v>
      </c>
      <c r="K148">
        <f t="shared" ca="1" si="22"/>
        <v>1</v>
      </c>
      <c r="L148" s="55">
        <v>13</v>
      </c>
      <c r="M148" s="61">
        <f t="shared" ca="1" si="18"/>
        <v>0</v>
      </c>
      <c r="N148" s="55"/>
    </row>
    <row r="149" spans="1:14">
      <c r="A149" s="2">
        <v>14</v>
      </c>
      <c r="B149" s="10">
        <f t="shared" ca="1" si="19"/>
        <v>0</v>
      </c>
      <c r="C149" s="25">
        <f t="shared" ca="1" si="20"/>
        <v>0.73055166851263953</v>
      </c>
      <c r="J149">
        <f t="shared" ca="1" si="21"/>
        <v>0</v>
      </c>
      <c r="K149">
        <f t="shared" ca="1" si="22"/>
        <v>0</v>
      </c>
      <c r="L149" s="55">
        <v>14</v>
      </c>
      <c r="M149" s="61">
        <f t="shared" ca="1" si="18"/>
        <v>0</v>
      </c>
      <c r="N149" s="55"/>
    </row>
    <row r="150" spans="1:14">
      <c r="A150" s="2">
        <v>15</v>
      </c>
      <c r="B150" s="10">
        <f t="shared" ca="1" si="19"/>
        <v>1</v>
      </c>
      <c r="C150" s="25">
        <f t="shared" ca="1" si="20"/>
        <v>0.48900023534228054</v>
      </c>
      <c r="J150">
        <f t="shared" ca="1" si="21"/>
        <v>0</v>
      </c>
      <c r="K150">
        <f t="shared" ca="1" si="22"/>
        <v>0</v>
      </c>
      <c r="L150" s="55">
        <v>15</v>
      </c>
      <c r="M150" s="61">
        <f t="shared" ca="1" si="18"/>
        <v>3.6294178547967388</v>
      </c>
      <c r="N150" s="55"/>
    </row>
    <row r="151" spans="1:14">
      <c r="A151" s="2">
        <v>16</v>
      </c>
      <c r="B151" s="10">
        <f t="shared" ca="1" si="19"/>
        <v>0</v>
      </c>
      <c r="C151" s="25">
        <f t="shared" ca="1" si="20"/>
        <v>0.79934304561545388</v>
      </c>
      <c r="J151">
        <f t="shared" ca="1" si="21"/>
        <v>0</v>
      </c>
      <c r="K151">
        <f t="shared" ca="1" si="22"/>
        <v>0</v>
      </c>
      <c r="L151" s="55">
        <v>16</v>
      </c>
      <c r="M151" s="61">
        <f t="shared" ca="1" si="18"/>
        <v>0</v>
      </c>
      <c r="N151" s="55"/>
    </row>
    <row r="152" spans="1:14">
      <c r="A152" s="2">
        <v>17</v>
      </c>
      <c r="B152" s="10">
        <f t="shared" ca="1" si="19"/>
        <v>1</v>
      </c>
      <c r="C152" s="25">
        <f t="shared" ca="1" si="20"/>
        <v>0.211996457864293</v>
      </c>
      <c r="J152">
        <f t="shared" ca="1" si="21"/>
        <v>0</v>
      </c>
      <c r="K152">
        <f t="shared" ca="1" si="22"/>
        <v>0</v>
      </c>
      <c r="L152" s="55">
        <v>17</v>
      </c>
      <c r="M152" s="61">
        <f t="shared" ca="1" si="18"/>
        <v>8.9874932086622827</v>
      </c>
      <c r="N152" s="55"/>
    </row>
    <row r="153" spans="1:14">
      <c r="A153" s="2">
        <v>18</v>
      </c>
      <c r="B153" s="10">
        <f t="shared" ca="1" si="19"/>
        <v>0</v>
      </c>
      <c r="C153" s="25">
        <f t="shared" ca="1" si="20"/>
        <v>0.92882756168533509</v>
      </c>
      <c r="J153">
        <f t="shared" ca="1" si="21"/>
        <v>0</v>
      </c>
      <c r="K153">
        <f t="shared" ca="1" si="22"/>
        <v>1</v>
      </c>
      <c r="L153" s="55">
        <v>18</v>
      </c>
      <c r="M153" s="61">
        <f t="shared" ca="1" si="18"/>
        <v>0</v>
      </c>
      <c r="N153" s="55"/>
    </row>
    <row r="154" spans="1:14">
      <c r="A154" s="2">
        <v>19</v>
      </c>
      <c r="B154" s="10">
        <f t="shared" ca="1" si="19"/>
        <v>0</v>
      </c>
      <c r="C154" s="25">
        <f t="shared" ca="1" si="20"/>
        <v>0.6564589821890302</v>
      </c>
      <c r="J154">
        <f t="shared" ca="1" si="21"/>
        <v>0</v>
      </c>
      <c r="K154">
        <f t="shared" ca="1" si="22"/>
        <v>0</v>
      </c>
      <c r="L154" s="55">
        <v>19</v>
      </c>
      <c r="M154" s="61">
        <f t="shared" ca="1" si="18"/>
        <v>0</v>
      </c>
      <c r="N154" s="55"/>
    </row>
    <row r="155" spans="1:14">
      <c r="A155" s="2">
        <v>20</v>
      </c>
      <c r="B155" s="10">
        <f t="shared" ca="1" si="19"/>
        <v>1</v>
      </c>
      <c r="C155" s="25">
        <f t="shared" ca="1" si="20"/>
        <v>0.22302145187994538</v>
      </c>
      <c r="J155">
        <f t="shared" ca="1" si="21"/>
        <v>1</v>
      </c>
      <c r="K155">
        <f t="shared" ca="1" si="22"/>
        <v>0</v>
      </c>
      <c r="L155" s="55">
        <v>20</v>
      </c>
      <c r="M155" s="61">
        <f t="shared" ca="1" si="18"/>
        <v>2.00820415642688</v>
      </c>
      <c r="N155" s="55"/>
    </row>
    <row r="156" spans="1:14">
      <c r="A156" s="2">
        <v>21</v>
      </c>
      <c r="B156" s="10">
        <f t="shared" ca="1" si="19"/>
        <v>1</v>
      </c>
      <c r="C156" s="25">
        <f t="shared" ca="1" si="20"/>
        <v>0.34664146366059645</v>
      </c>
      <c r="J156">
        <f t="shared" ca="1" si="21"/>
        <v>1</v>
      </c>
      <c r="K156">
        <f t="shared" ca="1" si="22"/>
        <v>0</v>
      </c>
      <c r="L156" s="55">
        <v>21</v>
      </c>
      <c r="M156" s="61">
        <f t="shared" ca="1" si="18"/>
        <v>4.2083952532921831</v>
      </c>
      <c r="N156" s="55"/>
    </row>
    <row r="157" spans="1:14">
      <c r="A157" s="2">
        <v>22</v>
      </c>
      <c r="B157" s="10">
        <f t="shared" ca="1" si="19"/>
        <v>1</v>
      </c>
      <c r="C157" s="25">
        <f t="shared" ca="1" si="20"/>
        <v>0.59701943180851036</v>
      </c>
      <c r="J157">
        <f t="shared" ca="1" si="21"/>
        <v>1</v>
      </c>
      <c r="K157">
        <f t="shared" ca="1" si="22"/>
        <v>0</v>
      </c>
      <c r="L157" s="55">
        <v>22</v>
      </c>
      <c r="M157" s="61">
        <f t="shared" ca="1" si="18"/>
        <v>0.23358118414185475</v>
      </c>
      <c r="N157" s="55"/>
    </row>
    <row r="158" spans="1:14">
      <c r="A158" s="2">
        <v>23</v>
      </c>
      <c r="B158" s="10">
        <f t="shared" ca="1" si="19"/>
        <v>1</v>
      </c>
      <c r="C158" s="25">
        <f t="shared" ca="1" si="20"/>
        <v>0.10262600967792768</v>
      </c>
      <c r="J158">
        <f t="shared" ca="1" si="21"/>
        <v>0</v>
      </c>
      <c r="K158">
        <f t="shared" ca="1" si="22"/>
        <v>0</v>
      </c>
      <c r="L158" s="55">
        <v>23</v>
      </c>
      <c r="M158" s="61">
        <f t="shared" ca="1" si="18"/>
        <v>5.388828791618856</v>
      </c>
      <c r="N158" s="55"/>
    </row>
    <row r="159" spans="1:14">
      <c r="A159" s="2">
        <v>24</v>
      </c>
      <c r="B159" s="10">
        <f t="shared" ca="1" si="19"/>
        <v>0</v>
      </c>
      <c r="C159" s="25">
        <f t="shared" ca="1" si="20"/>
        <v>0.81218999486380528</v>
      </c>
      <c r="J159">
        <f t="shared" ca="1" si="21"/>
        <v>0</v>
      </c>
      <c r="K159">
        <f t="shared" ca="1" si="22"/>
        <v>0</v>
      </c>
      <c r="L159" s="55">
        <v>24</v>
      </c>
      <c r="M159" s="61">
        <f t="shared" ca="1" si="18"/>
        <v>0</v>
      </c>
      <c r="N159" s="55"/>
    </row>
    <row r="160" spans="1:14">
      <c r="A160" s="2">
        <v>25</v>
      </c>
      <c r="B160" s="10">
        <f t="shared" ca="1" si="19"/>
        <v>1</v>
      </c>
      <c r="C160" s="25">
        <f t="shared" ca="1" si="20"/>
        <v>0.2216079680034434</v>
      </c>
      <c r="J160">
        <f t="shared" ca="1" si="21"/>
        <v>1</v>
      </c>
      <c r="K160">
        <f t="shared" ca="1" si="22"/>
        <v>0</v>
      </c>
      <c r="L160" s="55">
        <v>25</v>
      </c>
      <c r="M160" s="61">
        <f t="shared" ca="1" si="18"/>
        <v>2.8898743366326323</v>
      </c>
      <c r="N160" s="55"/>
    </row>
    <row r="161" spans="1:18">
      <c r="A161" s="2">
        <v>26</v>
      </c>
      <c r="B161" s="10">
        <f t="shared" ca="1" si="19"/>
        <v>1</v>
      </c>
      <c r="C161" s="25">
        <f t="shared" ca="1" si="20"/>
        <v>0.10642875508106731</v>
      </c>
      <c r="J161">
        <f t="shared" ca="1" si="21"/>
        <v>0</v>
      </c>
      <c r="K161">
        <f t="shared" ca="1" si="22"/>
        <v>0</v>
      </c>
      <c r="L161" s="55">
        <v>26</v>
      </c>
      <c r="M161" s="61">
        <f t="shared" ca="1" si="18"/>
        <v>1.7915459266788716</v>
      </c>
      <c r="N161" s="55"/>
    </row>
    <row r="162" spans="1:18">
      <c r="A162" s="2">
        <v>27</v>
      </c>
      <c r="B162" s="10">
        <f t="shared" ca="1" si="19"/>
        <v>0</v>
      </c>
      <c r="C162" s="25">
        <f t="shared" ca="1" si="20"/>
        <v>0.82890902111753617</v>
      </c>
      <c r="J162">
        <f t="shared" ca="1" si="21"/>
        <v>0</v>
      </c>
      <c r="K162">
        <f t="shared" ca="1" si="22"/>
        <v>0</v>
      </c>
      <c r="L162" s="55">
        <v>27</v>
      </c>
      <c r="M162" s="61">
        <f t="shared" ca="1" si="18"/>
        <v>0</v>
      </c>
      <c r="N162" s="55"/>
    </row>
    <row r="163" spans="1:18">
      <c r="A163" s="2">
        <v>28</v>
      </c>
      <c r="B163" s="10">
        <f t="shared" ca="1" si="19"/>
        <v>1</v>
      </c>
      <c r="C163" s="25">
        <f t="shared" ca="1" si="20"/>
        <v>0.29988715969047819</v>
      </c>
      <c r="J163">
        <f t="shared" ca="1" si="21"/>
        <v>1</v>
      </c>
      <c r="K163">
        <f t="shared" ca="1" si="22"/>
        <v>0</v>
      </c>
      <c r="L163" s="55">
        <v>28</v>
      </c>
      <c r="M163" s="61">
        <f t="shared" ca="1" si="18"/>
        <v>5.069563617759032</v>
      </c>
      <c r="N163" s="55"/>
    </row>
    <row r="164" spans="1:18">
      <c r="A164" s="2">
        <v>29</v>
      </c>
      <c r="B164" s="10">
        <f t="shared" ca="1" si="19"/>
        <v>1</v>
      </c>
      <c r="C164" s="25">
        <f t="shared" ca="1" si="20"/>
        <v>8.3999236606445704E-3</v>
      </c>
      <c r="J164">
        <f t="shared" ca="1" si="21"/>
        <v>1</v>
      </c>
      <c r="K164">
        <f t="shared" ca="1" si="22"/>
        <v>0</v>
      </c>
      <c r="L164" s="55">
        <v>29</v>
      </c>
      <c r="M164" s="61">
        <f t="shared" ca="1" si="18"/>
        <v>2.061757652213597</v>
      </c>
      <c r="N164" s="55"/>
    </row>
    <row r="165" spans="1:18">
      <c r="A165" s="2">
        <v>30</v>
      </c>
      <c r="B165" s="10">
        <f t="shared" ca="1" si="19"/>
        <v>1</v>
      </c>
      <c r="C165" s="25">
        <f t="shared" ca="1" si="20"/>
        <v>0.35969605760593193</v>
      </c>
      <c r="J165">
        <f t="shared" ca="1" si="21"/>
        <v>1</v>
      </c>
      <c r="K165">
        <f t="shared" ca="1" si="22"/>
        <v>0</v>
      </c>
      <c r="L165" s="55">
        <v>30</v>
      </c>
      <c r="M165" s="61">
        <f t="shared" ca="1" si="18"/>
        <v>0.15887328762460887</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6" thickBot="1">
      <c r="A175" s="2" t="s">
        <v>59</v>
      </c>
      <c r="B175" s="2"/>
      <c r="C175" s="23"/>
      <c r="D175" s="1"/>
      <c r="E175" s="1"/>
      <c r="F175" s="1"/>
      <c r="G175" s="1"/>
      <c r="H175" s="1"/>
      <c r="I175" s="1"/>
      <c r="L175" s="55" t="s">
        <v>60</v>
      </c>
      <c r="M175" s="55"/>
      <c r="N175" s="55"/>
      <c r="O175" s="38">
        <v>0.43</v>
      </c>
      <c r="P175" s="38">
        <v>0.72</v>
      </c>
      <c r="Q175" s="38">
        <v>0.62</v>
      </c>
      <c r="R175" s="3"/>
    </row>
    <row r="176" spans="1:18" ht="24" thickBot="1">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f>'Rainfall Year 2025'!M177</f>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0.69250645994832039</v>
      </c>
      <c r="I178" s="20"/>
      <c r="J178" s="6">
        <f ca="1">SUM(J179:J3828)/SUM(rainout)</f>
        <v>0.48806425272315229</v>
      </c>
      <c r="K178" s="6">
        <f ca="1">SUM(K179:K3828)/(3650-SUM(rainout))</f>
        <v>9.1745718547764955E-3</v>
      </c>
      <c r="L178" s="59" t="s">
        <v>73</v>
      </c>
      <c r="M178" s="60" t="s">
        <v>80</v>
      </c>
      <c r="N178" s="55"/>
    </row>
    <row r="179" spans="1:23">
      <c r="A179" s="2">
        <v>1</v>
      </c>
      <c r="B179" s="10">
        <v>1</v>
      </c>
      <c r="C179" s="25">
        <f ca="1">RAND()</f>
        <v>0.27606364341645451</v>
      </c>
      <c r="D179" s="18" t="s">
        <v>81</v>
      </c>
      <c r="E179" s="18" t="s">
        <v>82</v>
      </c>
      <c r="F179" s="15" t="s">
        <v>78</v>
      </c>
      <c r="G179" s="20" t="s">
        <v>12</v>
      </c>
      <c r="H179" s="21">
        <f ca="1">COUNTIF(rainout,"=0")/COUNT(rainout)</f>
        <v>0.30749354005167956</v>
      </c>
      <c r="I179" s="20"/>
      <c r="J179">
        <f ca="1">IF(AND(B179,B180),1,0)</f>
        <v>0</v>
      </c>
      <c r="K179">
        <f ca="1">IF(AND(NOT(B179),NOT(B180)),1,0)</f>
        <v>0</v>
      </c>
      <c r="L179" s="55">
        <v>1</v>
      </c>
      <c r="M179" s="61">
        <f t="shared" ref="M179:M209" ca="1" si="23">IF(B179&gt;0,-LN(1-(RAND()))/lambda,0)</f>
        <v>0.88303280309730692</v>
      </c>
      <c r="N179" s="55"/>
      <c r="O179" s="37"/>
      <c r="P179" t="s">
        <v>83</v>
      </c>
    </row>
    <row r="180" spans="1:23">
      <c r="A180" s="2">
        <v>2</v>
      </c>
      <c r="B180" s="10">
        <f t="shared" ref="B180:B209" ca="1" si="24">IF(B179&gt;0,IF(C180&lt;pww,1,0),IF(C180&lt;pdw,1,0))</f>
        <v>0</v>
      </c>
      <c r="C180" s="25">
        <f t="shared" ref="C180:C209" ca="1" si="25">RAND()</f>
        <v>0.83007824535102248</v>
      </c>
      <c r="D180" s="18"/>
      <c r="E180" s="18"/>
      <c r="F180" s="1"/>
      <c r="G180" s="19" t="s">
        <v>69</v>
      </c>
      <c r="H180" s="19"/>
      <c r="I180" s="20"/>
      <c r="J180">
        <f t="shared" ref="J180:J209" ca="1" si="26">IF(AND(B180,B181),1,0)</f>
        <v>0</v>
      </c>
      <c r="K180">
        <f t="shared" ref="K180:K209" ca="1" si="27">IF(AND(NOT(B180),NOT(B181)),1,0)</f>
        <v>1</v>
      </c>
      <c r="L180" s="55">
        <v>2</v>
      </c>
      <c r="M180" s="61">
        <f t="shared" ca="1" si="23"/>
        <v>0</v>
      </c>
      <c r="N180" s="55"/>
      <c r="O180" s="4"/>
      <c r="P180" t="s">
        <v>84</v>
      </c>
    </row>
    <row r="181" spans="1:23" ht="15.6">
      <c r="A181" s="2">
        <v>3</v>
      </c>
      <c r="B181" s="10">
        <f t="shared" ca="1" si="24"/>
        <v>0</v>
      </c>
      <c r="C181" s="25">
        <f t="shared" ca="1" si="25"/>
        <v>0.62309045076915159</v>
      </c>
      <c r="D181" s="63">
        <f>'Rainfall Year 2025'!D181</f>
        <v>0.66</v>
      </c>
      <c r="E181" s="34">
        <f>1-D181</f>
        <v>0.33999999999999997</v>
      </c>
      <c r="F181" s="35" t="s">
        <v>78</v>
      </c>
      <c r="G181" s="36">
        <f ca="1">J178</f>
        <v>0.48806425272315229</v>
      </c>
      <c r="H181" s="36">
        <f ca="1">1-G181</f>
        <v>0.51193574727684776</v>
      </c>
      <c r="I181" s="20"/>
      <c r="J181">
        <f t="shared" ca="1" si="26"/>
        <v>0</v>
      </c>
      <c r="K181">
        <f t="shared" ca="1" si="27"/>
        <v>1</v>
      </c>
      <c r="L181" s="55">
        <v>3</v>
      </c>
      <c r="M181" s="61">
        <f t="shared" ca="1" si="23"/>
        <v>0</v>
      </c>
      <c r="N181" s="55"/>
      <c r="O181" s="41" t="s">
        <v>85</v>
      </c>
      <c r="P181" s="42"/>
      <c r="Q181" s="42" t="s">
        <v>86</v>
      </c>
      <c r="R181" s="43"/>
    </row>
    <row r="182" spans="1:23" ht="15.6">
      <c r="A182" s="2">
        <v>4</v>
      </c>
      <c r="B182" s="10">
        <f t="shared" ca="1" si="24"/>
        <v>0</v>
      </c>
      <c r="C182" s="25">
        <f t="shared" ca="1" si="25"/>
        <v>0.65106411199507153</v>
      </c>
      <c r="D182" s="34">
        <f>1-E182</f>
        <v>0.27</v>
      </c>
      <c r="E182" s="63">
        <f>'Rainfall Year 2025'!E182</f>
        <v>0.73</v>
      </c>
      <c r="F182" s="35" t="s">
        <v>78</v>
      </c>
      <c r="G182" s="36">
        <f ca="1">1-H182</f>
        <v>0.99082542814522345</v>
      </c>
      <c r="H182" s="36">
        <f ca="1">K178</f>
        <v>9.1745718547764955E-3</v>
      </c>
      <c r="I182" s="20"/>
      <c r="J182">
        <f t="shared" ca="1" si="26"/>
        <v>0</v>
      </c>
      <c r="K182">
        <f t="shared" ca="1" si="27"/>
        <v>1</v>
      </c>
      <c r="L182" s="55">
        <v>4</v>
      </c>
      <c r="M182" s="61">
        <f t="shared" ca="1" si="23"/>
        <v>0</v>
      </c>
      <c r="N182" s="55"/>
      <c r="O182" s="44">
        <f ca="1">SUM(M179:M209)/31/H178</f>
        <v>2.397083813932217</v>
      </c>
      <c r="P182" s="45"/>
      <c r="Q182" s="46">
        <f ca="1">SUM(M179:M209)</f>
        <v>51.459876811754157</v>
      </c>
      <c r="R182" s="47" t="s">
        <v>87</v>
      </c>
      <c r="S182" s="78" t="s">
        <v>88</v>
      </c>
      <c r="T182" s="78"/>
      <c r="U182" s="78"/>
      <c r="V182" s="78"/>
    </row>
    <row r="183" spans="1:23" ht="15.6">
      <c r="A183" s="2">
        <v>5</v>
      </c>
      <c r="B183" s="10">
        <f t="shared" ca="1" si="24"/>
        <v>0</v>
      </c>
      <c r="C183" s="25">
        <f t="shared" ca="1" si="25"/>
        <v>0.63428179852619415</v>
      </c>
      <c r="J183">
        <f t="shared" ca="1" si="26"/>
        <v>0</v>
      </c>
      <c r="K183">
        <f t="shared" ca="1" si="27"/>
        <v>0</v>
      </c>
      <c r="L183" s="55">
        <v>5</v>
      </c>
      <c r="M183" s="61">
        <f t="shared" ca="1" si="23"/>
        <v>0</v>
      </c>
      <c r="N183" s="55"/>
      <c r="O183" s="48"/>
      <c r="P183" s="49"/>
      <c r="R183" s="50"/>
    </row>
    <row r="184" spans="1:23">
      <c r="A184" s="2">
        <v>6</v>
      </c>
      <c r="B184" s="10">
        <f t="shared" ca="1" si="24"/>
        <v>1</v>
      </c>
      <c r="C184" s="25">
        <f t="shared" ca="1" si="25"/>
        <v>0.17881452767749018</v>
      </c>
      <c r="J184">
        <f t="shared" ca="1" si="26"/>
        <v>1</v>
      </c>
      <c r="K184">
        <f t="shared" ca="1" si="27"/>
        <v>0</v>
      </c>
      <c r="L184" s="55">
        <v>6</v>
      </c>
      <c r="M184" s="61">
        <f t="shared" ca="1" si="23"/>
        <v>3.7173850614481827</v>
      </c>
      <c r="N184" s="55"/>
    </row>
    <row r="185" spans="1:23">
      <c r="A185" s="2">
        <v>7</v>
      </c>
      <c r="B185" s="10">
        <f t="shared" ca="1" si="24"/>
        <v>1</v>
      </c>
      <c r="C185" s="25">
        <f t="shared" ca="1" si="25"/>
        <v>0.18329270366934025</v>
      </c>
      <c r="J185">
        <f t="shared" ca="1" si="26"/>
        <v>0</v>
      </c>
      <c r="K185">
        <f t="shared" ca="1" si="27"/>
        <v>0</v>
      </c>
      <c r="L185" s="55">
        <v>7</v>
      </c>
      <c r="M185" s="61">
        <f t="shared" ca="1" si="23"/>
        <v>0.23424479931022357</v>
      </c>
      <c r="N185" s="55"/>
      <c r="O185" s="76" t="s">
        <v>89</v>
      </c>
      <c r="P185" s="76" t="s">
        <v>90</v>
      </c>
      <c r="Q185" s="77">
        <f>79.9</f>
        <v>79.900000000000006</v>
      </c>
      <c r="R185" s="78" t="s">
        <v>87</v>
      </c>
      <c r="S185" s="78" t="s">
        <v>91</v>
      </c>
      <c r="T185" s="78"/>
      <c r="U185" s="78"/>
      <c r="V185" s="78"/>
      <c r="W185" s="78"/>
    </row>
    <row r="186" spans="1:23">
      <c r="A186" s="2">
        <v>8</v>
      </c>
      <c r="B186" s="10">
        <f t="shared" ca="1" si="24"/>
        <v>0</v>
      </c>
      <c r="C186" s="25">
        <f t="shared" ca="1" si="25"/>
        <v>0.92574840606163122</v>
      </c>
      <c r="J186">
        <f t="shared" ca="1" si="26"/>
        <v>0</v>
      </c>
      <c r="K186">
        <f t="shared" ca="1" si="27"/>
        <v>0</v>
      </c>
      <c r="L186" s="55">
        <v>8</v>
      </c>
      <c r="M186" s="61">
        <f t="shared" ca="1" si="23"/>
        <v>0</v>
      </c>
      <c r="N186" s="55"/>
      <c r="O186" s="76"/>
      <c r="P186" s="76" t="s">
        <v>92</v>
      </c>
      <c r="Q186" s="77">
        <f ca="1">MAX(M179:M3828)</f>
        <v>13.627262432188482</v>
      </c>
      <c r="R186" s="78" t="s">
        <v>87</v>
      </c>
      <c r="S186" s="78"/>
      <c r="T186" s="78"/>
      <c r="U186" s="78"/>
      <c r="V186" s="78"/>
      <c r="W186" s="78"/>
    </row>
    <row r="187" spans="1:23">
      <c r="A187" s="2">
        <v>9</v>
      </c>
      <c r="B187" s="10">
        <f t="shared" ca="1" si="24"/>
        <v>1</v>
      </c>
      <c r="C187" s="25">
        <f t="shared" ca="1" si="25"/>
        <v>0.40417731152946923</v>
      </c>
      <c r="J187">
        <f t="shared" ca="1" si="26"/>
        <v>1</v>
      </c>
      <c r="K187">
        <f t="shared" ca="1" si="27"/>
        <v>0</v>
      </c>
      <c r="L187" s="55">
        <v>9</v>
      </c>
      <c r="M187" s="61">
        <f t="shared" ca="1" si="23"/>
        <v>0.36466047324730017</v>
      </c>
      <c r="N187" s="55"/>
      <c r="Q187" s="51"/>
    </row>
    <row r="188" spans="1:23">
      <c r="A188" s="2">
        <v>10</v>
      </c>
      <c r="B188" s="10">
        <f t="shared" ca="1" si="24"/>
        <v>1</v>
      </c>
      <c r="C188" s="25">
        <f t="shared" ca="1" si="25"/>
        <v>0.47035836451546775</v>
      </c>
      <c r="J188">
        <f t="shared" ca="1" si="26"/>
        <v>1</v>
      </c>
      <c r="K188">
        <f t="shared" ca="1" si="27"/>
        <v>0</v>
      </c>
      <c r="L188" s="55">
        <v>10</v>
      </c>
      <c r="M188" s="61">
        <f t="shared" ca="1" si="23"/>
        <v>1.2318278736265744</v>
      </c>
      <c r="N188" s="55"/>
    </row>
    <row r="189" spans="1:23">
      <c r="A189" s="2">
        <v>11</v>
      </c>
      <c r="B189" s="10">
        <f t="shared" ca="1" si="24"/>
        <v>1</v>
      </c>
      <c r="C189" s="25">
        <f t="shared" ca="1" si="25"/>
        <v>5.8487480743264375E-2</v>
      </c>
      <c r="J189">
        <f t="shared" ca="1" si="26"/>
        <v>1</v>
      </c>
      <c r="K189">
        <f t="shared" ca="1" si="27"/>
        <v>0</v>
      </c>
      <c r="L189" s="55">
        <v>11</v>
      </c>
      <c r="M189" s="61">
        <f t="shared" ca="1" si="23"/>
        <v>0.11991189696318587</v>
      </c>
      <c r="N189" s="55"/>
    </row>
    <row r="190" spans="1:23">
      <c r="A190" s="2">
        <v>12</v>
      </c>
      <c r="B190" s="10">
        <f t="shared" ca="1" si="24"/>
        <v>1</v>
      </c>
      <c r="C190" s="25">
        <f t="shared" ca="1" si="25"/>
        <v>0.40791123188681844</v>
      </c>
      <c r="J190">
        <f t="shared" ca="1" si="26"/>
        <v>1</v>
      </c>
      <c r="K190">
        <f t="shared" ca="1" si="27"/>
        <v>0</v>
      </c>
      <c r="L190" s="55">
        <v>12</v>
      </c>
      <c r="M190" s="61">
        <f t="shared" ca="1" si="23"/>
        <v>2.6953074628717184</v>
      </c>
      <c r="N190" s="55"/>
    </row>
    <row r="191" spans="1:23">
      <c r="A191" s="2">
        <v>13</v>
      </c>
      <c r="B191" s="10">
        <f t="shared" ca="1" si="24"/>
        <v>1</v>
      </c>
      <c r="C191" s="25">
        <f t="shared" ca="1" si="25"/>
        <v>0.33394339305171072</v>
      </c>
      <c r="J191">
        <f t="shared" ca="1" si="26"/>
        <v>1</v>
      </c>
      <c r="K191">
        <f t="shared" ca="1" si="27"/>
        <v>0</v>
      </c>
      <c r="L191" s="55">
        <v>13</v>
      </c>
      <c r="M191" s="61">
        <f t="shared" ca="1" si="23"/>
        <v>2.6511383262305404</v>
      </c>
      <c r="N191" s="55"/>
    </row>
    <row r="192" spans="1:23">
      <c r="A192" s="2">
        <v>14</v>
      </c>
      <c r="B192" s="10">
        <f t="shared" ca="1" si="24"/>
        <v>1</v>
      </c>
      <c r="C192" s="25">
        <f t="shared" ca="1" si="25"/>
        <v>0.12282169239831819</v>
      </c>
      <c r="J192">
        <f t="shared" ca="1" si="26"/>
        <v>1</v>
      </c>
      <c r="K192">
        <f t="shared" ca="1" si="27"/>
        <v>0</v>
      </c>
      <c r="L192" s="55">
        <v>14</v>
      </c>
      <c r="M192" s="61">
        <f t="shared" ca="1" si="23"/>
        <v>0.34910669658408988</v>
      </c>
      <c r="N192" s="55"/>
    </row>
    <row r="193" spans="1:14">
      <c r="A193" s="2">
        <v>15</v>
      </c>
      <c r="B193" s="10">
        <f t="shared" ca="1" si="24"/>
        <v>1</v>
      </c>
      <c r="C193" s="25">
        <f t="shared" ca="1" si="25"/>
        <v>0.71335917802978566</v>
      </c>
      <c r="J193">
        <f t="shared" ca="1" si="26"/>
        <v>0</v>
      </c>
      <c r="K193">
        <f t="shared" ca="1" si="27"/>
        <v>0</v>
      </c>
      <c r="L193" s="55">
        <v>15</v>
      </c>
      <c r="M193" s="61">
        <f t="shared" ca="1" si="23"/>
        <v>0.75740141127528138</v>
      </c>
      <c r="N193" s="55"/>
    </row>
    <row r="194" spans="1:14">
      <c r="A194" s="2">
        <v>16</v>
      </c>
      <c r="B194" s="10">
        <f t="shared" ca="1" si="24"/>
        <v>0</v>
      </c>
      <c r="C194" s="25">
        <f t="shared" ca="1" si="25"/>
        <v>0.99392292790555725</v>
      </c>
      <c r="J194">
        <f t="shared" ca="1" si="26"/>
        <v>0</v>
      </c>
      <c r="K194">
        <f t="shared" ca="1" si="27"/>
        <v>1</v>
      </c>
      <c r="L194" s="55">
        <v>16</v>
      </c>
      <c r="M194" s="61">
        <f t="shared" ca="1" si="23"/>
        <v>0</v>
      </c>
      <c r="N194" s="55"/>
    </row>
    <row r="195" spans="1:14">
      <c r="A195" s="2">
        <v>17</v>
      </c>
      <c r="B195" s="10">
        <f t="shared" ca="1" si="24"/>
        <v>0</v>
      </c>
      <c r="C195" s="25">
        <f t="shared" ca="1" si="25"/>
        <v>0.68433773307163848</v>
      </c>
      <c r="J195">
        <f t="shared" ca="1" si="26"/>
        <v>0</v>
      </c>
      <c r="K195">
        <f t="shared" ca="1" si="27"/>
        <v>0</v>
      </c>
      <c r="L195" s="55">
        <v>17</v>
      </c>
      <c r="M195" s="61">
        <f t="shared" ca="1" si="23"/>
        <v>0</v>
      </c>
      <c r="N195" s="55"/>
    </row>
    <row r="196" spans="1:14">
      <c r="A196" s="2">
        <v>18</v>
      </c>
      <c r="B196" s="10">
        <f t="shared" ca="1" si="24"/>
        <v>1</v>
      </c>
      <c r="C196" s="25">
        <f t="shared" ca="1" si="25"/>
        <v>0.14043667353844513</v>
      </c>
      <c r="J196">
        <f t="shared" ca="1" si="26"/>
        <v>1</v>
      </c>
      <c r="K196">
        <f t="shared" ca="1" si="27"/>
        <v>0</v>
      </c>
      <c r="L196" s="55">
        <v>18</v>
      </c>
      <c r="M196" s="61">
        <f t="shared" ca="1" si="23"/>
        <v>1.4191405068882861</v>
      </c>
      <c r="N196" s="55"/>
    </row>
    <row r="197" spans="1:14">
      <c r="A197" s="2">
        <v>19</v>
      </c>
      <c r="B197" s="10">
        <f t="shared" ca="1" si="24"/>
        <v>1</v>
      </c>
      <c r="C197" s="25">
        <f t="shared" ca="1" si="25"/>
        <v>0.31493513238114346</v>
      </c>
      <c r="J197">
        <f t="shared" ca="1" si="26"/>
        <v>1</v>
      </c>
      <c r="K197">
        <f t="shared" ca="1" si="27"/>
        <v>0</v>
      </c>
      <c r="L197" s="55">
        <v>19</v>
      </c>
      <c r="M197" s="61">
        <f t="shared" ca="1" si="23"/>
        <v>4.7556373999768002</v>
      </c>
      <c r="N197" s="55"/>
    </row>
    <row r="198" spans="1:14">
      <c r="A198" s="2">
        <v>20</v>
      </c>
      <c r="B198" s="10">
        <f t="shared" ca="1" si="24"/>
        <v>1</v>
      </c>
      <c r="C198" s="25">
        <f t="shared" ca="1" si="25"/>
        <v>0.42843274836235923</v>
      </c>
      <c r="J198">
        <f t="shared" ca="1" si="26"/>
        <v>1</v>
      </c>
      <c r="K198">
        <f t="shared" ca="1" si="27"/>
        <v>0</v>
      </c>
      <c r="L198" s="55">
        <v>20</v>
      </c>
      <c r="M198" s="61">
        <f t="shared" ca="1" si="23"/>
        <v>0.53588502769205304</v>
      </c>
      <c r="N198" s="55"/>
    </row>
    <row r="199" spans="1:14">
      <c r="A199" s="2">
        <v>21</v>
      </c>
      <c r="B199" s="10">
        <f t="shared" ca="1" si="24"/>
        <v>1</v>
      </c>
      <c r="C199" s="25">
        <f t="shared" ca="1" si="25"/>
        <v>4.2174663520649469E-2</v>
      </c>
      <c r="J199">
        <f t="shared" ca="1" si="26"/>
        <v>0</v>
      </c>
      <c r="K199">
        <f t="shared" ca="1" si="27"/>
        <v>0</v>
      </c>
      <c r="L199" s="55">
        <v>21</v>
      </c>
      <c r="M199" s="61">
        <f t="shared" ca="1" si="23"/>
        <v>2.0372626245833501</v>
      </c>
      <c r="N199" s="55"/>
    </row>
    <row r="200" spans="1:14">
      <c r="A200" s="2">
        <v>22</v>
      </c>
      <c r="B200" s="10">
        <f t="shared" ca="1" si="24"/>
        <v>0</v>
      </c>
      <c r="C200" s="25">
        <f t="shared" ca="1" si="25"/>
        <v>0.88435420229883666</v>
      </c>
      <c r="J200">
        <f t="shared" ca="1" si="26"/>
        <v>0</v>
      </c>
      <c r="K200">
        <f t="shared" ca="1" si="27"/>
        <v>1</v>
      </c>
      <c r="L200" s="55">
        <v>22</v>
      </c>
      <c r="M200" s="61">
        <f t="shared" ca="1" si="23"/>
        <v>0</v>
      </c>
      <c r="N200" s="55"/>
    </row>
    <row r="201" spans="1:14">
      <c r="A201" s="2">
        <v>23</v>
      </c>
      <c r="B201" s="10">
        <f t="shared" ca="1" si="24"/>
        <v>0</v>
      </c>
      <c r="C201" s="25">
        <f t="shared" ca="1" si="25"/>
        <v>0.73726549042069423</v>
      </c>
      <c r="J201">
        <f t="shared" ca="1" si="26"/>
        <v>0</v>
      </c>
      <c r="K201">
        <f t="shared" ca="1" si="27"/>
        <v>0</v>
      </c>
      <c r="L201" s="55">
        <v>23</v>
      </c>
      <c r="M201" s="61">
        <f t="shared" ca="1" si="23"/>
        <v>0</v>
      </c>
      <c r="N201" s="55"/>
    </row>
    <row r="202" spans="1:14">
      <c r="A202" s="2">
        <v>24</v>
      </c>
      <c r="B202" s="10">
        <f t="shared" ca="1" si="24"/>
        <v>1</v>
      </c>
      <c r="C202" s="25">
        <f t="shared" ca="1" si="25"/>
        <v>0.29747304342994552</v>
      </c>
      <c r="J202">
        <f t="shared" ca="1" si="26"/>
        <v>1</v>
      </c>
      <c r="K202">
        <f t="shared" ca="1" si="27"/>
        <v>0</v>
      </c>
      <c r="L202" s="55">
        <v>24</v>
      </c>
      <c r="M202" s="61">
        <f t="shared" ca="1" si="23"/>
        <v>1.9543708215090578</v>
      </c>
      <c r="N202" s="55"/>
    </row>
    <row r="203" spans="1:14">
      <c r="A203" s="2">
        <v>25</v>
      </c>
      <c r="B203" s="10">
        <f t="shared" ca="1" si="24"/>
        <v>1</v>
      </c>
      <c r="C203" s="25">
        <f t="shared" ca="1" si="25"/>
        <v>0.23041521101656603</v>
      </c>
      <c r="J203">
        <f t="shared" ca="1" si="26"/>
        <v>0</v>
      </c>
      <c r="K203">
        <f t="shared" ca="1" si="27"/>
        <v>0</v>
      </c>
      <c r="L203" s="55">
        <v>25</v>
      </c>
      <c r="M203" s="61">
        <f t="shared" ca="1" si="23"/>
        <v>10.037560397392294</v>
      </c>
      <c r="N203" s="55"/>
    </row>
    <row r="204" spans="1:14">
      <c r="A204" s="2">
        <v>26</v>
      </c>
      <c r="B204" s="10">
        <f t="shared" ca="1" si="24"/>
        <v>0</v>
      </c>
      <c r="C204" s="25">
        <f t="shared" ca="1" si="25"/>
        <v>0.82253250326311766</v>
      </c>
      <c r="J204">
        <f t="shared" ca="1" si="26"/>
        <v>0</v>
      </c>
      <c r="K204">
        <f t="shared" ca="1" si="27"/>
        <v>1</v>
      </c>
      <c r="L204" s="55">
        <v>26</v>
      </c>
      <c r="M204" s="61">
        <f t="shared" ca="1" si="23"/>
        <v>0</v>
      </c>
      <c r="N204" s="55"/>
    </row>
    <row r="205" spans="1:14">
      <c r="A205" s="2">
        <v>27</v>
      </c>
      <c r="B205" s="10">
        <f t="shared" ca="1" si="24"/>
        <v>0</v>
      </c>
      <c r="C205" s="25">
        <f t="shared" ca="1" si="25"/>
        <v>0.89622069384594527</v>
      </c>
      <c r="J205">
        <f t="shared" ca="1" si="26"/>
        <v>0</v>
      </c>
      <c r="K205">
        <f t="shared" ca="1" si="27"/>
        <v>1</v>
      </c>
      <c r="L205" s="55">
        <v>27</v>
      </c>
      <c r="M205" s="61">
        <f t="shared" ca="1" si="23"/>
        <v>0</v>
      </c>
      <c r="N205" s="55"/>
    </row>
    <row r="206" spans="1:14">
      <c r="A206" s="2">
        <v>28</v>
      </c>
      <c r="B206" s="10">
        <f t="shared" ca="1" si="24"/>
        <v>0</v>
      </c>
      <c r="C206" s="25">
        <f t="shared" ca="1" si="25"/>
        <v>0.95211875600616391</v>
      </c>
      <c r="J206">
        <f t="shared" ca="1" si="26"/>
        <v>0</v>
      </c>
      <c r="K206">
        <f t="shared" ca="1" si="27"/>
        <v>0</v>
      </c>
      <c r="L206" s="55">
        <v>28</v>
      </c>
      <c r="M206" s="61">
        <f t="shared" ca="1" si="23"/>
        <v>0</v>
      </c>
      <c r="N206" s="55"/>
    </row>
    <row r="207" spans="1:14">
      <c r="A207" s="2">
        <v>29</v>
      </c>
      <c r="B207" s="10">
        <f t="shared" ca="1" si="24"/>
        <v>1</v>
      </c>
      <c r="C207" s="25">
        <f t="shared" ca="1" si="25"/>
        <v>0.36979186218990467</v>
      </c>
      <c r="J207">
        <f t="shared" ca="1" si="26"/>
        <v>1</v>
      </c>
      <c r="K207">
        <f t="shared" ca="1" si="27"/>
        <v>0</v>
      </c>
      <c r="L207" s="55">
        <v>29</v>
      </c>
      <c r="M207" s="61">
        <f t="shared" ca="1" si="23"/>
        <v>6.3208532409450093</v>
      </c>
      <c r="N207" s="55"/>
    </row>
    <row r="208" spans="1:14">
      <c r="A208" s="2">
        <v>30</v>
      </c>
      <c r="B208" s="10">
        <f t="shared" ca="1" si="24"/>
        <v>1</v>
      </c>
      <c r="C208" s="25">
        <f t="shared" ca="1" si="25"/>
        <v>0.38389214853111364</v>
      </c>
      <c r="J208">
        <f t="shared" ca="1" si="26"/>
        <v>1</v>
      </c>
      <c r="K208">
        <f t="shared" ca="1" si="27"/>
        <v>0</v>
      </c>
      <c r="L208" s="55">
        <v>30</v>
      </c>
      <c r="M208" s="61">
        <f t="shared" ca="1" si="23"/>
        <v>8.4896537359587931</v>
      </c>
      <c r="N208" s="55"/>
    </row>
    <row r="209" spans="1:18">
      <c r="A209" s="2">
        <v>31</v>
      </c>
      <c r="B209" s="10">
        <f t="shared" ca="1" si="24"/>
        <v>1</v>
      </c>
      <c r="C209" s="25">
        <f t="shared" ca="1" si="25"/>
        <v>0.24405512193239187</v>
      </c>
      <c r="J209">
        <f t="shared" ca="1" si="26"/>
        <v>1</v>
      </c>
      <c r="K209">
        <f t="shared" ca="1" si="27"/>
        <v>0</v>
      </c>
      <c r="L209" s="55">
        <v>31</v>
      </c>
      <c r="M209" s="61">
        <f t="shared" ca="1" si="23"/>
        <v>2.9054962521540912</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6" thickBot="1">
      <c r="A218" s="2" t="s">
        <v>59</v>
      </c>
      <c r="B218" s="2"/>
      <c r="C218" s="23"/>
      <c r="D218" s="1"/>
      <c r="E218" s="1"/>
      <c r="F218" s="1"/>
      <c r="G218" s="1"/>
      <c r="H218" s="1"/>
      <c r="I218" s="1"/>
      <c r="L218" s="55" t="s">
        <v>60</v>
      </c>
      <c r="M218" s="55"/>
      <c r="N218" s="55"/>
      <c r="O218" s="38">
        <v>0.43</v>
      </c>
      <c r="P218" s="38">
        <v>0.72</v>
      </c>
      <c r="Q218" s="38">
        <v>0.62</v>
      </c>
      <c r="R218" s="3"/>
    </row>
    <row r="219" spans="1:18" ht="24" thickBot="1">
      <c r="A219" s="2" t="s">
        <v>61</v>
      </c>
      <c r="B219" s="27">
        <v>1</v>
      </c>
      <c r="C219" s="28" t="s">
        <v>62</v>
      </c>
      <c r="D219" s="16" t="s">
        <v>63</v>
      </c>
      <c r="E219" s="16"/>
      <c r="F219" s="1"/>
      <c r="G219" s="2" t="s">
        <v>64</v>
      </c>
      <c r="H219" s="2"/>
      <c r="I219" s="2"/>
      <c r="J219" s="2" t="s">
        <v>64</v>
      </c>
      <c r="K219" s="2"/>
      <c r="L219" s="56" t="s">
        <v>65</v>
      </c>
      <c r="M219" s="62">
        <f>1/M220</f>
        <v>0.24038461538461536</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f>'Rainfall Year 2025'!M220*AB11</f>
        <v>4.16</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0.69250645994832039</v>
      </c>
      <c r="I221" s="20"/>
      <c r="J221" s="6">
        <f ca="1">SUM(J222:J3871)/SUM(rainout)</f>
        <v>0.43420527780596579</v>
      </c>
      <c r="K221" s="6">
        <f ca="1">SUM(K222:K3871)/(3650-SUM(rainout))</f>
        <v>7.1026905151800514E-3</v>
      </c>
      <c r="L221" s="59" t="s">
        <v>73</v>
      </c>
      <c r="M221" s="60" t="s">
        <v>80</v>
      </c>
      <c r="N221" s="55"/>
    </row>
    <row r="222" spans="1:18">
      <c r="A222" s="2">
        <v>1</v>
      </c>
      <c r="B222" s="10">
        <v>1</v>
      </c>
      <c r="C222" s="25">
        <f ca="1">RAND()</f>
        <v>0.96821688720912791</v>
      </c>
      <c r="D222" s="18" t="s">
        <v>81</v>
      </c>
      <c r="E222" s="18" t="s">
        <v>82</v>
      </c>
      <c r="F222" s="15" t="s">
        <v>78</v>
      </c>
      <c r="G222" s="20" t="s">
        <v>12</v>
      </c>
      <c r="H222" s="21">
        <f ca="1">COUNTIF(rainout,"=0")/COUNT(rainout)</f>
        <v>0.30749354005167956</v>
      </c>
      <c r="I222" s="20"/>
      <c r="J222">
        <f ca="1">IF(AND(B222,B223),1,0)</f>
        <v>1</v>
      </c>
      <c r="K222">
        <f ca="1">IF(AND(NOT(B222),NOT(B223)),1,0)</f>
        <v>0</v>
      </c>
      <c r="L222" s="55">
        <v>1</v>
      </c>
      <c r="M222" s="61">
        <f t="shared" ref="M222:M251" ca="1" si="28">IF(B222&gt;0,-LN(1-(RAND()))/lambda,0)</f>
        <v>0.69062460661575242</v>
      </c>
      <c r="N222" s="55"/>
      <c r="O222" s="37"/>
      <c r="P222" t="s">
        <v>83</v>
      </c>
    </row>
    <row r="223" spans="1:18">
      <c r="A223" s="2">
        <v>2</v>
      </c>
      <c r="B223" s="10">
        <f t="shared" ref="B223:B251" ca="1" si="29">IF(B222&gt;0,IF(C223&lt;pww,1,0),IF(C223&lt;pdw,1,0))</f>
        <v>1</v>
      </c>
      <c r="C223" s="25">
        <f t="shared" ref="C223:C251" ca="1" si="30">RAND()</f>
        <v>0.55221802092229688</v>
      </c>
      <c r="D223" s="18"/>
      <c r="E223" s="18"/>
      <c r="F223" s="1"/>
      <c r="G223" s="19" t="s">
        <v>69</v>
      </c>
      <c r="H223" s="19"/>
      <c r="I223" s="20"/>
      <c r="J223">
        <f t="shared" ref="J223:J251" ca="1" si="31">IF(AND(B223,B224),1,0)</f>
        <v>1</v>
      </c>
      <c r="K223">
        <f t="shared" ref="K223:K251" ca="1" si="32">IF(AND(NOT(B223),NOT(B224)),1,0)</f>
        <v>0</v>
      </c>
      <c r="L223" s="55">
        <v>2</v>
      </c>
      <c r="M223" s="61">
        <f t="shared" ca="1" si="28"/>
        <v>3.3915908504126446</v>
      </c>
      <c r="N223" s="55"/>
      <c r="O223" s="4"/>
      <c r="P223" t="s">
        <v>84</v>
      </c>
    </row>
    <row r="224" spans="1:18" ht="15.6">
      <c r="A224" s="2">
        <v>3</v>
      </c>
      <c r="B224" s="10">
        <f t="shared" ca="1" si="29"/>
        <v>1</v>
      </c>
      <c r="C224" s="25">
        <f t="shared" ca="1" si="30"/>
        <v>0.6441079808791137</v>
      </c>
      <c r="D224" s="63">
        <f>'Rainfall Year 2025'!D224</f>
        <v>0.61</v>
      </c>
      <c r="E224" s="34">
        <f>1-D224</f>
        <v>0.39</v>
      </c>
      <c r="F224" s="35" t="s">
        <v>78</v>
      </c>
      <c r="G224" s="36">
        <f ca="1">J221</f>
        <v>0.43420527780596579</v>
      </c>
      <c r="H224" s="36">
        <f ca="1">1-G224</f>
        <v>0.56579472219403426</v>
      </c>
      <c r="I224" s="20"/>
      <c r="J224">
        <f t="shared" ca="1" si="31"/>
        <v>1</v>
      </c>
      <c r="K224">
        <f t="shared" ca="1" si="32"/>
        <v>0</v>
      </c>
      <c r="L224" s="55">
        <v>3</v>
      </c>
      <c r="M224" s="61">
        <f t="shared" ca="1" si="28"/>
        <v>0.63417812331402068</v>
      </c>
      <c r="N224" s="55"/>
      <c r="O224" s="41" t="s">
        <v>85</v>
      </c>
      <c r="P224" s="42"/>
      <c r="Q224" s="42" t="s">
        <v>86</v>
      </c>
      <c r="R224" s="43"/>
    </row>
    <row r="225" spans="1:23" ht="15.6">
      <c r="A225" s="2">
        <v>4</v>
      </c>
      <c r="B225" s="10">
        <f t="shared" ca="1" si="29"/>
        <v>1</v>
      </c>
      <c r="C225" s="25">
        <f t="shared" ca="1" si="30"/>
        <v>0.17641088665175941</v>
      </c>
      <c r="D225" s="34">
        <f>1-E225</f>
        <v>0.30000000000000004</v>
      </c>
      <c r="E225" s="63">
        <f>'Rainfall Year 2025'!E225</f>
        <v>0.7</v>
      </c>
      <c r="F225" s="35" t="s">
        <v>78</v>
      </c>
      <c r="G225" s="36">
        <f ca="1">1-H225</f>
        <v>0.99289730948481991</v>
      </c>
      <c r="H225" s="36">
        <f ca="1">K221</f>
        <v>7.1026905151800514E-3</v>
      </c>
      <c r="I225" s="20"/>
      <c r="J225">
        <f t="shared" ca="1" si="31"/>
        <v>0</v>
      </c>
      <c r="K225">
        <f t="shared" ca="1" si="32"/>
        <v>0</v>
      </c>
      <c r="L225" s="55">
        <v>4</v>
      </c>
      <c r="M225" s="61">
        <f t="shared" ca="1" si="28"/>
        <v>2.1157726882089052</v>
      </c>
      <c r="N225" s="55"/>
      <c r="O225" s="44">
        <f ca="1">SUM(M222:M251)/30/H221</f>
        <v>2.9073572218464423</v>
      </c>
      <c r="P225" s="45"/>
      <c r="Q225" s="46">
        <f ca="1">SUM(M222:M251)</f>
        <v>60.400909725181897</v>
      </c>
      <c r="R225" s="47" t="s">
        <v>87</v>
      </c>
      <c r="S225" s="78" t="s">
        <v>88</v>
      </c>
      <c r="T225" s="78"/>
      <c r="U225" s="78"/>
      <c r="V225" s="78"/>
    </row>
    <row r="226" spans="1:23" ht="15.6">
      <c r="A226" s="2">
        <v>5</v>
      </c>
      <c r="B226" s="10">
        <f t="shared" ca="1" si="29"/>
        <v>0</v>
      </c>
      <c r="C226" s="25">
        <f t="shared" ca="1" si="30"/>
        <v>0.82897125414624884</v>
      </c>
      <c r="J226">
        <f t="shared" ca="1" si="31"/>
        <v>0</v>
      </c>
      <c r="K226">
        <f t="shared" ca="1" si="32"/>
        <v>0</v>
      </c>
      <c r="L226" s="55">
        <v>5</v>
      </c>
      <c r="M226" s="61">
        <f t="shared" ca="1" si="28"/>
        <v>0</v>
      </c>
      <c r="N226" s="55"/>
      <c r="O226" s="48"/>
      <c r="P226" s="49"/>
      <c r="R226" s="50"/>
    </row>
    <row r="227" spans="1:23">
      <c r="A227" s="2">
        <v>6</v>
      </c>
      <c r="B227" s="10">
        <f t="shared" ca="1" si="29"/>
        <v>1</v>
      </c>
      <c r="C227" s="25">
        <f t="shared" ca="1" si="30"/>
        <v>0.48478877231136286</v>
      </c>
      <c r="J227">
        <f t="shared" ca="1" si="31"/>
        <v>1</v>
      </c>
      <c r="K227">
        <f t="shared" ca="1" si="32"/>
        <v>0</v>
      </c>
      <c r="L227" s="55">
        <v>6</v>
      </c>
      <c r="M227" s="61">
        <f t="shared" ca="1" si="28"/>
        <v>3.5214450283496044</v>
      </c>
      <c r="N227" s="55"/>
    </row>
    <row r="228" spans="1:23">
      <c r="A228" s="2">
        <v>7</v>
      </c>
      <c r="B228" s="10">
        <f t="shared" ca="1" si="29"/>
        <v>1</v>
      </c>
      <c r="C228" s="25">
        <f t="shared" ca="1" si="30"/>
        <v>5.377237009280611E-2</v>
      </c>
      <c r="J228">
        <f t="shared" ca="1" si="31"/>
        <v>0</v>
      </c>
      <c r="K228">
        <f t="shared" ca="1" si="32"/>
        <v>0</v>
      </c>
      <c r="L228" s="55">
        <v>7</v>
      </c>
      <c r="M228" s="61">
        <f t="shared" ca="1" si="28"/>
        <v>3.4389990120315508</v>
      </c>
      <c r="N228" s="55"/>
      <c r="O228" s="76" t="s">
        <v>89</v>
      </c>
      <c r="P228" s="76" t="s">
        <v>90</v>
      </c>
      <c r="Q228" s="77">
        <f>79.9</f>
        <v>79.900000000000006</v>
      </c>
      <c r="R228" s="78" t="s">
        <v>87</v>
      </c>
      <c r="S228" s="78" t="s">
        <v>91</v>
      </c>
      <c r="T228" s="78"/>
      <c r="U228" s="78"/>
      <c r="V228" s="78"/>
      <c r="W228" s="78"/>
    </row>
    <row r="229" spans="1:23">
      <c r="A229" s="2">
        <v>8</v>
      </c>
      <c r="B229" s="10">
        <f t="shared" ca="1" si="29"/>
        <v>0</v>
      </c>
      <c r="C229" s="25">
        <f t="shared" ca="1" si="30"/>
        <v>0.80512441363138032</v>
      </c>
      <c r="J229">
        <f t="shared" ca="1" si="31"/>
        <v>0</v>
      </c>
      <c r="K229">
        <f t="shared" ca="1" si="32"/>
        <v>0</v>
      </c>
      <c r="L229" s="55">
        <v>8</v>
      </c>
      <c r="M229" s="61">
        <f t="shared" ca="1" si="28"/>
        <v>0</v>
      </c>
      <c r="N229" s="55"/>
      <c r="O229" s="76"/>
      <c r="P229" s="76" t="s">
        <v>92</v>
      </c>
      <c r="Q229" s="77">
        <f ca="1">MAX(M222:M3871)</f>
        <v>13.627262432188482</v>
      </c>
      <c r="R229" s="78" t="s">
        <v>87</v>
      </c>
      <c r="S229" s="78"/>
      <c r="T229" s="78"/>
      <c r="U229" s="78"/>
      <c r="V229" s="78"/>
      <c r="W229" s="78"/>
    </row>
    <row r="230" spans="1:23">
      <c r="A230" s="2">
        <v>9</v>
      </c>
      <c r="B230" s="10">
        <f t="shared" ca="1" si="29"/>
        <v>1</v>
      </c>
      <c r="C230" s="25">
        <f t="shared" ca="1" si="30"/>
        <v>0.38262444648159954</v>
      </c>
      <c r="J230">
        <f t="shared" ca="1" si="31"/>
        <v>1</v>
      </c>
      <c r="K230">
        <f t="shared" ca="1" si="32"/>
        <v>0</v>
      </c>
      <c r="L230" s="55">
        <v>9</v>
      </c>
      <c r="M230" s="61">
        <f t="shared" ca="1" si="28"/>
        <v>1.8965872218449191</v>
      </c>
      <c r="N230" s="55"/>
      <c r="Q230" s="51"/>
    </row>
    <row r="231" spans="1:23">
      <c r="A231" s="2">
        <v>10</v>
      </c>
      <c r="B231" s="10">
        <f t="shared" ca="1" si="29"/>
        <v>1</v>
      </c>
      <c r="C231" s="25">
        <f t="shared" ca="1" si="30"/>
        <v>0.57768521349132651</v>
      </c>
      <c r="J231">
        <f t="shared" ca="1" si="31"/>
        <v>0</v>
      </c>
      <c r="K231">
        <f t="shared" ca="1" si="32"/>
        <v>0</v>
      </c>
      <c r="L231" s="55">
        <v>10</v>
      </c>
      <c r="M231" s="61">
        <f t="shared" ca="1" si="28"/>
        <v>7.3839388576465605</v>
      </c>
      <c r="N231" s="55"/>
    </row>
    <row r="232" spans="1:23">
      <c r="A232" s="2">
        <v>11</v>
      </c>
      <c r="B232" s="10">
        <f t="shared" ca="1" si="29"/>
        <v>0</v>
      </c>
      <c r="C232" s="25">
        <f t="shared" ca="1" si="30"/>
        <v>0.79415020970313643</v>
      </c>
      <c r="J232">
        <f t="shared" ca="1" si="31"/>
        <v>0</v>
      </c>
      <c r="K232">
        <f t="shared" ca="1" si="32"/>
        <v>1</v>
      </c>
      <c r="L232" s="55">
        <v>11</v>
      </c>
      <c r="M232" s="61">
        <f t="shared" ca="1" si="28"/>
        <v>0</v>
      </c>
      <c r="N232" s="55"/>
    </row>
    <row r="233" spans="1:23">
      <c r="A233" s="2">
        <v>12</v>
      </c>
      <c r="B233" s="10">
        <f t="shared" ca="1" si="29"/>
        <v>0</v>
      </c>
      <c r="C233" s="25">
        <f t="shared" ca="1" si="30"/>
        <v>0.71743296603335471</v>
      </c>
      <c r="J233">
        <f t="shared" ca="1" si="31"/>
        <v>0</v>
      </c>
      <c r="K233">
        <f t="shared" ca="1" si="32"/>
        <v>1</v>
      </c>
      <c r="L233" s="55">
        <v>12</v>
      </c>
      <c r="M233" s="61">
        <f t="shared" ca="1" si="28"/>
        <v>0</v>
      </c>
      <c r="N233" s="55"/>
    </row>
    <row r="234" spans="1:23">
      <c r="A234" s="2">
        <v>13</v>
      </c>
      <c r="B234" s="10">
        <f t="shared" ca="1" si="29"/>
        <v>0</v>
      </c>
      <c r="C234" s="25">
        <f t="shared" ca="1" si="30"/>
        <v>0.87356304733992174</v>
      </c>
      <c r="J234">
        <f t="shared" ca="1" si="31"/>
        <v>0</v>
      </c>
      <c r="K234">
        <f t="shared" ca="1" si="32"/>
        <v>1</v>
      </c>
      <c r="L234" s="55">
        <v>13</v>
      </c>
      <c r="M234" s="61">
        <f t="shared" ca="1" si="28"/>
        <v>0</v>
      </c>
      <c r="N234" s="55"/>
    </row>
    <row r="235" spans="1:23">
      <c r="A235" s="2">
        <v>14</v>
      </c>
      <c r="B235" s="10">
        <f t="shared" ca="1" si="29"/>
        <v>0</v>
      </c>
      <c r="C235" s="25">
        <f t="shared" ca="1" si="30"/>
        <v>0.93736344156900508</v>
      </c>
      <c r="J235">
        <f t="shared" ca="1" si="31"/>
        <v>0</v>
      </c>
      <c r="K235">
        <f t="shared" ca="1" si="32"/>
        <v>0</v>
      </c>
      <c r="L235" s="55">
        <v>14</v>
      </c>
      <c r="M235" s="61">
        <f t="shared" ca="1" si="28"/>
        <v>0</v>
      </c>
      <c r="N235" s="55"/>
    </row>
    <row r="236" spans="1:23">
      <c r="A236" s="2">
        <v>15</v>
      </c>
      <c r="B236" s="10">
        <f t="shared" ca="1" si="29"/>
        <v>1</v>
      </c>
      <c r="C236" s="25">
        <f t="shared" ca="1" si="30"/>
        <v>0.30579864756369357</v>
      </c>
      <c r="J236">
        <f t="shared" ca="1" si="31"/>
        <v>1</v>
      </c>
      <c r="K236">
        <f t="shared" ca="1" si="32"/>
        <v>0</v>
      </c>
      <c r="L236" s="55">
        <v>15</v>
      </c>
      <c r="M236" s="61">
        <f t="shared" ca="1" si="28"/>
        <v>2.6127287720902954E-2</v>
      </c>
      <c r="N236" s="55"/>
    </row>
    <row r="237" spans="1:23">
      <c r="A237" s="2">
        <v>16</v>
      </c>
      <c r="B237" s="10">
        <f t="shared" ca="1" si="29"/>
        <v>1</v>
      </c>
      <c r="C237" s="25">
        <f t="shared" ca="1" si="30"/>
        <v>0.12141172733824368</v>
      </c>
      <c r="J237">
        <f t="shared" ca="1" si="31"/>
        <v>0</v>
      </c>
      <c r="K237">
        <f t="shared" ca="1" si="32"/>
        <v>0</v>
      </c>
      <c r="L237" s="55">
        <v>16</v>
      </c>
      <c r="M237" s="61">
        <f t="shared" ca="1" si="28"/>
        <v>3.8090597614315653</v>
      </c>
      <c r="N237" s="55"/>
    </row>
    <row r="238" spans="1:23">
      <c r="A238" s="2">
        <v>17</v>
      </c>
      <c r="B238" s="10">
        <f t="shared" ca="1" si="29"/>
        <v>0</v>
      </c>
      <c r="C238" s="25">
        <f t="shared" ca="1" si="30"/>
        <v>0.97804889481349033</v>
      </c>
      <c r="J238">
        <f t="shared" ca="1" si="31"/>
        <v>0</v>
      </c>
      <c r="K238">
        <f t="shared" ca="1" si="32"/>
        <v>1</v>
      </c>
      <c r="L238" s="55">
        <v>17</v>
      </c>
      <c r="M238" s="61">
        <f t="shared" ca="1" si="28"/>
        <v>0</v>
      </c>
      <c r="N238" s="55"/>
    </row>
    <row r="239" spans="1:23">
      <c r="A239" s="2">
        <v>18</v>
      </c>
      <c r="B239" s="10">
        <f t="shared" ca="1" si="29"/>
        <v>0</v>
      </c>
      <c r="C239" s="25">
        <f t="shared" ca="1" si="30"/>
        <v>0.99968085097678583</v>
      </c>
      <c r="J239">
        <f t="shared" ca="1" si="31"/>
        <v>0</v>
      </c>
      <c r="K239">
        <f t="shared" ca="1" si="32"/>
        <v>0</v>
      </c>
      <c r="L239" s="55">
        <v>18</v>
      </c>
      <c r="M239" s="61">
        <f t="shared" ca="1" si="28"/>
        <v>0</v>
      </c>
      <c r="N239" s="55"/>
    </row>
    <row r="240" spans="1:23">
      <c r="A240" s="2">
        <v>19</v>
      </c>
      <c r="B240" s="10">
        <f t="shared" ca="1" si="29"/>
        <v>1</v>
      </c>
      <c r="C240" s="25">
        <f t="shared" ca="1" si="30"/>
        <v>0.18360539690617417</v>
      </c>
      <c r="J240">
        <f t="shared" ca="1" si="31"/>
        <v>1</v>
      </c>
      <c r="K240">
        <f t="shared" ca="1" si="32"/>
        <v>0</v>
      </c>
      <c r="L240" s="55">
        <v>19</v>
      </c>
      <c r="M240" s="61">
        <f t="shared" ca="1" si="28"/>
        <v>2.8612184332781068</v>
      </c>
      <c r="N240" s="55"/>
    </row>
    <row r="241" spans="1:14">
      <c r="A241" s="2">
        <v>20</v>
      </c>
      <c r="B241" s="10">
        <f t="shared" ca="1" si="29"/>
        <v>1</v>
      </c>
      <c r="C241" s="25">
        <f t="shared" ca="1" si="30"/>
        <v>0.44421033726682102</v>
      </c>
      <c r="J241">
        <f t="shared" ca="1" si="31"/>
        <v>1</v>
      </c>
      <c r="K241">
        <f t="shared" ca="1" si="32"/>
        <v>0</v>
      </c>
      <c r="L241" s="55">
        <v>20</v>
      </c>
      <c r="M241" s="61">
        <f t="shared" ca="1" si="28"/>
        <v>2.7470214185208044</v>
      </c>
      <c r="N241" s="55"/>
    </row>
    <row r="242" spans="1:14">
      <c r="A242" s="2">
        <v>21</v>
      </c>
      <c r="B242" s="10">
        <f t="shared" ca="1" si="29"/>
        <v>1</v>
      </c>
      <c r="C242" s="25">
        <f t="shared" ca="1" si="30"/>
        <v>0.64525464996088244</v>
      </c>
      <c r="J242">
        <f t="shared" ca="1" si="31"/>
        <v>1</v>
      </c>
      <c r="K242">
        <f t="shared" ca="1" si="32"/>
        <v>0</v>
      </c>
      <c r="L242" s="55">
        <v>21</v>
      </c>
      <c r="M242" s="61">
        <f t="shared" ca="1" si="28"/>
        <v>2.4999503981419227</v>
      </c>
      <c r="N242" s="55"/>
    </row>
    <row r="243" spans="1:14">
      <c r="A243" s="2">
        <v>22</v>
      </c>
      <c r="B243" s="10">
        <f t="shared" ca="1" si="29"/>
        <v>1</v>
      </c>
      <c r="C243" s="25">
        <f t="shared" ca="1" si="30"/>
        <v>0.39290077943856405</v>
      </c>
      <c r="J243">
        <f t="shared" ca="1" si="31"/>
        <v>1</v>
      </c>
      <c r="K243">
        <f t="shared" ca="1" si="32"/>
        <v>0</v>
      </c>
      <c r="L243" s="55">
        <v>22</v>
      </c>
      <c r="M243" s="61">
        <f t="shared" ca="1" si="28"/>
        <v>2.4278469783135783</v>
      </c>
      <c r="N243" s="55"/>
    </row>
    <row r="244" spans="1:14">
      <c r="A244" s="2">
        <v>23</v>
      </c>
      <c r="B244" s="10">
        <f t="shared" ca="1" si="29"/>
        <v>1</v>
      </c>
      <c r="C244" s="25">
        <f t="shared" ca="1" si="30"/>
        <v>1.0404196645222186E-2</v>
      </c>
      <c r="J244">
        <f t="shared" ca="1" si="31"/>
        <v>1</v>
      </c>
      <c r="K244">
        <f t="shared" ca="1" si="32"/>
        <v>0</v>
      </c>
      <c r="L244" s="55">
        <v>23</v>
      </c>
      <c r="M244" s="61">
        <f t="shared" ca="1" si="28"/>
        <v>0.58903571821134348</v>
      </c>
      <c r="N244" s="55"/>
    </row>
    <row r="245" spans="1:14">
      <c r="A245" s="2">
        <v>24</v>
      </c>
      <c r="B245" s="10">
        <f t="shared" ca="1" si="29"/>
        <v>1</v>
      </c>
      <c r="C245" s="25">
        <f t="shared" ca="1" si="30"/>
        <v>0.43017105413871592</v>
      </c>
      <c r="J245">
        <f t="shared" ca="1" si="31"/>
        <v>1</v>
      </c>
      <c r="K245">
        <f t="shared" ca="1" si="32"/>
        <v>0</v>
      </c>
      <c r="L245" s="55">
        <v>24</v>
      </c>
      <c r="M245" s="61">
        <f t="shared" ca="1" si="28"/>
        <v>5.6110591442055178</v>
      </c>
      <c r="N245" s="55"/>
    </row>
    <row r="246" spans="1:14">
      <c r="A246" s="2">
        <v>25</v>
      </c>
      <c r="B246" s="10">
        <f t="shared" ca="1" si="29"/>
        <v>1</v>
      </c>
      <c r="C246" s="25">
        <f t="shared" ca="1" si="30"/>
        <v>0.15589590430112132</v>
      </c>
      <c r="J246">
        <f t="shared" ca="1" si="31"/>
        <v>1</v>
      </c>
      <c r="K246">
        <f t="shared" ca="1" si="32"/>
        <v>0</v>
      </c>
      <c r="L246" s="55">
        <v>25</v>
      </c>
      <c r="M246" s="61">
        <f t="shared" ca="1" si="28"/>
        <v>11.470910261531735</v>
      </c>
      <c r="N246" s="55"/>
    </row>
    <row r="247" spans="1:14">
      <c r="A247" s="2">
        <v>26</v>
      </c>
      <c r="B247" s="10">
        <f t="shared" ca="1" si="29"/>
        <v>1</v>
      </c>
      <c r="C247" s="25">
        <f t="shared" ca="1" si="30"/>
        <v>0.6371431542465219</v>
      </c>
      <c r="J247">
        <f t="shared" ca="1" si="31"/>
        <v>1</v>
      </c>
      <c r="K247">
        <f t="shared" ca="1" si="32"/>
        <v>0</v>
      </c>
      <c r="L247" s="55">
        <v>26</v>
      </c>
      <c r="M247" s="61">
        <f t="shared" ca="1" si="28"/>
        <v>0.88792456949575893</v>
      </c>
      <c r="N247" s="55"/>
    </row>
    <row r="248" spans="1:14">
      <c r="A248" s="2">
        <v>27</v>
      </c>
      <c r="B248" s="10">
        <f t="shared" ca="1" si="29"/>
        <v>1</v>
      </c>
      <c r="C248" s="25">
        <f t="shared" ca="1" si="30"/>
        <v>0.51348241682556806</v>
      </c>
      <c r="J248">
        <f t="shared" ca="1" si="31"/>
        <v>0</v>
      </c>
      <c r="K248">
        <f t="shared" ca="1" si="32"/>
        <v>0</v>
      </c>
      <c r="L248" s="55">
        <v>27</v>
      </c>
      <c r="M248" s="61">
        <f t="shared" ca="1" si="28"/>
        <v>1.2758553462616238</v>
      </c>
      <c r="N248" s="55"/>
    </row>
    <row r="249" spans="1:14">
      <c r="A249" s="2">
        <v>28</v>
      </c>
      <c r="B249" s="10">
        <f t="shared" ca="1" si="29"/>
        <v>0</v>
      </c>
      <c r="C249" s="25">
        <f t="shared" ca="1" si="30"/>
        <v>0.90529430589353921</v>
      </c>
      <c r="J249">
        <f t="shared" ca="1" si="31"/>
        <v>0</v>
      </c>
      <c r="K249">
        <f t="shared" ca="1" si="32"/>
        <v>1</v>
      </c>
      <c r="L249" s="55">
        <v>28</v>
      </c>
      <c r="M249" s="61">
        <f t="shared" ca="1" si="28"/>
        <v>0</v>
      </c>
      <c r="N249" s="55"/>
    </row>
    <row r="250" spans="1:14">
      <c r="A250" s="2">
        <v>29</v>
      </c>
      <c r="B250" s="10">
        <f t="shared" ca="1" si="29"/>
        <v>0</v>
      </c>
      <c r="C250" s="25">
        <f t="shared" ca="1" si="30"/>
        <v>0.66373243451012032</v>
      </c>
      <c r="J250">
        <f t="shared" ca="1" si="31"/>
        <v>0</v>
      </c>
      <c r="K250">
        <f t="shared" ca="1" si="32"/>
        <v>0</v>
      </c>
      <c r="L250" s="55">
        <v>29</v>
      </c>
      <c r="M250" s="61">
        <f t="shared" ca="1" si="28"/>
        <v>0</v>
      </c>
      <c r="N250" s="55"/>
    </row>
    <row r="251" spans="1:14">
      <c r="A251" s="2">
        <v>30</v>
      </c>
      <c r="B251" s="10">
        <f t="shared" ca="1" si="29"/>
        <v>1</v>
      </c>
      <c r="C251" s="25">
        <f t="shared" ca="1" si="30"/>
        <v>0.22369397118793022</v>
      </c>
      <c r="J251">
        <f t="shared" ca="1" si="31"/>
        <v>1</v>
      </c>
      <c r="K251">
        <f t="shared" ca="1" si="32"/>
        <v>0</v>
      </c>
      <c r="L251" s="55">
        <v>30</v>
      </c>
      <c r="M251" s="61">
        <f t="shared" ca="1" si="28"/>
        <v>3.1217640196450778</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6" thickBot="1">
      <c r="A261" s="2" t="s">
        <v>59</v>
      </c>
      <c r="B261" s="2"/>
      <c r="C261" s="23"/>
      <c r="D261" s="1"/>
      <c r="E261" s="1"/>
      <c r="F261" s="1"/>
      <c r="G261" s="1"/>
      <c r="H261" s="1"/>
      <c r="I261" s="1"/>
      <c r="L261" s="55" t="s">
        <v>60</v>
      </c>
      <c r="M261" s="55"/>
      <c r="N261" s="55"/>
      <c r="O261" s="38">
        <v>0.43</v>
      </c>
      <c r="P261" s="38">
        <v>0.72</v>
      </c>
      <c r="Q261" s="38">
        <v>0.62</v>
      </c>
      <c r="R261" s="3"/>
    </row>
    <row r="262" spans="1:23" ht="24" thickBot="1">
      <c r="A262" s="2" t="s">
        <v>61</v>
      </c>
      <c r="B262" s="27">
        <v>1</v>
      </c>
      <c r="C262" s="28" t="s">
        <v>62</v>
      </c>
      <c r="D262" s="16" t="s">
        <v>63</v>
      </c>
      <c r="E262" s="16"/>
      <c r="F262" s="1"/>
      <c r="G262" s="2" t="s">
        <v>64</v>
      </c>
      <c r="H262" s="2"/>
      <c r="I262" s="2"/>
      <c r="J262" s="2" t="s">
        <v>64</v>
      </c>
      <c r="K262" s="2"/>
      <c r="L262" s="56" t="s">
        <v>65</v>
      </c>
      <c r="M262" s="62">
        <f>1/M263</f>
        <v>0.24330900243309</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f>'Rainfall Year 2025'!M263*AB11</f>
        <v>4.1100000000000003</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0.69250645994832039</v>
      </c>
      <c r="I264" s="20"/>
      <c r="J264" s="6">
        <f ca="1">SUM(J265:J3914)/SUM(rainout)</f>
        <v>0.37682905000743061</v>
      </c>
      <c r="K264" s="6">
        <f ca="1">SUM(K265:K3914)/(3650-SUM(rainout))</f>
        <v>5.6226128650129856E-3</v>
      </c>
      <c r="L264" s="59" t="s">
        <v>73</v>
      </c>
      <c r="M264" s="60" t="s">
        <v>80</v>
      </c>
      <c r="N264" s="55"/>
    </row>
    <row r="265" spans="1:23">
      <c r="A265" s="2">
        <v>1</v>
      </c>
      <c r="B265" s="10">
        <v>1</v>
      </c>
      <c r="C265" s="25">
        <f ca="1">RAND()</f>
        <v>0.60597393708709046</v>
      </c>
      <c r="D265" s="18" t="s">
        <v>81</v>
      </c>
      <c r="E265" s="18" t="s">
        <v>82</v>
      </c>
      <c r="F265" s="15" t="s">
        <v>78</v>
      </c>
      <c r="G265" s="20" t="s">
        <v>12</v>
      </c>
      <c r="H265" s="21">
        <f ca="1">COUNTIF(rainout,"=0")/COUNT(rainout)</f>
        <v>0.30749354005167956</v>
      </c>
      <c r="I265" s="20"/>
      <c r="J265">
        <f ca="1">IF(AND(B265,B266),1,0)</f>
        <v>1</v>
      </c>
      <c r="K265">
        <f ca="1">IF(AND(NOT(B265),NOT(B266)),1,0)</f>
        <v>0</v>
      </c>
      <c r="L265" s="55">
        <v>1</v>
      </c>
      <c r="M265" s="61">
        <f t="shared" ref="M265:M295" ca="1" si="33">IF(B265&gt;0,-LN(1-(RAND()))/lambda,0)</f>
        <v>7.5536385668929621E-4</v>
      </c>
      <c r="N265" s="55"/>
      <c r="O265" s="37"/>
      <c r="P265" t="s">
        <v>83</v>
      </c>
    </row>
    <row r="266" spans="1:23">
      <c r="A266" s="2">
        <v>2</v>
      </c>
      <c r="B266" s="10">
        <f t="shared" ref="B266:B295" ca="1" si="34">IF(B265&gt;0,IF(C266&lt;pww,1,0),IF(C266&lt;pdw,1,0))</f>
        <v>1</v>
      </c>
      <c r="C266" s="25">
        <f t="shared" ref="C266:C295" ca="1" si="35">RAND()</f>
        <v>0.10016367905748158</v>
      </c>
      <c r="D266" s="18"/>
      <c r="E266" s="18"/>
      <c r="F266" s="1"/>
      <c r="G266" s="19" t="s">
        <v>69</v>
      </c>
      <c r="H266" s="19"/>
      <c r="I266" s="20"/>
      <c r="J266">
        <f t="shared" ref="J266:J295" ca="1" si="36">IF(AND(B266,B267),1,0)</f>
        <v>1</v>
      </c>
      <c r="K266">
        <f t="shared" ref="K266:K295" ca="1" si="37">IF(AND(NOT(B266),NOT(B267)),1,0)</f>
        <v>0</v>
      </c>
      <c r="L266" s="55">
        <v>2</v>
      </c>
      <c r="M266" s="61">
        <f t="shared" ca="1" si="33"/>
        <v>2.6004375410572291</v>
      </c>
      <c r="N266" s="55"/>
      <c r="O266" s="4"/>
      <c r="P266" t="s">
        <v>84</v>
      </c>
    </row>
    <row r="267" spans="1:23" ht="15.6">
      <c r="A267" s="2">
        <v>3</v>
      </c>
      <c r="B267" s="10">
        <f t="shared" ca="1" si="34"/>
        <v>1</v>
      </c>
      <c r="C267" s="25">
        <f t="shared" ca="1" si="35"/>
        <v>0.32276937368536163</v>
      </c>
      <c r="D267" s="63">
        <f>'Rainfall Year 2025'!D267*'Rainfall Year 2035 '!AB12</f>
        <v>0.66</v>
      </c>
      <c r="E267" s="34">
        <f>1-D267</f>
        <v>0.33999999999999997</v>
      </c>
      <c r="F267" s="35" t="s">
        <v>78</v>
      </c>
      <c r="G267" s="36">
        <f ca="1">J264</f>
        <v>0.37682905000743061</v>
      </c>
      <c r="H267" s="36">
        <f ca="1">1-G267</f>
        <v>0.62317094999256939</v>
      </c>
      <c r="I267" s="20"/>
      <c r="J267">
        <f t="shared" ca="1" si="36"/>
        <v>0</v>
      </c>
      <c r="K267">
        <f t="shared" ca="1" si="37"/>
        <v>0</v>
      </c>
      <c r="L267" s="55">
        <v>3</v>
      </c>
      <c r="M267" s="61">
        <f t="shared" ca="1" si="33"/>
        <v>0.15086521469747669</v>
      </c>
      <c r="N267" s="55"/>
      <c r="O267" s="41" t="s">
        <v>85</v>
      </c>
      <c r="P267" s="42"/>
      <c r="Q267" s="42" t="s">
        <v>86</v>
      </c>
      <c r="R267" s="43"/>
    </row>
    <row r="268" spans="1:23" ht="15.6">
      <c r="A268" s="2">
        <v>4</v>
      </c>
      <c r="B268" s="10">
        <f t="shared" ca="1" si="34"/>
        <v>0</v>
      </c>
      <c r="C268" s="25">
        <f t="shared" ca="1" si="35"/>
        <v>0.88773779925672036</v>
      </c>
      <c r="D268" s="34">
        <f>1-E268</f>
        <v>1</v>
      </c>
      <c r="E268" s="63">
        <f>'Rainfall Year 2025'!E268*'Rainfall Year 2035 '!AC12</f>
        <v>0</v>
      </c>
      <c r="F268" s="35" t="s">
        <v>78</v>
      </c>
      <c r="G268" s="36">
        <f ca="1">1-H268</f>
        <v>0.99437738713498702</v>
      </c>
      <c r="H268" s="36">
        <f ca="1">K264</f>
        <v>5.6226128650129856E-3</v>
      </c>
      <c r="I268" s="20"/>
      <c r="J268">
        <f t="shared" ca="1" si="36"/>
        <v>0</v>
      </c>
      <c r="K268">
        <f t="shared" ca="1" si="37"/>
        <v>0</v>
      </c>
      <c r="L268" s="55">
        <v>4</v>
      </c>
      <c r="M268" s="61">
        <f t="shared" ca="1" si="33"/>
        <v>0</v>
      </c>
      <c r="N268" s="55"/>
      <c r="O268" s="44">
        <f ca="1">SUM(M265:M295)/31/H264</f>
        <v>2.9722681732271963</v>
      </c>
      <c r="P268" s="79"/>
      <c r="Q268" s="46">
        <f ca="1">SUM(M265:M295)</f>
        <v>63.807762230417431</v>
      </c>
      <c r="R268" s="47" t="s">
        <v>87</v>
      </c>
      <c r="S268" s="78" t="s">
        <v>88</v>
      </c>
      <c r="T268" s="78"/>
      <c r="U268" s="78"/>
      <c r="V268" s="78"/>
    </row>
    <row r="269" spans="1:23" ht="15.6">
      <c r="A269" s="2">
        <v>5</v>
      </c>
      <c r="B269" s="10">
        <f t="shared" ca="1" si="34"/>
        <v>1</v>
      </c>
      <c r="C269" s="25">
        <f t="shared" ca="1" si="35"/>
        <v>4.5904936330720902E-2</v>
      </c>
      <c r="J269">
        <f t="shared" ca="1" si="36"/>
        <v>1</v>
      </c>
      <c r="K269">
        <f t="shared" ca="1" si="37"/>
        <v>0</v>
      </c>
      <c r="L269" s="55">
        <v>5</v>
      </c>
      <c r="M269" s="61">
        <f t="shared" ca="1" si="33"/>
        <v>5.4509316292011381</v>
      </c>
      <c r="N269" s="55"/>
      <c r="O269" s="48"/>
      <c r="P269" s="49"/>
      <c r="R269" s="50"/>
    </row>
    <row r="270" spans="1:23">
      <c r="A270" s="2">
        <v>6</v>
      </c>
      <c r="B270" s="10">
        <f t="shared" ca="1" si="34"/>
        <v>1</v>
      </c>
      <c r="C270" s="25">
        <f t="shared" ca="1" si="35"/>
        <v>0.37975829036076603</v>
      </c>
      <c r="J270">
        <f t="shared" ca="1" si="36"/>
        <v>1</v>
      </c>
      <c r="K270">
        <f t="shared" ca="1" si="37"/>
        <v>0</v>
      </c>
      <c r="L270" s="55">
        <v>6</v>
      </c>
      <c r="M270" s="61">
        <f t="shared" ca="1" si="33"/>
        <v>3.7244823615683864</v>
      </c>
      <c r="N270" s="55"/>
    </row>
    <row r="271" spans="1:23">
      <c r="A271" s="2">
        <v>7</v>
      </c>
      <c r="B271" s="10">
        <f t="shared" ca="1" si="34"/>
        <v>1</v>
      </c>
      <c r="C271" s="25">
        <f t="shared" ca="1" si="35"/>
        <v>0.25746549261074625</v>
      </c>
      <c r="J271">
        <f t="shared" ca="1" si="36"/>
        <v>1</v>
      </c>
      <c r="K271">
        <f t="shared" ca="1" si="37"/>
        <v>0</v>
      </c>
      <c r="L271" s="55">
        <v>7</v>
      </c>
      <c r="M271" s="61">
        <f t="shared" ca="1" si="33"/>
        <v>3.8922904718367319</v>
      </c>
      <c r="N271" s="55"/>
      <c r="O271" s="76" t="s">
        <v>89</v>
      </c>
      <c r="P271" s="76" t="s">
        <v>90</v>
      </c>
      <c r="Q271" s="77">
        <f>79.9</f>
        <v>79.900000000000006</v>
      </c>
      <c r="R271" s="78" t="s">
        <v>87</v>
      </c>
      <c r="S271" s="78" t="s">
        <v>91</v>
      </c>
      <c r="T271" s="78"/>
      <c r="U271" s="78"/>
      <c r="V271" s="78"/>
      <c r="W271" s="78"/>
    </row>
    <row r="272" spans="1:23">
      <c r="A272" s="2">
        <v>8</v>
      </c>
      <c r="B272" s="10">
        <f t="shared" ca="1" si="34"/>
        <v>1</v>
      </c>
      <c r="C272" s="25">
        <f t="shared" ca="1" si="35"/>
        <v>0.57317081289076843</v>
      </c>
      <c r="J272">
        <f t="shared" ca="1" si="36"/>
        <v>0</v>
      </c>
      <c r="K272">
        <f t="shared" ca="1" si="37"/>
        <v>0</v>
      </c>
      <c r="L272" s="55">
        <v>8</v>
      </c>
      <c r="M272" s="61">
        <f t="shared" ca="1" si="33"/>
        <v>2.0566823825316769</v>
      </c>
      <c r="N272" s="55"/>
      <c r="O272" s="76"/>
      <c r="P272" s="76" t="s">
        <v>92</v>
      </c>
      <c r="Q272" s="77">
        <f ca="1">MAX(M265:M3914)</f>
        <v>13.627262432188482</v>
      </c>
      <c r="R272" s="78" t="s">
        <v>87</v>
      </c>
      <c r="S272" s="78"/>
      <c r="T272" s="78"/>
      <c r="U272" s="78"/>
      <c r="V272" s="78"/>
      <c r="W272" s="78"/>
    </row>
    <row r="273" spans="1:17">
      <c r="A273" s="2">
        <v>9</v>
      </c>
      <c r="B273" s="10">
        <f t="shared" ca="1" si="34"/>
        <v>0</v>
      </c>
      <c r="C273" s="25">
        <f t="shared" ca="1" si="35"/>
        <v>0.75088972036507695</v>
      </c>
      <c r="J273">
        <f t="shared" ca="1" si="36"/>
        <v>0</v>
      </c>
      <c r="K273">
        <f t="shared" ca="1" si="37"/>
        <v>0</v>
      </c>
      <c r="L273" s="55">
        <v>9</v>
      </c>
      <c r="M273" s="61">
        <f t="shared" ca="1" si="33"/>
        <v>0</v>
      </c>
      <c r="N273" s="55"/>
      <c r="Q273" s="51"/>
    </row>
    <row r="274" spans="1:17">
      <c r="A274" s="2">
        <v>10</v>
      </c>
      <c r="B274" s="10">
        <f t="shared" ca="1" si="34"/>
        <v>1</v>
      </c>
      <c r="C274" s="25">
        <f t="shared" ca="1" si="35"/>
        <v>0.25500635715471143</v>
      </c>
      <c r="J274">
        <f t="shared" ca="1" si="36"/>
        <v>1</v>
      </c>
      <c r="K274">
        <f t="shared" ca="1" si="37"/>
        <v>0</v>
      </c>
      <c r="L274" s="55">
        <v>10</v>
      </c>
      <c r="M274" s="61">
        <f t="shared" ca="1" si="33"/>
        <v>4.5439677580918518</v>
      </c>
      <c r="N274" s="55"/>
    </row>
    <row r="275" spans="1:17">
      <c r="A275" s="2">
        <v>11</v>
      </c>
      <c r="B275" s="10">
        <f t="shared" ca="1" si="34"/>
        <v>1</v>
      </c>
      <c r="C275" s="25">
        <f t="shared" ca="1" si="35"/>
        <v>0.45792516528257854</v>
      </c>
      <c r="J275">
        <f t="shared" ca="1" si="36"/>
        <v>0</v>
      </c>
      <c r="K275">
        <f t="shared" ca="1" si="37"/>
        <v>0</v>
      </c>
      <c r="L275" s="55">
        <v>11</v>
      </c>
      <c r="M275" s="61">
        <f t="shared" ca="1" si="33"/>
        <v>1.675188125172058</v>
      </c>
      <c r="N275" s="55"/>
    </row>
    <row r="276" spans="1:17">
      <c r="A276" s="2">
        <v>12</v>
      </c>
      <c r="B276" s="10">
        <f t="shared" ca="1" si="34"/>
        <v>0</v>
      </c>
      <c r="C276" s="25">
        <f t="shared" ca="1" si="35"/>
        <v>0.79657813033956471</v>
      </c>
      <c r="J276">
        <f t="shared" ca="1" si="36"/>
        <v>0</v>
      </c>
      <c r="K276">
        <f t="shared" ca="1" si="37"/>
        <v>0</v>
      </c>
      <c r="L276" s="55">
        <v>12</v>
      </c>
      <c r="M276" s="61">
        <f t="shared" ca="1" si="33"/>
        <v>0</v>
      </c>
      <c r="N276" s="55"/>
    </row>
    <row r="277" spans="1:17">
      <c r="A277" s="2">
        <v>13</v>
      </c>
      <c r="B277" s="10">
        <f t="shared" ca="1" si="34"/>
        <v>1</v>
      </c>
      <c r="C277" s="25">
        <f t="shared" ca="1" si="35"/>
        <v>0.20785854712445018</v>
      </c>
      <c r="J277">
        <f t="shared" ca="1" si="36"/>
        <v>0</v>
      </c>
      <c r="K277">
        <f t="shared" ca="1" si="37"/>
        <v>0</v>
      </c>
      <c r="L277" s="55">
        <v>13</v>
      </c>
      <c r="M277" s="61">
        <f t="shared" ca="1" si="33"/>
        <v>11.898673694918905</v>
      </c>
      <c r="N277" s="55"/>
    </row>
    <row r="278" spans="1:17">
      <c r="A278" s="2">
        <v>14</v>
      </c>
      <c r="B278" s="10">
        <f t="shared" ca="1" si="34"/>
        <v>0</v>
      </c>
      <c r="C278" s="25">
        <f t="shared" ca="1" si="35"/>
        <v>0.87245958577464366</v>
      </c>
      <c r="J278">
        <f t="shared" ca="1" si="36"/>
        <v>0</v>
      </c>
      <c r="K278">
        <f t="shared" ca="1" si="37"/>
        <v>0</v>
      </c>
      <c r="L278" s="55">
        <v>14</v>
      </c>
      <c r="M278" s="61">
        <f t="shared" ca="1" si="33"/>
        <v>0</v>
      </c>
      <c r="N278" s="55"/>
    </row>
    <row r="279" spans="1:17">
      <c r="A279" s="2">
        <v>15</v>
      </c>
      <c r="B279" s="10">
        <f t="shared" ca="1" si="34"/>
        <v>1</v>
      </c>
      <c r="C279" s="25">
        <f t="shared" ca="1" si="35"/>
        <v>0.50429453148368297</v>
      </c>
      <c r="J279">
        <f t="shared" ca="1" si="36"/>
        <v>0</v>
      </c>
      <c r="K279">
        <f t="shared" ca="1" si="37"/>
        <v>0</v>
      </c>
      <c r="L279" s="55">
        <v>15</v>
      </c>
      <c r="M279" s="61">
        <f t="shared" ca="1" si="33"/>
        <v>0.91392113840110523</v>
      </c>
      <c r="N279" s="55"/>
    </row>
    <row r="280" spans="1:17">
      <c r="A280" s="2">
        <v>16</v>
      </c>
      <c r="B280" s="10">
        <f t="shared" ca="1" si="34"/>
        <v>0</v>
      </c>
      <c r="C280" s="25">
        <f t="shared" ca="1" si="35"/>
        <v>0.74443483254551512</v>
      </c>
      <c r="J280">
        <f t="shared" ca="1" si="36"/>
        <v>0</v>
      </c>
      <c r="K280">
        <f t="shared" ca="1" si="37"/>
        <v>1</v>
      </c>
      <c r="L280" s="55">
        <v>16</v>
      </c>
      <c r="M280" s="61">
        <f t="shared" ca="1" si="33"/>
        <v>0</v>
      </c>
      <c r="N280" s="55"/>
    </row>
    <row r="281" spans="1:17">
      <c r="A281" s="2">
        <v>17</v>
      </c>
      <c r="B281" s="10">
        <f t="shared" ca="1" si="34"/>
        <v>0</v>
      </c>
      <c r="C281" s="25">
        <f t="shared" ca="1" si="35"/>
        <v>0.62739563588865588</v>
      </c>
      <c r="J281">
        <f t="shared" ca="1" si="36"/>
        <v>0</v>
      </c>
      <c r="K281">
        <f t="shared" ca="1" si="37"/>
        <v>0</v>
      </c>
      <c r="L281" s="55">
        <v>17</v>
      </c>
      <c r="M281" s="61">
        <f t="shared" ca="1" si="33"/>
        <v>0</v>
      </c>
      <c r="N281" s="55"/>
    </row>
    <row r="282" spans="1:17">
      <c r="A282" s="2">
        <v>18</v>
      </c>
      <c r="B282" s="10">
        <f t="shared" ca="1" si="34"/>
        <v>1</v>
      </c>
      <c r="C282" s="25">
        <f t="shared" ca="1" si="35"/>
        <v>0.4103010361124263</v>
      </c>
      <c r="J282">
        <f t="shared" ca="1" si="36"/>
        <v>1</v>
      </c>
      <c r="K282">
        <f t="shared" ca="1" si="37"/>
        <v>0</v>
      </c>
      <c r="L282" s="55">
        <v>18</v>
      </c>
      <c r="M282" s="61">
        <f t="shared" ca="1" si="33"/>
        <v>0.59736853979890381</v>
      </c>
      <c r="N282" s="55"/>
    </row>
    <row r="283" spans="1:17">
      <c r="A283" s="2">
        <v>19</v>
      </c>
      <c r="B283" s="10">
        <f t="shared" ca="1" si="34"/>
        <v>1</v>
      </c>
      <c r="C283" s="25">
        <f t="shared" ca="1" si="35"/>
        <v>7.8089198358852419E-2</v>
      </c>
      <c r="J283">
        <f t="shared" ca="1" si="36"/>
        <v>0</v>
      </c>
      <c r="K283">
        <f t="shared" ca="1" si="37"/>
        <v>0</v>
      </c>
      <c r="L283" s="55">
        <v>19</v>
      </c>
      <c r="M283" s="61">
        <f t="shared" ca="1" si="33"/>
        <v>3.4437366091761761</v>
      </c>
      <c r="N283" s="55"/>
    </row>
    <row r="284" spans="1:17">
      <c r="A284" s="2">
        <v>20</v>
      </c>
      <c r="B284" s="10">
        <f t="shared" ca="1" si="34"/>
        <v>0</v>
      </c>
      <c r="C284" s="25">
        <f t="shared" ca="1" si="35"/>
        <v>0.7878825997981117</v>
      </c>
      <c r="J284">
        <f t="shared" ca="1" si="36"/>
        <v>0</v>
      </c>
      <c r="K284">
        <f t="shared" ca="1" si="37"/>
        <v>0</v>
      </c>
      <c r="L284" s="55">
        <v>20</v>
      </c>
      <c r="M284" s="61">
        <f t="shared" ca="1" si="33"/>
        <v>0</v>
      </c>
      <c r="N284" s="55"/>
    </row>
    <row r="285" spans="1:17">
      <c r="A285" s="2">
        <v>21</v>
      </c>
      <c r="B285" s="10">
        <f t="shared" ca="1" si="34"/>
        <v>1</v>
      </c>
      <c r="C285" s="25">
        <f t="shared" ca="1" si="35"/>
        <v>2.2969844696633768E-2</v>
      </c>
      <c r="J285">
        <f t="shared" ca="1" si="36"/>
        <v>0</v>
      </c>
      <c r="K285">
        <f t="shared" ca="1" si="37"/>
        <v>0</v>
      </c>
      <c r="L285" s="55">
        <v>21</v>
      </c>
      <c r="M285" s="61">
        <f t="shared" ca="1" si="33"/>
        <v>1.2986457713877289</v>
      </c>
      <c r="N285" s="55"/>
    </row>
    <row r="286" spans="1:17">
      <c r="A286" s="2">
        <v>22</v>
      </c>
      <c r="B286" s="10">
        <f t="shared" ca="1" si="34"/>
        <v>0</v>
      </c>
      <c r="C286" s="25">
        <f t="shared" ca="1" si="35"/>
        <v>0.82423757073278336</v>
      </c>
      <c r="J286">
        <f t="shared" ca="1" si="36"/>
        <v>0</v>
      </c>
      <c r="K286">
        <f t="shared" ca="1" si="37"/>
        <v>0</v>
      </c>
      <c r="L286" s="55">
        <v>22</v>
      </c>
      <c r="M286" s="61">
        <f t="shared" ca="1" si="33"/>
        <v>0</v>
      </c>
      <c r="N286" s="55"/>
    </row>
    <row r="287" spans="1:17">
      <c r="A287" s="2">
        <v>23</v>
      </c>
      <c r="B287" s="10">
        <f t="shared" ca="1" si="34"/>
        <v>1</v>
      </c>
      <c r="C287" s="25">
        <f t="shared" ca="1" si="35"/>
        <v>6.7988284804654353E-2</v>
      </c>
      <c r="J287">
        <f t="shared" ca="1" si="36"/>
        <v>1</v>
      </c>
      <c r="K287">
        <f t="shared" ca="1" si="37"/>
        <v>0</v>
      </c>
      <c r="L287" s="55">
        <v>23</v>
      </c>
      <c r="M287" s="61">
        <f t="shared" ca="1" si="33"/>
        <v>1.333943133242232</v>
      </c>
      <c r="N287" s="55"/>
    </row>
    <row r="288" spans="1:17">
      <c r="A288" s="2">
        <v>24</v>
      </c>
      <c r="B288" s="10">
        <f t="shared" ca="1" si="34"/>
        <v>1</v>
      </c>
      <c r="C288" s="25">
        <f t="shared" ca="1" si="35"/>
        <v>0.71630853808057648</v>
      </c>
      <c r="J288">
        <f t="shared" ca="1" si="36"/>
        <v>1</v>
      </c>
      <c r="K288">
        <f t="shared" ca="1" si="37"/>
        <v>0</v>
      </c>
      <c r="L288" s="55">
        <v>24</v>
      </c>
      <c r="M288" s="61">
        <f t="shared" ca="1" si="33"/>
        <v>3.2660388612607139</v>
      </c>
      <c r="N288" s="55"/>
    </row>
    <row r="289" spans="1:18">
      <c r="A289" s="2">
        <v>25</v>
      </c>
      <c r="B289" s="10">
        <f t="shared" ca="1" si="34"/>
        <v>1</v>
      </c>
      <c r="C289" s="25">
        <f t="shared" ca="1" si="35"/>
        <v>0.67625770735846313</v>
      </c>
      <c r="J289">
        <f t="shared" ca="1" si="36"/>
        <v>1</v>
      </c>
      <c r="K289">
        <f t="shared" ca="1" si="37"/>
        <v>0</v>
      </c>
      <c r="L289" s="55">
        <v>25</v>
      </c>
      <c r="M289" s="61">
        <f t="shared" ca="1" si="33"/>
        <v>2.2995206371644183</v>
      </c>
      <c r="N289" s="55"/>
    </row>
    <row r="290" spans="1:18">
      <c r="A290" s="2">
        <v>26</v>
      </c>
      <c r="B290" s="10">
        <f t="shared" ca="1" si="34"/>
        <v>1</v>
      </c>
      <c r="C290" s="25">
        <f t="shared" ca="1" si="35"/>
        <v>0.34646597584680028</v>
      </c>
      <c r="J290">
        <f t="shared" ca="1" si="36"/>
        <v>0</v>
      </c>
      <c r="K290">
        <f t="shared" ca="1" si="37"/>
        <v>0</v>
      </c>
      <c r="L290" s="55">
        <v>26</v>
      </c>
      <c r="M290" s="61">
        <f t="shared" ca="1" si="33"/>
        <v>0.42096087227123663</v>
      </c>
      <c r="N290" s="55"/>
    </row>
    <row r="291" spans="1:18">
      <c r="A291" s="2">
        <v>27</v>
      </c>
      <c r="B291" s="10">
        <f t="shared" ca="1" si="34"/>
        <v>0</v>
      </c>
      <c r="C291" s="25">
        <f t="shared" ca="1" si="35"/>
        <v>0.96016421293411314</v>
      </c>
      <c r="J291">
        <f t="shared" ca="1" si="36"/>
        <v>0</v>
      </c>
      <c r="K291">
        <f t="shared" ca="1" si="37"/>
        <v>0</v>
      </c>
      <c r="L291" s="55">
        <v>27</v>
      </c>
      <c r="M291" s="61">
        <f t="shared" ca="1" si="33"/>
        <v>0</v>
      </c>
      <c r="N291" s="55"/>
    </row>
    <row r="292" spans="1:18">
      <c r="A292" s="2">
        <v>28</v>
      </c>
      <c r="B292" s="10">
        <f t="shared" ca="1" si="34"/>
        <v>1</v>
      </c>
      <c r="C292" s="25">
        <f t="shared" ca="1" si="35"/>
        <v>0.29311817829213216</v>
      </c>
      <c r="J292">
        <f t="shared" ca="1" si="36"/>
        <v>1</v>
      </c>
      <c r="K292">
        <f t="shared" ca="1" si="37"/>
        <v>0</v>
      </c>
      <c r="L292" s="55">
        <v>28</v>
      </c>
      <c r="M292" s="61">
        <f t="shared" ca="1" si="33"/>
        <v>3.0122299935516015</v>
      </c>
      <c r="N292" s="55"/>
    </row>
    <row r="293" spans="1:18">
      <c r="A293" s="2">
        <v>29</v>
      </c>
      <c r="B293" s="10">
        <f t="shared" ca="1" si="34"/>
        <v>1</v>
      </c>
      <c r="C293" s="25">
        <f t="shared" ca="1" si="35"/>
        <v>3.640975493610521E-2</v>
      </c>
      <c r="J293">
        <f t="shared" ca="1" si="36"/>
        <v>1</v>
      </c>
      <c r="K293">
        <f t="shared" ca="1" si="37"/>
        <v>0</v>
      </c>
      <c r="L293" s="55">
        <v>29</v>
      </c>
      <c r="M293" s="61">
        <f t="shared" ca="1" si="33"/>
        <v>5.6908710449569631</v>
      </c>
      <c r="N293" s="55"/>
    </row>
    <row r="294" spans="1:18">
      <c r="A294" s="2">
        <v>30</v>
      </c>
      <c r="B294" s="10">
        <f t="shared" ca="1" si="34"/>
        <v>1</v>
      </c>
      <c r="C294" s="25">
        <f t="shared" ca="1" si="35"/>
        <v>7.6643561525572279E-2</v>
      </c>
      <c r="J294">
        <f t="shared" ca="1" si="36"/>
        <v>1</v>
      </c>
      <c r="K294">
        <f t="shared" ca="1" si="37"/>
        <v>0</v>
      </c>
      <c r="L294" s="55">
        <v>30</v>
      </c>
      <c r="M294" s="61">
        <f t="shared" ca="1" si="33"/>
        <v>0.10318698346323141</v>
      </c>
      <c r="N294" s="55"/>
    </row>
    <row r="295" spans="1:18">
      <c r="A295" s="2">
        <v>31</v>
      </c>
      <c r="B295" s="10">
        <f t="shared" ca="1" si="34"/>
        <v>1</v>
      </c>
      <c r="C295" s="25">
        <f t="shared" ca="1" si="35"/>
        <v>4.1799825409757352E-3</v>
      </c>
      <c r="J295">
        <f t="shared" ca="1" si="36"/>
        <v>1</v>
      </c>
      <c r="K295">
        <f t="shared" ca="1" si="37"/>
        <v>0</v>
      </c>
      <c r="L295" s="55">
        <v>31</v>
      </c>
      <c r="M295" s="61">
        <f t="shared" ca="1" si="33"/>
        <v>5.4330641028109712</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6" thickBot="1">
      <c r="A304" s="2" t="s">
        <v>59</v>
      </c>
      <c r="B304" s="2"/>
      <c r="C304" s="23"/>
      <c r="D304" s="1"/>
      <c r="E304" s="1"/>
      <c r="F304" s="1"/>
      <c r="G304" s="1"/>
      <c r="H304" s="1"/>
      <c r="I304" s="1"/>
      <c r="L304" s="55" t="s">
        <v>60</v>
      </c>
      <c r="M304" s="55"/>
      <c r="N304" s="55"/>
      <c r="O304" s="38">
        <v>0.43</v>
      </c>
      <c r="P304" s="38">
        <v>0.72</v>
      </c>
      <c r="Q304" s="38">
        <v>0.62</v>
      </c>
      <c r="R304" s="3"/>
    </row>
    <row r="305" spans="1:23" ht="24" thickBot="1">
      <c r="A305" s="2" t="s">
        <v>61</v>
      </c>
      <c r="B305" s="27">
        <v>1</v>
      </c>
      <c r="C305" s="28" t="s">
        <v>62</v>
      </c>
      <c r="D305" s="16" t="s">
        <v>63</v>
      </c>
      <c r="E305" s="16"/>
      <c r="F305" s="1"/>
      <c r="G305" s="2" t="s">
        <v>64</v>
      </c>
      <c r="H305" s="2"/>
      <c r="I305" s="2"/>
      <c r="J305" s="2" t="s">
        <v>64</v>
      </c>
      <c r="K305" s="2"/>
      <c r="L305" s="56" t="s">
        <v>65</v>
      </c>
      <c r="M305" s="62">
        <f>1/M306</f>
        <v>0.25641025641025644</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f>'Rainfall Year 2025'!M306*AB11</f>
        <v>3.9</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0.69250645994832039</v>
      </c>
      <c r="I307" s="20"/>
      <c r="J307" s="6">
        <f ca="1">SUM(J308:J3957)/SUM(rainout)</f>
        <v>0.32338358885498658</v>
      </c>
      <c r="K307" s="6">
        <f ca="1">SUM(K308:K3957)/(3650-SUM(rainout))</f>
        <v>5.3253552200632336E-3</v>
      </c>
      <c r="L307" s="59" t="s">
        <v>73</v>
      </c>
      <c r="M307" s="60" t="s">
        <v>80</v>
      </c>
      <c r="N307" s="55"/>
    </row>
    <row r="308" spans="1:23">
      <c r="A308" s="2">
        <v>1</v>
      </c>
      <c r="B308" s="10">
        <v>1</v>
      </c>
      <c r="C308" s="25">
        <f ca="1">RAND()</f>
        <v>0.6159012829961924</v>
      </c>
      <c r="D308" s="18" t="s">
        <v>81</v>
      </c>
      <c r="E308" s="18" t="s">
        <v>82</v>
      </c>
      <c r="F308" s="15" t="s">
        <v>78</v>
      </c>
      <c r="G308" s="20" t="s">
        <v>12</v>
      </c>
      <c r="H308" s="21">
        <f ca="1">COUNTIF(rainout,"=0")/COUNT(rainout)</f>
        <v>0.30749354005167956</v>
      </c>
      <c r="I308" s="20"/>
      <c r="J308">
        <f ca="1">IF(AND(B308,B309),1,0)</f>
        <v>0</v>
      </c>
      <c r="K308">
        <f ca="1">IF(AND(NOT(B308),NOT(B309)),1,0)</f>
        <v>0</v>
      </c>
      <c r="L308" s="55">
        <v>1</v>
      </c>
      <c r="M308" s="61">
        <f t="shared" ref="M308:M338" ca="1" si="38">IF(B308&gt;0,-LN(1-(RAND()))/lambda,0)</f>
        <v>0.3828696052942972</v>
      </c>
      <c r="N308" s="55"/>
      <c r="O308" s="37"/>
      <c r="P308" t="s">
        <v>83</v>
      </c>
    </row>
    <row r="309" spans="1:23">
      <c r="A309" s="2">
        <v>2</v>
      </c>
      <c r="B309" s="10">
        <f t="shared" ref="B309:B338" ca="1" si="39">IF(B308&gt;0,IF(C309&lt;pww,1,0),IF(C309&lt;pdw,1,0))</f>
        <v>0</v>
      </c>
      <c r="C309" s="25">
        <f t="shared" ref="C309:C338" ca="1" si="40">RAND()</f>
        <v>0.91740631041161957</v>
      </c>
      <c r="D309" s="18"/>
      <c r="E309" s="18"/>
      <c r="F309" s="1"/>
      <c r="G309" s="19" t="s">
        <v>69</v>
      </c>
      <c r="H309" s="19"/>
      <c r="I309" s="20"/>
      <c r="J309">
        <f t="shared" ref="J309:J338" ca="1" si="41">IF(AND(B309,B310),1,0)</f>
        <v>0</v>
      </c>
      <c r="K309">
        <f t="shared" ref="K309:K338" ca="1" si="42">IF(AND(NOT(B309),NOT(B310)),1,0)</f>
        <v>1</v>
      </c>
      <c r="L309" s="55">
        <v>2</v>
      </c>
      <c r="M309" s="61">
        <f t="shared" ca="1" si="38"/>
        <v>0</v>
      </c>
      <c r="N309" s="55"/>
      <c r="O309" s="4"/>
      <c r="P309" t="s">
        <v>84</v>
      </c>
    </row>
    <row r="310" spans="1:23" ht="15.6">
      <c r="A310" s="2">
        <v>3</v>
      </c>
      <c r="B310" s="10">
        <f t="shared" ca="1" si="39"/>
        <v>0</v>
      </c>
      <c r="C310" s="25">
        <f t="shared" ca="1" si="40"/>
        <v>0.83925709086113298</v>
      </c>
      <c r="D310" s="63">
        <f>'Rainfall Year 2025'!D310*'Rainfall Year 2035 '!AB12</f>
        <v>0.61</v>
      </c>
      <c r="E310" s="34">
        <f>1-D310</f>
        <v>0.39</v>
      </c>
      <c r="F310" s="35" t="s">
        <v>78</v>
      </c>
      <c r="G310" s="36">
        <f ca="1">J307</f>
        <v>0.32338358885498658</v>
      </c>
      <c r="H310" s="36">
        <f ca="1">1-G310</f>
        <v>0.67661641114501347</v>
      </c>
      <c r="I310" s="20"/>
      <c r="J310">
        <f t="shared" ca="1" si="41"/>
        <v>0</v>
      </c>
      <c r="K310">
        <f t="shared" ca="1" si="42"/>
        <v>0</v>
      </c>
      <c r="L310" s="55">
        <v>3</v>
      </c>
      <c r="M310" s="61">
        <f t="shared" ca="1" si="38"/>
        <v>0</v>
      </c>
      <c r="N310" s="55"/>
      <c r="O310" s="41" t="s">
        <v>85</v>
      </c>
      <c r="P310" s="42"/>
      <c r="Q310" s="42" t="s">
        <v>86</v>
      </c>
      <c r="R310" s="43"/>
    </row>
    <row r="311" spans="1:23" ht="15.6">
      <c r="A311" s="2">
        <v>4</v>
      </c>
      <c r="B311" s="10">
        <f t="shared" ca="1" si="39"/>
        <v>1</v>
      </c>
      <c r="C311" s="25">
        <f t="shared" ca="1" si="40"/>
        <v>0.38974710321353812</v>
      </c>
      <c r="D311" s="34">
        <f>1-E311</f>
        <v>1</v>
      </c>
      <c r="E311" s="63">
        <f>'Rainfall Year 2025'!E311*'Rainfall Year 2035 '!AC12</f>
        <v>0</v>
      </c>
      <c r="F311" s="35" t="s">
        <v>78</v>
      </c>
      <c r="G311" s="36">
        <f ca="1">1-H311</f>
        <v>0.99467464477993672</v>
      </c>
      <c r="H311" s="36">
        <f ca="1">K307</f>
        <v>5.3253552200632336E-3</v>
      </c>
      <c r="I311" s="20"/>
      <c r="J311">
        <f t="shared" ca="1" si="41"/>
        <v>0</v>
      </c>
      <c r="K311">
        <f t="shared" ca="1" si="42"/>
        <v>0</v>
      </c>
      <c r="L311" s="55">
        <v>4</v>
      </c>
      <c r="M311" s="61">
        <f t="shared" ca="1" si="38"/>
        <v>1.8362450235459895</v>
      </c>
      <c r="N311" s="55"/>
      <c r="O311" s="44">
        <f ca="1">SUM(M308:M338)/31/H307</f>
        <v>3.3134314680253873</v>
      </c>
      <c r="P311" s="45"/>
      <c r="Q311" s="46">
        <f ca="1">SUM(M308:M338)</f>
        <v>71.131753582312442</v>
      </c>
      <c r="R311" s="47" t="s">
        <v>87</v>
      </c>
      <c r="S311" s="78" t="s">
        <v>88</v>
      </c>
      <c r="T311" s="78"/>
      <c r="U311" s="78"/>
      <c r="V311" s="78"/>
    </row>
    <row r="312" spans="1:23" ht="15.6">
      <c r="A312" s="2">
        <v>5</v>
      </c>
      <c r="B312" s="10">
        <f t="shared" ca="1" si="39"/>
        <v>0</v>
      </c>
      <c r="C312" s="25">
        <f t="shared" ca="1" si="40"/>
        <v>0.85224654570697378</v>
      </c>
      <c r="J312">
        <f t="shared" ca="1" si="41"/>
        <v>0</v>
      </c>
      <c r="K312">
        <f t="shared" ca="1" si="42"/>
        <v>0</v>
      </c>
      <c r="L312" s="55">
        <v>5</v>
      </c>
      <c r="M312" s="61">
        <f t="shared" ca="1" si="38"/>
        <v>0</v>
      </c>
      <c r="N312" s="55"/>
      <c r="O312" s="48"/>
      <c r="P312" s="49"/>
      <c r="R312" s="50"/>
    </row>
    <row r="313" spans="1:23">
      <c r="A313" s="2">
        <v>6</v>
      </c>
      <c r="B313" s="10">
        <f t="shared" ca="1" si="39"/>
        <v>1</v>
      </c>
      <c r="C313" s="25">
        <f t="shared" ca="1" si="40"/>
        <v>0.52428601581897594</v>
      </c>
      <c r="J313">
        <f t="shared" ca="1" si="41"/>
        <v>1</v>
      </c>
      <c r="K313">
        <f t="shared" ca="1" si="42"/>
        <v>0</v>
      </c>
      <c r="L313" s="55">
        <v>6</v>
      </c>
      <c r="M313" s="61">
        <f t="shared" ca="1" si="38"/>
        <v>1.6882632786390264</v>
      </c>
      <c r="N313" s="55"/>
    </row>
    <row r="314" spans="1:23">
      <c r="A314" s="2">
        <v>7</v>
      </c>
      <c r="B314" s="10">
        <f t="shared" ca="1" si="39"/>
        <v>1</v>
      </c>
      <c r="C314" s="25">
        <f t="shared" ca="1" si="40"/>
        <v>0.54233620553652884</v>
      </c>
      <c r="J314">
        <f t="shared" ca="1" si="41"/>
        <v>1</v>
      </c>
      <c r="K314">
        <f t="shared" ca="1" si="42"/>
        <v>0</v>
      </c>
      <c r="L314" s="55">
        <v>7</v>
      </c>
      <c r="M314" s="61">
        <f t="shared" ca="1" si="38"/>
        <v>10.923623756977886</v>
      </c>
      <c r="N314" s="55"/>
      <c r="O314" s="76" t="s">
        <v>89</v>
      </c>
      <c r="P314" s="76" t="s">
        <v>90</v>
      </c>
      <c r="Q314" s="77">
        <f>79.9</f>
        <v>79.900000000000006</v>
      </c>
      <c r="R314" s="78" t="s">
        <v>87</v>
      </c>
      <c r="S314" s="78" t="s">
        <v>91</v>
      </c>
      <c r="T314" s="78"/>
      <c r="U314" s="78"/>
      <c r="V314" s="78"/>
      <c r="W314" s="78"/>
    </row>
    <row r="315" spans="1:23">
      <c r="A315" s="2">
        <v>8</v>
      </c>
      <c r="B315" s="10">
        <f t="shared" ca="1" si="39"/>
        <v>1</v>
      </c>
      <c r="C315" s="25">
        <f t="shared" ca="1" si="40"/>
        <v>0.17860565369004422</v>
      </c>
      <c r="J315">
        <f t="shared" ca="1" si="41"/>
        <v>1</v>
      </c>
      <c r="K315">
        <f t="shared" ca="1" si="42"/>
        <v>0</v>
      </c>
      <c r="L315" s="55">
        <v>8</v>
      </c>
      <c r="M315" s="61">
        <f t="shared" ca="1" si="38"/>
        <v>0.54123799555782925</v>
      </c>
      <c r="N315" s="55"/>
      <c r="O315" s="76"/>
      <c r="P315" s="76" t="s">
        <v>92</v>
      </c>
      <c r="Q315" s="77">
        <f ca="1">MAX(M308:M3957)</f>
        <v>13.627262432188482</v>
      </c>
      <c r="R315" s="78" t="s">
        <v>87</v>
      </c>
      <c r="S315" s="78"/>
      <c r="T315" s="78"/>
      <c r="U315" s="78"/>
      <c r="V315" s="78"/>
      <c r="W315" s="78"/>
    </row>
    <row r="316" spans="1:23">
      <c r="A316" s="2">
        <v>9</v>
      </c>
      <c r="B316" s="10">
        <f t="shared" ca="1" si="39"/>
        <v>1</v>
      </c>
      <c r="C316" s="25">
        <f t="shared" ca="1" si="40"/>
        <v>0.19757067365299807</v>
      </c>
      <c r="J316">
        <f t="shared" ca="1" si="41"/>
        <v>1</v>
      </c>
      <c r="K316">
        <f t="shared" ca="1" si="42"/>
        <v>0</v>
      </c>
      <c r="L316" s="55">
        <v>9</v>
      </c>
      <c r="M316" s="61">
        <f t="shared" ca="1" si="38"/>
        <v>1.0929179543952838</v>
      </c>
      <c r="N316" s="55"/>
      <c r="Q316" s="51"/>
    </row>
    <row r="317" spans="1:23">
      <c r="A317" s="2">
        <v>10</v>
      </c>
      <c r="B317" s="10">
        <f t="shared" ca="1" si="39"/>
        <v>1</v>
      </c>
      <c r="C317" s="25">
        <f t="shared" ca="1" si="40"/>
        <v>0.68506992728298055</v>
      </c>
      <c r="J317">
        <f t="shared" ca="1" si="41"/>
        <v>1</v>
      </c>
      <c r="K317">
        <f t="shared" ca="1" si="42"/>
        <v>0</v>
      </c>
      <c r="L317" s="55">
        <v>10</v>
      </c>
      <c r="M317" s="61">
        <f t="shared" ca="1" si="38"/>
        <v>1.4196777331286501</v>
      </c>
      <c r="N317" s="55"/>
    </row>
    <row r="318" spans="1:23">
      <c r="A318" s="2">
        <v>11</v>
      </c>
      <c r="B318" s="10">
        <f t="shared" ca="1" si="39"/>
        <v>1</v>
      </c>
      <c r="C318" s="25">
        <f t="shared" ca="1" si="40"/>
        <v>0.27111705728448832</v>
      </c>
      <c r="J318">
        <f t="shared" ca="1" si="41"/>
        <v>0</v>
      </c>
      <c r="K318">
        <f t="shared" ca="1" si="42"/>
        <v>0</v>
      </c>
      <c r="L318" s="55">
        <v>11</v>
      </c>
      <c r="M318" s="61">
        <f t="shared" ca="1" si="38"/>
        <v>13.627262432188482</v>
      </c>
      <c r="N318" s="55"/>
    </row>
    <row r="319" spans="1:23">
      <c r="A319" s="2">
        <v>12</v>
      </c>
      <c r="B319" s="10">
        <f t="shared" ca="1" si="39"/>
        <v>0</v>
      </c>
      <c r="C319" s="25">
        <f t="shared" ca="1" si="40"/>
        <v>0.98831968027347905</v>
      </c>
      <c r="J319">
        <f t="shared" ca="1" si="41"/>
        <v>0</v>
      </c>
      <c r="K319">
        <f t="shared" ca="1" si="42"/>
        <v>0</v>
      </c>
      <c r="L319" s="55">
        <v>12</v>
      </c>
      <c r="M319" s="61">
        <f t="shared" ca="1" si="38"/>
        <v>0</v>
      </c>
      <c r="N319" s="55"/>
    </row>
    <row r="320" spans="1:23">
      <c r="A320" s="2">
        <v>13</v>
      </c>
      <c r="B320" s="10">
        <f t="shared" ca="1" si="39"/>
        <v>1</v>
      </c>
      <c r="C320" s="25">
        <f t="shared" ca="1" si="40"/>
        <v>0.42694562847192807</v>
      </c>
      <c r="J320">
        <f t="shared" ca="1" si="41"/>
        <v>0</v>
      </c>
      <c r="K320">
        <f t="shared" ca="1" si="42"/>
        <v>0</v>
      </c>
      <c r="L320" s="55">
        <v>13</v>
      </c>
      <c r="M320" s="61">
        <f t="shared" ca="1" si="38"/>
        <v>5.5821128955895452</v>
      </c>
      <c r="N320" s="55"/>
    </row>
    <row r="321" spans="1:14">
      <c r="A321" s="2">
        <v>14</v>
      </c>
      <c r="B321" s="10">
        <f t="shared" ca="1" si="39"/>
        <v>0</v>
      </c>
      <c r="C321" s="25">
        <f t="shared" ca="1" si="40"/>
        <v>0.90132522400587967</v>
      </c>
      <c r="J321">
        <f t="shared" ca="1" si="41"/>
        <v>0</v>
      </c>
      <c r="K321">
        <f t="shared" ca="1" si="42"/>
        <v>0</v>
      </c>
      <c r="L321" s="55">
        <v>14</v>
      </c>
      <c r="M321" s="61">
        <f t="shared" ca="1" si="38"/>
        <v>0</v>
      </c>
      <c r="N321" s="55"/>
    </row>
    <row r="322" spans="1:14">
      <c r="A322" s="2">
        <v>15</v>
      </c>
      <c r="B322" s="10">
        <f t="shared" ca="1" si="39"/>
        <v>1</v>
      </c>
      <c r="C322" s="25">
        <f t="shared" ca="1" si="40"/>
        <v>1.7427498096048266E-2</v>
      </c>
      <c r="J322">
        <f t="shared" ca="1" si="41"/>
        <v>0</v>
      </c>
      <c r="K322">
        <f t="shared" ca="1" si="42"/>
        <v>0</v>
      </c>
      <c r="L322" s="55">
        <v>15</v>
      </c>
      <c r="M322" s="61">
        <f t="shared" ca="1" si="38"/>
        <v>0.34697614743755473</v>
      </c>
      <c r="N322" s="55"/>
    </row>
    <row r="323" spans="1:14">
      <c r="A323" s="2">
        <v>16</v>
      </c>
      <c r="B323" s="10">
        <f t="shared" ca="1" si="39"/>
        <v>0</v>
      </c>
      <c r="C323" s="25">
        <f t="shared" ca="1" si="40"/>
        <v>0.94620228212454172</v>
      </c>
      <c r="J323">
        <f t="shared" ca="1" si="41"/>
        <v>0</v>
      </c>
      <c r="K323">
        <f t="shared" ca="1" si="42"/>
        <v>1</v>
      </c>
      <c r="L323" s="55">
        <v>16</v>
      </c>
      <c r="M323" s="61">
        <f t="shared" ca="1" si="38"/>
        <v>0</v>
      </c>
      <c r="N323" s="55"/>
    </row>
    <row r="324" spans="1:14">
      <c r="A324" s="2">
        <v>17</v>
      </c>
      <c r="B324" s="10">
        <f t="shared" ca="1" si="39"/>
        <v>0</v>
      </c>
      <c r="C324" s="25">
        <f t="shared" ca="1" si="40"/>
        <v>0.8477037786378544</v>
      </c>
      <c r="J324">
        <f t="shared" ca="1" si="41"/>
        <v>0</v>
      </c>
      <c r="K324">
        <f t="shared" ca="1" si="42"/>
        <v>0</v>
      </c>
      <c r="L324" s="55">
        <v>17</v>
      </c>
      <c r="M324" s="61">
        <f t="shared" ca="1" si="38"/>
        <v>0</v>
      </c>
      <c r="N324" s="55"/>
    </row>
    <row r="325" spans="1:14">
      <c r="A325" s="2">
        <v>18</v>
      </c>
      <c r="B325" s="10">
        <f t="shared" ca="1" si="39"/>
        <v>1</v>
      </c>
      <c r="C325" s="25">
        <f t="shared" ca="1" si="40"/>
        <v>2.7463234192207087E-2</v>
      </c>
      <c r="J325">
        <f t="shared" ca="1" si="41"/>
        <v>1</v>
      </c>
      <c r="K325">
        <f t="shared" ca="1" si="42"/>
        <v>0</v>
      </c>
      <c r="L325" s="55">
        <v>18</v>
      </c>
      <c r="M325" s="61">
        <f t="shared" ca="1" si="38"/>
        <v>2.4967827687428978</v>
      </c>
      <c r="N325" s="55"/>
    </row>
    <row r="326" spans="1:14">
      <c r="A326" s="2">
        <v>19</v>
      </c>
      <c r="B326" s="10">
        <f t="shared" ca="1" si="39"/>
        <v>1</v>
      </c>
      <c r="C326" s="25">
        <f t="shared" ca="1" si="40"/>
        <v>1.6783669911384913E-2</v>
      </c>
      <c r="J326">
        <f t="shared" ca="1" si="41"/>
        <v>1</v>
      </c>
      <c r="K326">
        <f t="shared" ca="1" si="42"/>
        <v>0</v>
      </c>
      <c r="L326" s="55">
        <v>19</v>
      </c>
      <c r="M326" s="61">
        <f t="shared" ca="1" si="38"/>
        <v>1.451963685520355</v>
      </c>
      <c r="N326" s="55"/>
    </row>
    <row r="327" spans="1:14">
      <c r="A327" s="2">
        <v>20</v>
      </c>
      <c r="B327" s="10">
        <f t="shared" ca="1" si="39"/>
        <v>1</v>
      </c>
      <c r="C327" s="25">
        <f t="shared" ca="1" si="40"/>
        <v>0.50130428808724059</v>
      </c>
      <c r="J327">
        <f t="shared" ca="1" si="41"/>
        <v>1</v>
      </c>
      <c r="K327">
        <f t="shared" ca="1" si="42"/>
        <v>0</v>
      </c>
      <c r="L327" s="55">
        <v>20</v>
      </c>
      <c r="M327" s="61">
        <f t="shared" ca="1" si="38"/>
        <v>1.7635842406003184</v>
      </c>
      <c r="N327" s="55"/>
    </row>
    <row r="328" spans="1:14">
      <c r="A328" s="2">
        <v>21</v>
      </c>
      <c r="B328" s="10">
        <f t="shared" ca="1" si="39"/>
        <v>1</v>
      </c>
      <c r="C328" s="25">
        <f t="shared" ca="1" si="40"/>
        <v>0.52873737199975679</v>
      </c>
      <c r="J328">
        <f t="shared" ca="1" si="41"/>
        <v>1</v>
      </c>
      <c r="K328">
        <f t="shared" ca="1" si="42"/>
        <v>0</v>
      </c>
      <c r="L328" s="55">
        <v>21</v>
      </c>
      <c r="M328" s="61">
        <f t="shared" ca="1" si="38"/>
        <v>0.24479006283580837</v>
      </c>
      <c r="N328" s="55"/>
    </row>
    <row r="329" spans="1:14">
      <c r="A329" s="2">
        <v>22</v>
      </c>
      <c r="B329" s="10">
        <f t="shared" ca="1" si="39"/>
        <v>1</v>
      </c>
      <c r="C329" s="25">
        <f t="shared" ca="1" si="40"/>
        <v>0.46733634498702969</v>
      </c>
      <c r="J329">
        <f t="shared" ca="1" si="41"/>
        <v>0</v>
      </c>
      <c r="K329">
        <f t="shared" ca="1" si="42"/>
        <v>0</v>
      </c>
      <c r="L329" s="55">
        <v>22</v>
      </c>
      <c r="M329" s="61">
        <f t="shared" ca="1" si="38"/>
        <v>4.653961555690997</v>
      </c>
      <c r="N329" s="55"/>
    </row>
    <row r="330" spans="1:14">
      <c r="A330" s="2">
        <v>23</v>
      </c>
      <c r="B330" s="10">
        <f t="shared" ca="1" si="39"/>
        <v>0</v>
      </c>
      <c r="C330" s="25">
        <f t="shared" ca="1" si="40"/>
        <v>0.84310982489545394</v>
      </c>
      <c r="J330">
        <f t="shared" ca="1" si="41"/>
        <v>0</v>
      </c>
      <c r="K330">
        <f t="shared" ca="1" si="42"/>
        <v>0</v>
      </c>
      <c r="L330" s="55">
        <v>23</v>
      </c>
      <c r="M330" s="61">
        <f t="shared" ca="1" si="38"/>
        <v>0</v>
      </c>
      <c r="N330" s="55"/>
    </row>
    <row r="331" spans="1:14">
      <c r="A331" s="2">
        <v>24</v>
      </c>
      <c r="B331" s="10">
        <f t="shared" ca="1" si="39"/>
        <v>1</v>
      </c>
      <c r="C331" s="25">
        <f t="shared" ca="1" si="40"/>
        <v>8.8966102583253659E-2</v>
      </c>
      <c r="J331">
        <f t="shared" ca="1" si="41"/>
        <v>1</v>
      </c>
      <c r="K331">
        <f t="shared" ca="1" si="42"/>
        <v>0</v>
      </c>
      <c r="L331" s="55">
        <v>24</v>
      </c>
      <c r="M331" s="61">
        <f t="shared" ca="1" si="38"/>
        <v>2.4910809281942976</v>
      </c>
      <c r="N331" s="55"/>
    </row>
    <row r="332" spans="1:14">
      <c r="A332" s="2">
        <v>25</v>
      </c>
      <c r="B332" s="10">
        <f t="shared" ca="1" si="39"/>
        <v>1</v>
      </c>
      <c r="C332" s="25">
        <f t="shared" ca="1" si="40"/>
        <v>0.51835867047297324</v>
      </c>
      <c r="J332">
        <f t="shared" ca="1" si="41"/>
        <v>1</v>
      </c>
      <c r="K332">
        <f t="shared" ca="1" si="42"/>
        <v>0</v>
      </c>
      <c r="L332" s="55">
        <v>25</v>
      </c>
      <c r="M332" s="61">
        <f t="shared" ca="1" si="38"/>
        <v>6.6888677506083489</v>
      </c>
      <c r="N332" s="55"/>
    </row>
    <row r="333" spans="1:14">
      <c r="A333" s="2">
        <v>26</v>
      </c>
      <c r="B333" s="10">
        <f t="shared" ca="1" si="39"/>
        <v>1</v>
      </c>
      <c r="C333" s="25">
        <f t="shared" ca="1" si="40"/>
        <v>0.20267516375632988</v>
      </c>
      <c r="J333">
        <f t="shared" ca="1" si="41"/>
        <v>1</v>
      </c>
      <c r="K333">
        <f t="shared" ca="1" si="42"/>
        <v>0</v>
      </c>
      <c r="L333" s="55">
        <v>26</v>
      </c>
      <c r="M333" s="61">
        <f t="shared" ca="1" si="38"/>
        <v>1.0952913102325414</v>
      </c>
      <c r="N333" s="55"/>
    </row>
    <row r="334" spans="1:14">
      <c r="A334" s="2">
        <v>27</v>
      </c>
      <c r="B334" s="10">
        <f t="shared" ca="1" si="39"/>
        <v>1</v>
      </c>
      <c r="C334" s="25">
        <f t="shared" ca="1" si="40"/>
        <v>0.50288094446481957</v>
      </c>
      <c r="J334">
        <f t="shared" ca="1" si="41"/>
        <v>1</v>
      </c>
      <c r="K334">
        <f t="shared" ca="1" si="42"/>
        <v>0</v>
      </c>
      <c r="L334" s="55">
        <v>27</v>
      </c>
      <c r="M334" s="61">
        <f t="shared" ca="1" si="38"/>
        <v>5.2047163284069526</v>
      </c>
      <c r="N334" s="55"/>
    </row>
    <row r="335" spans="1:14">
      <c r="A335" s="2">
        <v>28</v>
      </c>
      <c r="B335" s="10">
        <f t="shared" ca="1" si="39"/>
        <v>1</v>
      </c>
      <c r="C335" s="25">
        <f t="shared" ca="1" si="40"/>
        <v>0.41819440951185649</v>
      </c>
      <c r="J335">
        <f t="shared" ca="1" si="41"/>
        <v>1</v>
      </c>
      <c r="K335">
        <f t="shared" ca="1" si="42"/>
        <v>0</v>
      </c>
      <c r="L335" s="55">
        <v>28</v>
      </c>
      <c r="M335" s="61">
        <f t="shared" ca="1" si="38"/>
        <v>4.4125542078302091</v>
      </c>
      <c r="N335" s="55"/>
    </row>
    <row r="336" spans="1:14">
      <c r="A336" s="2">
        <v>29</v>
      </c>
      <c r="B336" s="10">
        <f t="shared" ca="1" si="39"/>
        <v>1</v>
      </c>
      <c r="C336" s="25">
        <f t="shared" ca="1" si="40"/>
        <v>0.68657534799174025</v>
      </c>
      <c r="J336">
        <f t="shared" ca="1" si="41"/>
        <v>1</v>
      </c>
      <c r="K336">
        <f t="shared" ca="1" si="42"/>
        <v>0</v>
      </c>
      <c r="L336" s="55">
        <v>29</v>
      </c>
      <c r="M336" s="61">
        <f t="shared" ca="1" si="38"/>
        <v>3.0397417953704813</v>
      </c>
      <c r="N336" s="55"/>
    </row>
    <row r="337" spans="1:18">
      <c r="A337" s="2">
        <v>30</v>
      </c>
      <c r="B337" s="10">
        <f t="shared" ca="1" si="39"/>
        <v>1</v>
      </c>
      <c r="C337" s="25">
        <f t="shared" ca="1" si="40"/>
        <v>0.5826078682402861</v>
      </c>
      <c r="J337">
        <f t="shared" ca="1" si="41"/>
        <v>1</v>
      </c>
      <c r="K337">
        <f t="shared" ca="1" si="42"/>
        <v>0</v>
      </c>
      <c r="L337" s="55">
        <v>30</v>
      </c>
      <c r="M337" s="61">
        <f t="shared" ca="1" si="38"/>
        <v>9.870897649024149E-2</v>
      </c>
      <c r="N337" s="55"/>
    </row>
    <row r="338" spans="1:18">
      <c r="A338" s="2">
        <v>31</v>
      </c>
      <c r="B338" s="10">
        <f t="shared" ca="1" si="39"/>
        <v>1</v>
      </c>
      <c r="C338" s="25">
        <f t="shared" ca="1" si="40"/>
        <v>0.64963246521223617</v>
      </c>
      <c r="J338">
        <f t="shared" ca="1" si="41"/>
        <v>1</v>
      </c>
      <c r="K338">
        <f t="shared" ca="1" si="42"/>
        <v>0</v>
      </c>
      <c r="L338" s="55">
        <v>31</v>
      </c>
      <c r="M338" s="61">
        <f t="shared" ca="1" si="38"/>
        <v>4.8523149034451631E-2</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6" thickBot="1">
      <c r="A347" s="2" t="s">
        <v>59</v>
      </c>
      <c r="B347" s="2"/>
      <c r="C347" s="23"/>
      <c r="D347" s="1"/>
      <c r="E347" s="1"/>
      <c r="F347" s="1"/>
      <c r="G347" s="1"/>
      <c r="H347" s="1"/>
      <c r="I347" s="1"/>
      <c r="L347" s="55" t="s">
        <v>60</v>
      </c>
      <c r="M347" s="55"/>
      <c r="N347" s="55"/>
      <c r="O347" s="38">
        <v>0.43</v>
      </c>
      <c r="P347" s="38">
        <v>0.72</v>
      </c>
      <c r="Q347" s="38">
        <v>0.62</v>
      </c>
      <c r="R347" s="3"/>
    </row>
    <row r="348" spans="1:18" ht="24" thickBot="1">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f>'Rainfall Year 2025'!M349</f>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0.69250645994832039</v>
      </c>
      <c r="I350" s="20"/>
      <c r="J350" s="6">
        <f ca="1">SUM(J351:J4000)/SUM(rainout)</f>
        <v>0.25898439335738443</v>
      </c>
      <c r="K350" s="6">
        <f ca="1">SUM(K351:K4000)/(3650-SUM(rainout))</f>
        <v>4.7325898179881327E-3</v>
      </c>
      <c r="L350" s="59" t="s">
        <v>73</v>
      </c>
      <c r="M350" s="60" t="s">
        <v>80</v>
      </c>
      <c r="N350" s="55"/>
    </row>
    <row r="351" spans="1:18">
      <c r="A351" s="2">
        <v>1</v>
      </c>
      <c r="B351" s="10">
        <v>1</v>
      </c>
      <c r="C351" s="25">
        <f ca="1">RAND()</f>
        <v>0.56489935848036499</v>
      </c>
      <c r="D351" s="18" t="s">
        <v>81</v>
      </c>
      <c r="E351" s="18" t="s">
        <v>82</v>
      </c>
      <c r="F351" s="15" t="s">
        <v>78</v>
      </c>
      <c r="G351" s="20" t="s">
        <v>12</v>
      </c>
      <c r="H351" s="21">
        <f ca="1">COUNTIF(rainout,"=0")/COUNT(rainout)</f>
        <v>0.30749354005167956</v>
      </c>
      <c r="I351" s="20"/>
      <c r="J351">
        <f ca="1">IF(AND(B351,B352),1,0)</f>
        <v>1</v>
      </c>
      <c r="K351">
        <f ca="1">IF(AND(NOT(B351),NOT(B352)),1,0)</f>
        <v>0</v>
      </c>
      <c r="L351" s="55">
        <v>1</v>
      </c>
      <c r="M351" s="61">
        <f t="shared" ref="M351:M380" ca="1" si="43">IF(B351&gt;0,-LN(1-(RAND()))/lambda,0)</f>
        <v>1.5651581341250418</v>
      </c>
      <c r="N351" s="55"/>
      <c r="O351" s="37"/>
      <c r="P351" t="s">
        <v>83</v>
      </c>
    </row>
    <row r="352" spans="1:18">
      <c r="A352" s="2">
        <v>2</v>
      </c>
      <c r="B352" s="10">
        <f t="shared" ref="B352:B380" ca="1" si="44">IF(B351&gt;0,IF(C352&lt;pww,1,0),IF(C352&lt;pdw,1,0))</f>
        <v>1</v>
      </c>
      <c r="C352" s="25">
        <f t="shared" ref="C352:C380" ca="1" si="45">RAND()</f>
        <v>0.5821974991244816</v>
      </c>
      <c r="D352" s="18"/>
      <c r="E352" s="18"/>
      <c r="F352" s="1"/>
      <c r="G352" s="19" t="s">
        <v>69</v>
      </c>
      <c r="H352" s="19"/>
      <c r="I352" s="20"/>
      <c r="J352">
        <f t="shared" ref="J352:J380" ca="1" si="46">IF(AND(B352,B353),1,0)</f>
        <v>1</v>
      </c>
      <c r="K352">
        <f t="shared" ref="K352:K380" ca="1" si="47">IF(AND(NOT(B352),NOT(B353)),1,0)</f>
        <v>0</v>
      </c>
      <c r="L352" s="55">
        <v>2</v>
      </c>
      <c r="M352" s="61">
        <f t="shared" ca="1" si="43"/>
        <v>0.26831659998059337</v>
      </c>
      <c r="N352" s="55"/>
      <c r="O352" s="4"/>
      <c r="P352" t="s">
        <v>84</v>
      </c>
    </row>
    <row r="353" spans="1:23" ht="15.6">
      <c r="A353" s="2">
        <v>3</v>
      </c>
      <c r="B353" s="10">
        <f t="shared" ca="1" si="44"/>
        <v>1</v>
      </c>
      <c r="C353" s="25">
        <f t="shared" ca="1" si="45"/>
        <v>0.30088014633064897</v>
      </c>
      <c r="D353" s="63">
        <f>'Rainfall Year 2025'!D353</f>
        <v>0.65</v>
      </c>
      <c r="E353" s="34">
        <f>1-D353</f>
        <v>0.35</v>
      </c>
      <c r="F353" s="35" t="s">
        <v>78</v>
      </c>
      <c r="G353" s="36">
        <f ca="1">J350</f>
        <v>0.25898439335738443</v>
      </c>
      <c r="H353" s="36">
        <f ca="1">1-G353</f>
        <v>0.74101560664261557</v>
      </c>
      <c r="I353" s="20"/>
      <c r="J353">
        <f t="shared" ca="1" si="46"/>
        <v>1</v>
      </c>
      <c r="K353">
        <f t="shared" ca="1" si="47"/>
        <v>0</v>
      </c>
      <c r="L353" s="55">
        <v>3</v>
      </c>
      <c r="M353" s="61">
        <f t="shared" ca="1" si="43"/>
        <v>1.6339905664038715E-2</v>
      </c>
      <c r="N353" s="55"/>
      <c r="O353" s="41" t="s">
        <v>85</v>
      </c>
      <c r="P353" s="42"/>
      <c r="Q353" s="42" t="s">
        <v>86</v>
      </c>
      <c r="R353" s="43"/>
    </row>
    <row r="354" spans="1:23" ht="15.6">
      <c r="A354" s="2">
        <v>4</v>
      </c>
      <c r="B354" s="10">
        <f t="shared" ca="1" si="44"/>
        <v>1</v>
      </c>
      <c r="C354" s="25">
        <f t="shared" ca="1" si="45"/>
        <v>0.28382153398707621</v>
      </c>
      <c r="D354" s="34">
        <f>1-E354</f>
        <v>0.38</v>
      </c>
      <c r="E354" s="63">
        <f>'Rainfall Year 2025'!E354</f>
        <v>0.62</v>
      </c>
      <c r="F354" s="35" t="s">
        <v>78</v>
      </c>
      <c r="G354" s="36">
        <f ca="1">1-H354</f>
        <v>0.99526741018201181</v>
      </c>
      <c r="H354" s="36">
        <f ca="1">K350</f>
        <v>4.7325898179881327E-3</v>
      </c>
      <c r="I354" s="20"/>
      <c r="J354">
        <f t="shared" ca="1" si="46"/>
        <v>1</v>
      </c>
      <c r="K354">
        <f t="shared" ca="1" si="47"/>
        <v>0</v>
      </c>
      <c r="L354" s="55">
        <v>4</v>
      </c>
      <c r="M354" s="61">
        <f t="shared" ca="1" si="43"/>
        <v>1.9680779274200726</v>
      </c>
      <c r="N354" s="55"/>
      <c r="O354" s="44">
        <f ca="1">SUM(M351:M380)/30/H350</f>
        <v>2.7711705933164796</v>
      </c>
      <c r="P354" s="45"/>
      <c r="Q354" s="46">
        <f ca="1">SUM(M351:M380)</f>
        <v>57.571606124714457</v>
      </c>
      <c r="R354" s="47" t="s">
        <v>87</v>
      </c>
      <c r="S354" s="78" t="s">
        <v>88</v>
      </c>
      <c r="T354" s="78"/>
      <c r="U354" s="78"/>
      <c r="V354" s="78"/>
    </row>
    <row r="355" spans="1:23" ht="15.6">
      <c r="A355" s="2">
        <v>5</v>
      </c>
      <c r="B355" s="10">
        <f t="shared" ca="1" si="44"/>
        <v>1</v>
      </c>
      <c r="C355" s="25">
        <f t="shared" ca="1" si="45"/>
        <v>0.20062164840845076</v>
      </c>
      <c r="J355">
        <f t="shared" ca="1" si="46"/>
        <v>1</v>
      </c>
      <c r="K355">
        <f t="shared" ca="1" si="47"/>
        <v>0</v>
      </c>
      <c r="L355" s="55">
        <v>5</v>
      </c>
      <c r="M355" s="61">
        <f t="shared" ca="1" si="43"/>
        <v>0.70301940403086971</v>
      </c>
      <c r="N355" s="55"/>
      <c r="O355" s="48"/>
      <c r="P355" s="49"/>
      <c r="R355" s="50"/>
    </row>
    <row r="356" spans="1:23">
      <c r="A356" s="2">
        <v>6</v>
      </c>
      <c r="B356" s="10">
        <f t="shared" ca="1" si="44"/>
        <v>1</v>
      </c>
      <c r="C356" s="25">
        <f t="shared" ca="1" si="45"/>
        <v>0.66818548181342208</v>
      </c>
      <c r="J356">
        <f t="shared" ca="1" si="46"/>
        <v>1</v>
      </c>
      <c r="K356">
        <f t="shared" ca="1" si="47"/>
        <v>0</v>
      </c>
      <c r="L356" s="55">
        <v>6</v>
      </c>
      <c r="M356" s="61">
        <f t="shared" ca="1" si="43"/>
        <v>3.1567181913334115</v>
      </c>
      <c r="N356" s="55"/>
    </row>
    <row r="357" spans="1:23">
      <c r="A357" s="2">
        <v>7</v>
      </c>
      <c r="B357" s="10">
        <f t="shared" ca="1" si="44"/>
        <v>1</v>
      </c>
      <c r="C357" s="25">
        <f t="shared" ca="1" si="45"/>
        <v>0.53815044502883513</v>
      </c>
      <c r="J357">
        <f t="shared" ca="1" si="46"/>
        <v>1</v>
      </c>
      <c r="K357">
        <f t="shared" ca="1" si="47"/>
        <v>0</v>
      </c>
      <c r="L357" s="55">
        <v>7</v>
      </c>
      <c r="M357" s="61">
        <f t="shared" ca="1" si="43"/>
        <v>0.72371580026504789</v>
      </c>
      <c r="N357" s="55"/>
      <c r="O357" s="76" t="s">
        <v>89</v>
      </c>
      <c r="P357" s="76" t="s">
        <v>90</v>
      </c>
      <c r="Q357" s="77">
        <f>79.9</f>
        <v>79.900000000000006</v>
      </c>
      <c r="R357" s="78" t="s">
        <v>87</v>
      </c>
      <c r="S357" s="78" t="s">
        <v>91</v>
      </c>
      <c r="T357" s="78"/>
      <c r="U357" s="78"/>
      <c r="V357" s="78"/>
      <c r="W357" s="78"/>
    </row>
    <row r="358" spans="1:23">
      <c r="A358" s="2">
        <v>8</v>
      </c>
      <c r="B358" s="10">
        <f t="shared" ca="1" si="44"/>
        <v>1</v>
      </c>
      <c r="C358" s="25">
        <f t="shared" ca="1" si="45"/>
        <v>0.50676644614965305</v>
      </c>
      <c r="J358">
        <f t="shared" ca="1" si="46"/>
        <v>1</v>
      </c>
      <c r="K358">
        <f t="shared" ca="1" si="47"/>
        <v>0</v>
      </c>
      <c r="L358" s="55">
        <v>8</v>
      </c>
      <c r="M358" s="61">
        <f t="shared" ca="1" si="43"/>
        <v>8.9180537060994975</v>
      </c>
      <c r="N358" s="55"/>
      <c r="O358" s="76"/>
      <c r="P358" s="76" t="s">
        <v>92</v>
      </c>
      <c r="Q358" s="77">
        <f ca="1">MAX(M351:M4000)</f>
        <v>10.501617026027152</v>
      </c>
      <c r="R358" s="78" t="s">
        <v>87</v>
      </c>
      <c r="S358" s="78"/>
      <c r="T358" s="78"/>
      <c r="U358" s="78"/>
      <c r="V358" s="78"/>
      <c r="W358" s="78"/>
    </row>
    <row r="359" spans="1:23">
      <c r="A359" s="2">
        <v>9</v>
      </c>
      <c r="B359" s="10">
        <f t="shared" ca="1" si="44"/>
        <v>1</v>
      </c>
      <c r="C359" s="25">
        <f t="shared" ca="1" si="45"/>
        <v>0.10263497800475951</v>
      </c>
      <c r="J359">
        <f t="shared" ca="1" si="46"/>
        <v>1</v>
      </c>
      <c r="K359">
        <f t="shared" ca="1" si="47"/>
        <v>0</v>
      </c>
      <c r="L359" s="55">
        <v>9</v>
      </c>
      <c r="M359" s="61">
        <f t="shared" ca="1" si="43"/>
        <v>0.5621294022196186</v>
      </c>
      <c r="N359" s="55"/>
      <c r="Q359" s="51"/>
    </row>
    <row r="360" spans="1:23">
      <c r="A360" s="2">
        <v>10</v>
      </c>
      <c r="B360" s="10">
        <f t="shared" ca="1" si="44"/>
        <v>1</v>
      </c>
      <c r="C360" s="25">
        <f t="shared" ca="1" si="45"/>
        <v>0.41084592513758855</v>
      </c>
      <c r="J360">
        <f t="shared" ca="1" si="46"/>
        <v>1</v>
      </c>
      <c r="K360">
        <f t="shared" ca="1" si="47"/>
        <v>0</v>
      </c>
      <c r="L360" s="55">
        <v>10</v>
      </c>
      <c r="M360" s="61">
        <f t="shared" ca="1" si="43"/>
        <v>5.3096035998867794</v>
      </c>
      <c r="N360" s="55"/>
    </row>
    <row r="361" spans="1:23">
      <c r="A361" s="2">
        <v>11</v>
      </c>
      <c r="B361" s="10">
        <f t="shared" ca="1" si="44"/>
        <v>1</v>
      </c>
      <c r="C361" s="25">
        <f t="shared" ca="1" si="45"/>
        <v>0.34604467806445893</v>
      </c>
      <c r="J361">
        <f t="shared" ca="1" si="46"/>
        <v>1</v>
      </c>
      <c r="K361">
        <f t="shared" ca="1" si="47"/>
        <v>0</v>
      </c>
      <c r="L361" s="55">
        <v>11</v>
      </c>
      <c r="M361" s="61">
        <f t="shared" ca="1" si="43"/>
        <v>0.26314327075250837</v>
      </c>
      <c r="N361" s="55"/>
    </row>
    <row r="362" spans="1:23">
      <c r="A362" s="2">
        <v>12</v>
      </c>
      <c r="B362" s="10">
        <f t="shared" ca="1" si="44"/>
        <v>1</v>
      </c>
      <c r="C362" s="25">
        <f t="shared" ca="1" si="45"/>
        <v>0.36632783625192522</v>
      </c>
      <c r="J362">
        <f t="shared" ca="1" si="46"/>
        <v>1</v>
      </c>
      <c r="K362">
        <f t="shared" ca="1" si="47"/>
        <v>0</v>
      </c>
      <c r="L362" s="55">
        <v>12</v>
      </c>
      <c r="M362" s="61">
        <f t="shared" ca="1" si="43"/>
        <v>1.6438216955524453E-2</v>
      </c>
      <c r="N362" s="55"/>
    </row>
    <row r="363" spans="1:23">
      <c r="A363" s="2">
        <v>13</v>
      </c>
      <c r="B363" s="10">
        <f t="shared" ca="1" si="44"/>
        <v>1</v>
      </c>
      <c r="C363" s="25">
        <f t="shared" ca="1" si="45"/>
        <v>0.38627565781397732</v>
      </c>
      <c r="J363">
        <f t="shared" ca="1" si="46"/>
        <v>1</v>
      </c>
      <c r="K363">
        <f t="shared" ca="1" si="47"/>
        <v>0</v>
      </c>
      <c r="L363" s="55">
        <v>13</v>
      </c>
      <c r="M363" s="61">
        <f t="shared" ca="1" si="43"/>
        <v>2.5543265029389168</v>
      </c>
      <c r="N363" s="55"/>
    </row>
    <row r="364" spans="1:23">
      <c r="A364" s="2">
        <v>14</v>
      </c>
      <c r="B364" s="10">
        <f t="shared" ca="1" si="44"/>
        <v>1</v>
      </c>
      <c r="C364" s="25">
        <f t="shared" ca="1" si="45"/>
        <v>8.878849365949848E-2</v>
      </c>
      <c r="J364">
        <f t="shared" ca="1" si="46"/>
        <v>1</v>
      </c>
      <c r="K364">
        <f t="shared" ca="1" si="47"/>
        <v>0</v>
      </c>
      <c r="L364" s="55">
        <v>14</v>
      </c>
      <c r="M364" s="61">
        <f t="shared" ca="1" si="43"/>
        <v>5.85954720724426</v>
      </c>
      <c r="N364" s="55"/>
    </row>
    <row r="365" spans="1:23">
      <c r="A365" s="2">
        <v>15</v>
      </c>
      <c r="B365" s="10">
        <f t="shared" ca="1" si="44"/>
        <v>1</v>
      </c>
      <c r="C365" s="25">
        <f t="shared" ca="1" si="45"/>
        <v>0.30068815675463079</v>
      </c>
      <c r="J365">
        <f t="shared" ca="1" si="46"/>
        <v>0</v>
      </c>
      <c r="K365">
        <f t="shared" ca="1" si="47"/>
        <v>0</v>
      </c>
      <c r="L365" s="55">
        <v>15</v>
      </c>
      <c r="M365" s="61">
        <f t="shared" ca="1" si="43"/>
        <v>5.7845449478316597</v>
      </c>
      <c r="N365" s="55"/>
    </row>
    <row r="366" spans="1:23">
      <c r="A366" s="2">
        <v>16</v>
      </c>
      <c r="B366" s="10">
        <f t="shared" ca="1" si="44"/>
        <v>0</v>
      </c>
      <c r="C366" s="25">
        <f t="shared" ca="1" si="45"/>
        <v>0.72637934852699937</v>
      </c>
      <c r="J366">
        <f t="shared" ca="1" si="46"/>
        <v>0</v>
      </c>
      <c r="K366">
        <f t="shared" ca="1" si="47"/>
        <v>0</v>
      </c>
      <c r="L366" s="55">
        <v>16</v>
      </c>
      <c r="M366" s="61">
        <f t="shared" ca="1" si="43"/>
        <v>0</v>
      </c>
      <c r="N366" s="55"/>
    </row>
    <row r="367" spans="1:23">
      <c r="A367" s="2">
        <v>17</v>
      </c>
      <c r="B367" s="10">
        <f t="shared" ca="1" si="44"/>
        <v>1</v>
      </c>
      <c r="C367" s="25">
        <f t="shared" ca="1" si="45"/>
        <v>0.49226741918577399</v>
      </c>
      <c r="J367">
        <f t="shared" ca="1" si="46"/>
        <v>1</v>
      </c>
      <c r="K367">
        <f t="shared" ca="1" si="47"/>
        <v>0</v>
      </c>
      <c r="L367" s="55">
        <v>17</v>
      </c>
      <c r="M367" s="61">
        <f t="shared" ca="1" si="43"/>
        <v>1.7905903525562836</v>
      </c>
      <c r="N367" s="55"/>
    </row>
    <row r="368" spans="1:23">
      <c r="A368" s="2">
        <v>18</v>
      </c>
      <c r="B368" s="10">
        <f t="shared" ca="1" si="44"/>
        <v>1</v>
      </c>
      <c r="C368" s="25">
        <f t="shared" ca="1" si="45"/>
        <v>3.3022686737907314E-2</v>
      </c>
      <c r="J368">
        <f t="shared" ca="1" si="46"/>
        <v>1</v>
      </c>
      <c r="K368">
        <f t="shared" ca="1" si="47"/>
        <v>0</v>
      </c>
      <c r="L368" s="55">
        <v>18</v>
      </c>
      <c r="M368" s="61">
        <f t="shared" ca="1" si="43"/>
        <v>0.56607937894733518</v>
      </c>
      <c r="N368" s="55"/>
    </row>
    <row r="369" spans="1:14">
      <c r="A369" s="2">
        <v>19</v>
      </c>
      <c r="B369" s="10">
        <f t="shared" ca="1" si="44"/>
        <v>1</v>
      </c>
      <c r="C369" s="25">
        <f t="shared" ca="1" si="45"/>
        <v>0.53223234132352926</v>
      </c>
      <c r="J369">
        <f t="shared" ca="1" si="46"/>
        <v>0</v>
      </c>
      <c r="K369">
        <f t="shared" ca="1" si="47"/>
        <v>0</v>
      </c>
      <c r="L369" s="55">
        <v>19</v>
      </c>
      <c r="M369" s="61">
        <f t="shared" ca="1" si="43"/>
        <v>7.8076956112829548</v>
      </c>
      <c r="N369" s="55"/>
    </row>
    <row r="370" spans="1:14">
      <c r="A370" s="2">
        <v>20</v>
      </c>
      <c r="B370" s="10">
        <f t="shared" ca="1" si="44"/>
        <v>0</v>
      </c>
      <c r="C370" s="25">
        <f t="shared" ca="1" si="45"/>
        <v>0.7597430576874028</v>
      </c>
      <c r="J370">
        <f t="shared" ca="1" si="46"/>
        <v>0</v>
      </c>
      <c r="K370">
        <f t="shared" ca="1" si="47"/>
        <v>0</v>
      </c>
      <c r="L370" s="55">
        <v>20</v>
      </c>
      <c r="M370" s="61">
        <f t="shared" ca="1" si="43"/>
        <v>0</v>
      </c>
      <c r="N370" s="55"/>
    </row>
    <row r="371" spans="1:14">
      <c r="A371" s="2">
        <v>21</v>
      </c>
      <c r="B371" s="10">
        <f t="shared" ca="1" si="44"/>
        <v>1</v>
      </c>
      <c r="C371" s="25">
        <f t="shared" ca="1" si="45"/>
        <v>0.39588103698888177</v>
      </c>
      <c r="J371">
        <f t="shared" ca="1" si="46"/>
        <v>1</v>
      </c>
      <c r="K371">
        <f t="shared" ca="1" si="47"/>
        <v>0</v>
      </c>
      <c r="L371" s="55">
        <v>21</v>
      </c>
      <c r="M371" s="61">
        <f t="shared" ca="1" si="43"/>
        <v>6.8968448397242437</v>
      </c>
      <c r="N371" s="55"/>
    </row>
    <row r="372" spans="1:14">
      <c r="A372" s="2">
        <v>22</v>
      </c>
      <c r="B372" s="10">
        <f t="shared" ca="1" si="44"/>
        <v>1</v>
      </c>
      <c r="C372" s="25">
        <f t="shared" ca="1" si="45"/>
        <v>0.24036919549374303</v>
      </c>
      <c r="J372">
        <f t="shared" ca="1" si="46"/>
        <v>0</v>
      </c>
      <c r="K372">
        <f t="shared" ca="1" si="47"/>
        <v>0</v>
      </c>
      <c r="L372" s="55">
        <v>22</v>
      </c>
      <c r="M372" s="61">
        <f t="shared" ca="1" si="43"/>
        <v>1.3900815719074648</v>
      </c>
      <c r="N372" s="55"/>
    </row>
    <row r="373" spans="1:14">
      <c r="A373" s="2">
        <v>23</v>
      </c>
      <c r="B373" s="10">
        <f t="shared" ca="1" si="44"/>
        <v>0</v>
      </c>
      <c r="C373" s="25">
        <f t="shared" ca="1" si="45"/>
        <v>0.98264558479650932</v>
      </c>
      <c r="J373">
        <f t="shared" ca="1" si="46"/>
        <v>0</v>
      </c>
      <c r="K373">
        <f t="shared" ca="1" si="47"/>
        <v>0</v>
      </c>
      <c r="L373" s="55">
        <v>23</v>
      </c>
      <c r="M373" s="61">
        <f t="shared" ca="1" si="43"/>
        <v>0</v>
      </c>
      <c r="N373" s="55"/>
    </row>
    <row r="374" spans="1:14">
      <c r="A374" s="2">
        <v>24</v>
      </c>
      <c r="B374" s="10">
        <f t="shared" ca="1" si="44"/>
        <v>1</v>
      </c>
      <c r="C374" s="25">
        <f t="shared" ca="1" si="45"/>
        <v>0.40886620495221171</v>
      </c>
      <c r="J374">
        <f t="shared" ca="1" si="46"/>
        <v>0</v>
      </c>
      <c r="K374">
        <f t="shared" ca="1" si="47"/>
        <v>0</v>
      </c>
      <c r="L374" s="55">
        <v>24</v>
      </c>
      <c r="M374" s="61">
        <f t="shared" ca="1" si="43"/>
        <v>0.58012725756974937</v>
      </c>
      <c r="N374" s="55"/>
    </row>
    <row r="375" spans="1:14">
      <c r="A375" s="2">
        <v>25</v>
      </c>
      <c r="B375" s="10">
        <f t="shared" ca="1" si="44"/>
        <v>0</v>
      </c>
      <c r="C375" s="25">
        <f t="shared" ca="1" si="45"/>
        <v>0.93541601572567645</v>
      </c>
      <c r="J375">
        <f t="shared" ca="1" si="46"/>
        <v>0</v>
      </c>
      <c r="K375">
        <f t="shared" ca="1" si="47"/>
        <v>1</v>
      </c>
      <c r="L375" s="55">
        <v>25</v>
      </c>
      <c r="M375" s="61">
        <f t="shared" ca="1" si="43"/>
        <v>0</v>
      </c>
      <c r="N375" s="55"/>
    </row>
    <row r="376" spans="1:14">
      <c r="A376" s="2">
        <v>26</v>
      </c>
      <c r="B376" s="10">
        <f t="shared" ca="1" si="44"/>
        <v>0</v>
      </c>
      <c r="C376" s="25">
        <f t="shared" ca="1" si="45"/>
        <v>0.54211833425019196</v>
      </c>
      <c r="J376">
        <f t="shared" ca="1" si="46"/>
        <v>0</v>
      </c>
      <c r="K376">
        <f t="shared" ca="1" si="47"/>
        <v>1</v>
      </c>
      <c r="L376" s="55">
        <v>26</v>
      </c>
      <c r="M376" s="61">
        <f t="shared" ca="1" si="43"/>
        <v>0</v>
      </c>
      <c r="N376" s="55"/>
    </row>
    <row r="377" spans="1:14">
      <c r="A377" s="2">
        <v>27</v>
      </c>
      <c r="B377" s="10">
        <f t="shared" ca="1" si="44"/>
        <v>0</v>
      </c>
      <c r="C377" s="25">
        <f t="shared" ca="1" si="45"/>
        <v>0.78004807467374626</v>
      </c>
      <c r="J377">
        <f t="shared" ca="1" si="46"/>
        <v>0</v>
      </c>
      <c r="K377">
        <f t="shared" ca="1" si="47"/>
        <v>1</v>
      </c>
      <c r="L377" s="55">
        <v>27</v>
      </c>
      <c r="M377" s="61">
        <f t="shared" ca="1" si="43"/>
        <v>0</v>
      </c>
      <c r="N377" s="55"/>
    </row>
    <row r="378" spans="1:14">
      <c r="A378" s="2">
        <v>28</v>
      </c>
      <c r="B378" s="10">
        <f t="shared" ca="1" si="44"/>
        <v>0</v>
      </c>
      <c r="C378" s="25">
        <f t="shared" ca="1" si="45"/>
        <v>0.82796087669585205</v>
      </c>
      <c r="J378">
        <f t="shared" ca="1" si="46"/>
        <v>0</v>
      </c>
      <c r="K378">
        <f t="shared" ca="1" si="47"/>
        <v>1</v>
      </c>
      <c r="L378" s="55">
        <v>28</v>
      </c>
      <c r="M378" s="61">
        <f t="shared" ca="1" si="43"/>
        <v>0</v>
      </c>
      <c r="N378" s="55"/>
    </row>
    <row r="379" spans="1:14">
      <c r="A379" s="2">
        <v>29</v>
      </c>
      <c r="B379" s="10">
        <f t="shared" ca="1" si="44"/>
        <v>0</v>
      </c>
      <c r="C379" s="25">
        <f t="shared" ca="1" si="45"/>
        <v>0.68742393515878497</v>
      </c>
      <c r="J379">
        <f t="shared" ca="1" si="46"/>
        <v>0</v>
      </c>
      <c r="K379">
        <f t="shared" ca="1" si="47"/>
        <v>0</v>
      </c>
      <c r="L379" s="55">
        <v>29</v>
      </c>
      <c r="M379" s="61">
        <f t="shared" ca="1" si="43"/>
        <v>0</v>
      </c>
      <c r="N379" s="55"/>
    </row>
    <row r="380" spans="1:14">
      <c r="A380" s="2">
        <v>30</v>
      </c>
      <c r="B380" s="10">
        <f t="shared" ca="1" si="44"/>
        <v>1</v>
      </c>
      <c r="C380" s="25">
        <f t="shared" ca="1" si="45"/>
        <v>0.24576691136122608</v>
      </c>
      <c r="J380">
        <f t="shared" ca="1" si="46"/>
        <v>1</v>
      </c>
      <c r="K380">
        <f t="shared" ca="1" si="47"/>
        <v>0</v>
      </c>
      <c r="L380" s="55">
        <v>30</v>
      </c>
      <c r="M380" s="61">
        <f t="shared" ca="1" si="43"/>
        <v>0.87105429597857975</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6" thickBot="1">
      <c r="A390" s="2" t="s">
        <v>59</v>
      </c>
      <c r="B390" s="2"/>
      <c r="C390" s="23"/>
      <c r="D390" s="1"/>
      <c r="E390" s="1"/>
      <c r="F390" s="1"/>
      <c r="G390" s="1"/>
      <c r="H390" s="1"/>
      <c r="I390" s="1"/>
      <c r="L390" s="55" t="s">
        <v>60</v>
      </c>
      <c r="M390" s="55"/>
      <c r="N390" s="55"/>
      <c r="O390" s="38">
        <v>0.43</v>
      </c>
      <c r="P390" s="38">
        <v>0.72</v>
      </c>
      <c r="Q390" s="38">
        <v>0.62</v>
      </c>
      <c r="R390" s="3"/>
    </row>
    <row r="391" spans="1:23" ht="24" thickBot="1">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f>'Rainfall Year 2025'!M392</f>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0.69250645994832039</v>
      </c>
      <c r="I393" s="20"/>
      <c r="J393" s="6">
        <f ca="1">SUM(J394:J4043)/SUM(rainout)</f>
        <v>0.19110712795456886</v>
      </c>
      <c r="K393" s="6">
        <f ca="1">SUM(K394:K4043)/(3650-SUM(rainout))</f>
        <v>3.5488083844031531E-3</v>
      </c>
      <c r="L393" s="59" t="s">
        <v>73</v>
      </c>
      <c r="M393" s="60" t="s">
        <v>80</v>
      </c>
      <c r="N393" s="55"/>
    </row>
    <row r="394" spans="1:23">
      <c r="A394" s="2">
        <v>1</v>
      </c>
      <c r="B394" s="10">
        <v>1</v>
      </c>
      <c r="C394" s="25">
        <f ca="1">RAND()</f>
        <v>4.9221409439658803E-2</v>
      </c>
      <c r="D394" s="18" t="s">
        <v>81</v>
      </c>
      <c r="E394" s="18" t="s">
        <v>82</v>
      </c>
      <c r="F394" s="15" t="s">
        <v>78</v>
      </c>
      <c r="G394" s="20" t="s">
        <v>12</v>
      </c>
      <c r="H394" s="21">
        <f ca="1">COUNTIF(rainout,"=0")/COUNT(rainout)</f>
        <v>0.30749354005167956</v>
      </c>
      <c r="I394" s="20"/>
      <c r="J394">
        <f ca="1">IF(AND(B394,B395),1,0)</f>
        <v>0</v>
      </c>
      <c r="K394">
        <f ca="1">IF(AND(NOT(B394),NOT(B395)),1,0)</f>
        <v>0</v>
      </c>
      <c r="L394" s="55">
        <v>1</v>
      </c>
      <c r="M394" s="61">
        <f t="shared" ref="M394:M424" ca="1" si="48">IF(B394&gt;0,-LN(1-(RAND()))/lambda,0)</f>
        <v>1.969807274607454</v>
      </c>
      <c r="N394" s="55"/>
      <c r="O394" s="37"/>
      <c r="P394" t="s">
        <v>83</v>
      </c>
    </row>
    <row r="395" spans="1:23">
      <c r="A395" s="2">
        <v>2</v>
      </c>
      <c r="B395" s="10">
        <f t="shared" ref="B395:B424" ca="1" si="49">IF(B394&gt;0,IF(C395&lt;pww,1,0),IF(C395&lt;pdw,1,0))</f>
        <v>0</v>
      </c>
      <c r="C395" s="25">
        <f t="shared" ref="C395:C424" ca="1" si="50">RAND()</f>
        <v>0.86949926254543852</v>
      </c>
      <c r="D395" s="18"/>
      <c r="E395" s="18"/>
      <c r="F395" s="1"/>
      <c r="G395" s="19" t="s">
        <v>69</v>
      </c>
      <c r="H395" s="19"/>
      <c r="I395" s="20"/>
      <c r="J395">
        <f t="shared" ref="J395:J424" ca="1" si="51">IF(AND(B395,B396),1,0)</f>
        <v>0</v>
      </c>
      <c r="K395">
        <f t="shared" ref="K395:K424" ca="1" si="52">IF(AND(NOT(B395),NOT(B396)),1,0)</f>
        <v>0</v>
      </c>
      <c r="L395" s="55">
        <v>2</v>
      </c>
      <c r="M395" s="61">
        <f t="shared" ca="1" si="48"/>
        <v>0</v>
      </c>
      <c r="N395" s="55"/>
      <c r="O395" s="4"/>
      <c r="P395" t="s">
        <v>84</v>
      </c>
    </row>
    <row r="396" spans="1:23" ht="15.6">
      <c r="A396" s="2">
        <v>3</v>
      </c>
      <c r="B396" s="10">
        <f t="shared" ca="1" si="49"/>
        <v>1</v>
      </c>
      <c r="C396" s="25">
        <f t="shared" ca="1" si="50"/>
        <v>0.47108644579371606</v>
      </c>
      <c r="D396" s="63">
        <f>'Rainfall Year 2025'!D396</f>
        <v>0.68</v>
      </c>
      <c r="E396" s="34">
        <f>1-D396</f>
        <v>0.31999999999999995</v>
      </c>
      <c r="F396" s="35" t="s">
        <v>78</v>
      </c>
      <c r="G396" s="36">
        <f ca="1">J393</f>
        <v>0.19110712795456886</v>
      </c>
      <c r="H396" s="36">
        <f ca="1">1-G396</f>
        <v>0.80889287204543114</v>
      </c>
      <c r="I396" s="20"/>
      <c r="J396">
        <f t="shared" ca="1" si="51"/>
        <v>0</v>
      </c>
      <c r="K396">
        <f t="shared" ca="1" si="52"/>
        <v>0</v>
      </c>
      <c r="L396" s="55">
        <v>3</v>
      </c>
      <c r="M396" s="61">
        <f t="shared" ca="1" si="48"/>
        <v>7.4067184172254512</v>
      </c>
      <c r="N396" s="55"/>
      <c r="O396" s="41" t="s">
        <v>85</v>
      </c>
      <c r="P396" s="42"/>
      <c r="Q396" s="42" t="s">
        <v>86</v>
      </c>
      <c r="R396" s="43"/>
    </row>
    <row r="397" spans="1:23" ht="15.6">
      <c r="A397" s="2">
        <v>4</v>
      </c>
      <c r="B397" s="10">
        <f t="shared" ca="1" si="49"/>
        <v>0</v>
      </c>
      <c r="C397" s="25">
        <f t="shared" ca="1" si="50"/>
        <v>0.88619153620834357</v>
      </c>
      <c r="D397" s="34">
        <f>1-E397</f>
        <v>0.5</v>
      </c>
      <c r="E397" s="63">
        <f>'Rainfall Year 2025'!E397</f>
        <v>0.5</v>
      </c>
      <c r="F397" s="35" t="s">
        <v>78</v>
      </c>
      <c r="G397" s="36">
        <f ca="1">1-H397</f>
        <v>0.99645119161559681</v>
      </c>
      <c r="H397" s="36">
        <f ca="1">K393</f>
        <v>3.5488083844031531E-3</v>
      </c>
      <c r="I397" s="20"/>
      <c r="J397">
        <f t="shared" ca="1" si="51"/>
        <v>0</v>
      </c>
      <c r="K397">
        <f t="shared" ca="1" si="52"/>
        <v>1</v>
      </c>
      <c r="L397" s="55">
        <v>4</v>
      </c>
      <c r="M397" s="61">
        <f t="shared" ca="1" si="48"/>
        <v>0</v>
      </c>
      <c r="N397" s="55"/>
      <c r="O397" s="44">
        <f ca="1">SUM(M394:M424)/31/H393</f>
        <v>2.6455456727593609</v>
      </c>
      <c r="P397" s="45"/>
      <c r="Q397" s="46">
        <f ca="1">SUM(M394:M424)</f>
        <v>56.793781522699668</v>
      </c>
      <c r="R397" s="47" t="s">
        <v>87</v>
      </c>
      <c r="S397" s="78" t="s">
        <v>88</v>
      </c>
      <c r="T397" s="78"/>
      <c r="U397" s="78"/>
      <c r="V397" s="78"/>
    </row>
    <row r="398" spans="1:23" ht="15.6">
      <c r="A398" s="2">
        <v>5</v>
      </c>
      <c r="B398" s="10">
        <f t="shared" ca="1" si="49"/>
        <v>0</v>
      </c>
      <c r="C398" s="25">
        <f t="shared" ca="1" si="50"/>
        <v>0.66949895122783021</v>
      </c>
      <c r="J398">
        <f t="shared" ca="1" si="51"/>
        <v>0</v>
      </c>
      <c r="K398">
        <f t="shared" ca="1" si="52"/>
        <v>0</v>
      </c>
      <c r="L398" s="55">
        <v>5</v>
      </c>
      <c r="M398" s="61">
        <f t="shared" ca="1" si="48"/>
        <v>0</v>
      </c>
      <c r="N398" s="55"/>
      <c r="O398" s="48"/>
      <c r="P398" s="49"/>
      <c r="R398" s="50"/>
    </row>
    <row r="399" spans="1:23">
      <c r="A399" s="2">
        <v>6</v>
      </c>
      <c r="B399" s="10">
        <f t="shared" ca="1" si="49"/>
        <v>1</v>
      </c>
      <c r="C399" s="25">
        <f t="shared" ca="1" si="50"/>
        <v>7.7374160932973779E-2</v>
      </c>
      <c r="J399">
        <f t="shared" ca="1" si="51"/>
        <v>0</v>
      </c>
      <c r="K399">
        <f t="shared" ca="1" si="52"/>
        <v>0</v>
      </c>
      <c r="L399" s="55">
        <v>6</v>
      </c>
      <c r="M399" s="61">
        <f t="shared" ca="1" si="48"/>
        <v>0.82318995076883605</v>
      </c>
      <c r="N399" s="55"/>
    </row>
    <row r="400" spans="1:23">
      <c r="A400" s="2">
        <v>7</v>
      </c>
      <c r="B400" s="10">
        <f t="shared" ca="1" si="49"/>
        <v>0</v>
      </c>
      <c r="C400" s="25">
        <f t="shared" ca="1" si="50"/>
        <v>0.74369114221790245</v>
      </c>
      <c r="J400">
        <f t="shared" ca="1" si="51"/>
        <v>0</v>
      </c>
      <c r="K400">
        <f t="shared" ca="1" si="52"/>
        <v>1</v>
      </c>
      <c r="L400" s="55">
        <v>7</v>
      </c>
      <c r="M400" s="61">
        <f t="shared" ca="1" si="48"/>
        <v>0</v>
      </c>
      <c r="N400" s="55"/>
      <c r="O400" s="76" t="s">
        <v>89</v>
      </c>
      <c r="P400" s="76" t="s">
        <v>90</v>
      </c>
      <c r="Q400" s="77">
        <f>79.9</f>
        <v>79.900000000000006</v>
      </c>
      <c r="R400" s="78" t="s">
        <v>87</v>
      </c>
      <c r="S400" s="78" t="s">
        <v>91</v>
      </c>
      <c r="T400" s="78"/>
      <c r="U400" s="78"/>
      <c r="V400" s="78"/>
      <c r="W400" s="78"/>
    </row>
    <row r="401" spans="1:23">
      <c r="A401" s="2">
        <v>8</v>
      </c>
      <c r="B401" s="10">
        <f t="shared" ca="1" si="49"/>
        <v>0</v>
      </c>
      <c r="C401" s="25">
        <f t="shared" ca="1" si="50"/>
        <v>0.72353763770237745</v>
      </c>
      <c r="J401">
        <f t="shared" ca="1" si="51"/>
        <v>0</v>
      </c>
      <c r="K401">
        <f t="shared" ca="1" si="52"/>
        <v>0</v>
      </c>
      <c r="L401" s="55">
        <v>8</v>
      </c>
      <c r="M401" s="61">
        <f t="shared" ca="1" si="48"/>
        <v>0</v>
      </c>
      <c r="N401" s="55"/>
      <c r="O401" s="76"/>
      <c r="P401" s="76" t="s">
        <v>92</v>
      </c>
      <c r="Q401" s="77">
        <f ca="1">MAX(M394:M4043)</f>
        <v>10.501617026027152</v>
      </c>
      <c r="R401" s="78" t="s">
        <v>87</v>
      </c>
      <c r="S401" s="78"/>
      <c r="T401" s="78"/>
      <c r="U401" s="78"/>
      <c r="V401" s="78"/>
      <c r="W401" s="78"/>
    </row>
    <row r="402" spans="1:23">
      <c r="A402" s="2">
        <v>9</v>
      </c>
      <c r="B402" s="10">
        <f t="shared" ca="1" si="49"/>
        <v>1</v>
      </c>
      <c r="C402" s="25">
        <f t="shared" ca="1" si="50"/>
        <v>0.41969400762150488</v>
      </c>
      <c r="J402">
        <f t="shared" ca="1" si="51"/>
        <v>0</v>
      </c>
      <c r="K402">
        <f t="shared" ca="1" si="52"/>
        <v>0</v>
      </c>
      <c r="L402" s="55">
        <v>9</v>
      </c>
      <c r="M402" s="61">
        <f t="shared" ca="1" si="48"/>
        <v>3.6671136696162621</v>
      </c>
      <c r="N402" s="55"/>
      <c r="Q402" s="51"/>
    </row>
    <row r="403" spans="1:23">
      <c r="A403" s="2">
        <v>10</v>
      </c>
      <c r="B403" s="10">
        <f t="shared" ca="1" si="49"/>
        <v>0</v>
      </c>
      <c r="C403" s="25">
        <f t="shared" ca="1" si="50"/>
        <v>0.9460752240816106</v>
      </c>
      <c r="J403">
        <f t="shared" ca="1" si="51"/>
        <v>0</v>
      </c>
      <c r="K403">
        <f t="shared" ca="1" si="52"/>
        <v>0</v>
      </c>
      <c r="L403" s="55">
        <v>10</v>
      </c>
      <c r="M403" s="61">
        <f t="shared" ca="1" si="48"/>
        <v>0</v>
      </c>
      <c r="N403" s="55"/>
    </row>
    <row r="404" spans="1:23">
      <c r="A404" s="2">
        <v>11</v>
      </c>
      <c r="B404" s="10">
        <f t="shared" ca="1" si="49"/>
        <v>1</v>
      </c>
      <c r="C404" s="25">
        <f t="shared" ca="1" si="50"/>
        <v>3.6783532318658496E-2</v>
      </c>
      <c r="J404">
        <f t="shared" ca="1" si="51"/>
        <v>1</v>
      </c>
      <c r="K404">
        <f t="shared" ca="1" si="52"/>
        <v>0</v>
      </c>
      <c r="L404" s="55">
        <v>11</v>
      </c>
      <c r="M404" s="61">
        <f t="shared" ca="1" si="48"/>
        <v>5.8535959487671887</v>
      </c>
      <c r="N404" s="55"/>
    </row>
    <row r="405" spans="1:23">
      <c r="A405" s="2">
        <v>12</v>
      </c>
      <c r="B405" s="10">
        <f t="shared" ca="1" si="49"/>
        <v>1</v>
      </c>
      <c r="C405" s="25">
        <f t="shared" ca="1" si="50"/>
        <v>0.67425130516147047</v>
      </c>
      <c r="J405">
        <f t="shared" ca="1" si="51"/>
        <v>1</v>
      </c>
      <c r="K405">
        <f t="shared" ca="1" si="52"/>
        <v>0</v>
      </c>
      <c r="L405" s="55">
        <v>12</v>
      </c>
      <c r="M405" s="61">
        <f t="shared" ca="1" si="48"/>
        <v>2.405460700134173</v>
      </c>
      <c r="N405" s="55"/>
    </row>
    <row r="406" spans="1:23">
      <c r="A406" s="2">
        <v>13</v>
      </c>
      <c r="B406" s="10">
        <f t="shared" ca="1" si="49"/>
        <v>1</v>
      </c>
      <c r="C406" s="25">
        <f t="shared" ca="1" si="50"/>
        <v>0.36138268720562983</v>
      </c>
      <c r="J406">
        <f t="shared" ca="1" si="51"/>
        <v>1</v>
      </c>
      <c r="K406">
        <f t="shared" ca="1" si="52"/>
        <v>0</v>
      </c>
      <c r="L406" s="55">
        <v>13</v>
      </c>
      <c r="M406" s="61">
        <f t="shared" ca="1" si="48"/>
        <v>0.10293228227376662</v>
      </c>
      <c r="N406" s="55"/>
    </row>
    <row r="407" spans="1:23">
      <c r="A407" s="2">
        <v>14</v>
      </c>
      <c r="B407" s="10">
        <f t="shared" ca="1" si="49"/>
        <v>1</v>
      </c>
      <c r="C407" s="25">
        <f t="shared" ca="1" si="50"/>
        <v>9.9649549356967904E-2</v>
      </c>
      <c r="J407">
        <f t="shared" ca="1" si="51"/>
        <v>1</v>
      </c>
      <c r="K407">
        <f t="shared" ca="1" si="52"/>
        <v>0</v>
      </c>
      <c r="L407" s="55">
        <v>14</v>
      </c>
      <c r="M407" s="61">
        <f t="shared" ca="1" si="48"/>
        <v>9.4210824975058181</v>
      </c>
      <c r="N407" s="55"/>
    </row>
    <row r="408" spans="1:23">
      <c r="A408" s="2">
        <v>15</v>
      </c>
      <c r="B408" s="10">
        <f t="shared" ca="1" si="49"/>
        <v>1</v>
      </c>
      <c r="C408" s="25">
        <f t="shared" ca="1" si="50"/>
        <v>0.24417174820932752</v>
      </c>
      <c r="J408">
        <f t="shared" ca="1" si="51"/>
        <v>1</v>
      </c>
      <c r="K408">
        <f t="shared" ca="1" si="52"/>
        <v>0</v>
      </c>
      <c r="L408" s="55">
        <v>15</v>
      </c>
      <c r="M408" s="61">
        <f t="shared" ca="1" si="48"/>
        <v>3.517926651634133</v>
      </c>
      <c r="N408" s="55"/>
    </row>
    <row r="409" spans="1:23">
      <c r="A409" s="2">
        <v>16</v>
      </c>
      <c r="B409" s="10">
        <f t="shared" ca="1" si="49"/>
        <v>1</v>
      </c>
      <c r="C409" s="25">
        <f t="shared" ca="1" si="50"/>
        <v>0.10251035346798465</v>
      </c>
      <c r="J409">
        <f t="shared" ca="1" si="51"/>
        <v>1</v>
      </c>
      <c r="K409">
        <f t="shared" ca="1" si="52"/>
        <v>0</v>
      </c>
      <c r="L409" s="55">
        <v>16</v>
      </c>
      <c r="M409" s="61">
        <f t="shared" ca="1" si="48"/>
        <v>1.9037489049685754</v>
      </c>
      <c r="N409" s="55"/>
    </row>
    <row r="410" spans="1:23">
      <c r="A410" s="2">
        <v>17</v>
      </c>
      <c r="B410" s="10">
        <f t="shared" ca="1" si="49"/>
        <v>1</v>
      </c>
      <c r="C410" s="25">
        <f t="shared" ca="1" si="50"/>
        <v>0.4313645250174597</v>
      </c>
      <c r="J410">
        <f t="shared" ca="1" si="51"/>
        <v>1</v>
      </c>
      <c r="K410">
        <f t="shared" ca="1" si="52"/>
        <v>0</v>
      </c>
      <c r="L410" s="55">
        <v>17</v>
      </c>
      <c r="M410" s="61">
        <f t="shared" ca="1" si="48"/>
        <v>0.46108241744068373</v>
      </c>
      <c r="N410" s="55"/>
    </row>
    <row r="411" spans="1:23">
      <c r="A411" s="2">
        <v>18</v>
      </c>
      <c r="B411" s="10">
        <f t="shared" ca="1" si="49"/>
        <v>1</v>
      </c>
      <c r="C411" s="25">
        <f t="shared" ca="1" si="50"/>
        <v>6.3297206510884219E-2</v>
      </c>
      <c r="J411">
        <f t="shared" ca="1" si="51"/>
        <v>1</v>
      </c>
      <c r="K411">
        <f t="shared" ca="1" si="52"/>
        <v>0</v>
      </c>
      <c r="L411" s="55">
        <v>18</v>
      </c>
      <c r="M411" s="61">
        <f t="shared" ca="1" si="48"/>
        <v>0.55799452013715767</v>
      </c>
      <c r="N411" s="55"/>
    </row>
    <row r="412" spans="1:23">
      <c r="A412" s="2">
        <v>19</v>
      </c>
      <c r="B412" s="10">
        <f t="shared" ca="1" si="49"/>
        <v>1</v>
      </c>
      <c r="C412" s="25">
        <f t="shared" ca="1" si="50"/>
        <v>0.45212493019276279</v>
      </c>
      <c r="J412">
        <f t="shared" ca="1" si="51"/>
        <v>1</v>
      </c>
      <c r="K412">
        <f t="shared" ca="1" si="52"/>
        <v>0</v>
      </c>
      <c r="L412" s="55">
        <v>19</v>
      </c>
      <c r="M412" s="61">
        <f t="shared" ca="1" si="48"/>
        <v>2.0530731690279391</v>
      </c>
      <c r="N412" s="55"/>
    </row>
    <row r="413" spans="1:23">
      <c r="A413" s="2">
        <v>20</v>
      </c>
      <c r="B413" s="10">
        <f t="shared" ca="1" si="49"/>
        <v>1</v>
      </c>
      <c r="C413" s="25">
        <f t="shared" ca="1" si="50"/>
        <v>7.3312392507642099E-2</v>
      </c>
      <c r="J413">
        <f t="shared" ca="1" si="51"/>
        <v>1</v>
      </c>
      <c r="K413">
        <f t="shared" ca="1" si="52"/>
        <v>0</v>
      </c>
      <c r="L413" s="55">
        <v>20</v>
      </c>
      <c r="M413" s="61">
        <f t="shared" ca="1" si="48"/>
        <v>5.249423007574789</v>
      </c>
      <c r="N413" s="55"/>
    </row>
    <row r="414" spans="1:23">
      <c r="A414" s="2">
        <v>21</v>
      </c>
      <c r="B414" s="10">
        <f t="shared" ca="1" si="49"/>
        <v>1</v>
      </c>
      <c r="C414" s="25">
        <f t="shared" ca="1" si="50"/>
        <v>0.48553957902230449</v>
      </c>
      <c r="J414">
        <f t="shared" ca="1" si="51"/>
        <v>0</v>
      </c>
      <c r="K414">
        <f t="shared" ca="1" si="52"/>
        <v>0</v>
      </c>
      <c r="L414" s="55">
        <v>21</v>
      </c>
      <c r="M414" s="61">
        <f t="shared" ca="1" si="48"/>
        <v>4.6115739436115879</v>
      </c>
      <c r="N414" s="55"/>
    </row>
    <row r="415" spans="1:23">
      <c r="A415" s="2">
        <v>22</v>
      </c>
      <c r="B415" s="10">
        <f t="shared" ca="1" si="49"/>
        <v>0</v>
      </c>
      <c r="C415" s="25">
        <f t="shared" ca="1" si="50"/>
        <v>0.90428750192423557</v>
      </c>
      <c r="J415">
        <f t="shared" ca="1" si="51"/>
        <v>0</v>
      </c>
      <c r="K415">
        <f t="shared" ca="1" si="52"/>
        <v>1</v>
      </c>
      <c r="L415" s="55">
        <v>22</v>
      </c>
      <c r="M415" s="61">
        <f t="shared" ca="1" si="48"/>
        <v>0</v>
      </c>
      <c r="N415" s="55"/>
    </row>
    <row r="416" spans="1:23">
      <c r="A416" s="2">
        <v>23</v>
      </c>
      <c r="B416" s="10">
        <f t="shared" ca="1" si="49"/>
        <v>0</v>
      </c>
      <c r="C416" s="25">
        <f t="shared" ca="1" si="50"/>
        <v>0.84042230515060723</v>
      </c>
      <c r="J416">
        <f t="shared" ca="1" si="51"/>
        <v>0</v>
      </c>
      <c r="K416">
        <f t="shared" ca="1" si="52"/>
        <v>1</v>
      </c>
      <c r="L416" s="55">
        <v>23</v>
      </c>
      <c r="M416" s="61">
        <f t="shared" ca="1" si="48"/>
        <v>0</v>
      </c>
      <c r="N416" s="55"/>
    </row>
    <row r="417" spans="1:18">
      <c r="A417" s="2">
        <v>24</v>
      </c>
      <c r="B417" s="10">
        <f t="shared" ca="1" si="49"/>
        <v>0</v>
      </c>
      <c r="C417" s="25">
        <f t="shared" ca="1" si="50"/>
        <v>0.68238488049957224</v>
      </c>
      <c r="J417">
        <f t="shared" ca="1" si="51"/>
        <v>0</v>
      </c>
      <c r="K417">
        <f t="shared" ca="1" si="52"/>
        <v>1</v>
      </c>
      <c r="L417" s="55">
        <v>24</v>
      </c>
      <c r="M417" s="61">
        <f t="shared" ca="1" si="48"/>
        <v>0</v>
      </c>
      <c r="N417" s="55"/>
    </row>
    <row r="418" spans="1:18">
      <c r="A418" s="2">
        <v>25</v>
      </c>
      <c r="B418" s="10">
        <f t="shared" ca="1" si="49"/>
        <v>0</v>
      </c>
      <c r="C418" s="25">
        <f t="shared" ca="1" si="50"/>
        <v>0.91759175164703255</v>
      </c>
      <c r="J418">
        <f t="shared" ca="1" si="51"/>
        <v>0</v>
      </c>
      <c r="K418">
        <f t="shared" ca="1" si="52"/>
        <v>1</v>
      </c>
      <c r="L418" s="55">
        <v>25</v>
      </c>
      <c r="M418" s="61">
        <f t="shared" ca="1" si="48"/>
        <v>0</v>
      </c>
      <c r="N418" s="55"/>
    </row>
    <row r="419" spans="1:18">
      <c r="A419" s="2">
        <v>26</v>
      </c>
      <c r="B419" s="10">
        <f t="shared" ca="1" si="49"/>
        <v>0</v>
      </c>
      <c r="C419" s="25">
        <f t="shared" ca="1" si="50"/>
        <v>0.68159217994082744</v>
      </c>
      <c r="J419">
        <f t="shared" ca="1" si="51"/>
        <v>0</v>
      </c>
      <c r="K419">
        <f t="shared" ca="1" si="52"/>
        <v>1</v>
      </c>
      <c r="L419" s="55">
        <v>26</v>
      </c>
      <c r="M419" s="61">
        <f t="shared" ca="1" si="48"/>
        <v>0</v>
      </c>
      <c r="N419" s="55"/>
    </row>
    <row r="420" spans="1:18">
      <c r="A420" s="2">
        <v>27</v>
      </c>
      <c r="B420" s="10">
        <f t="shared" ca="1" si="49"/>
        <v>0</v>
      </c>
      <c r="C420" s="25">
        <f t="shared" ca="1" si="50"/>
        <v>0.67530207332064618</v>
      </c>
      <c r="J420">
        <f t="shared" ca="1" si="51"/>
        <v>0</v>
      </c>
      <c r="K420">
        <f t="shared" ca="1" si="52"/>
        <v>0</v>
      </c>
      <c r="L420" s="55">
        <v>27</v>
      </c>
      <c r="M420" s="61">
        <f t="shared" ca="1" si="48"/>
        <v>0</v>
      </c>
      <c r="N420" s="55"/>
    </row>
    <row r="421" spans="1:18">
      <c r="A421" s="2">
        <v>28</v>
      </c>
      <c r="B421" s="10">
        <f t="shared" ca="1" si="49"/>
        <v>1</v>
      </c>
      <c r="C421" s="25">
        <f t="shared" ca="1" si="50"/>
        <v>0.44413670854563581</v>
      </c>
      <c r="J421">
        <f t="shared" ca="1" si="51"/>
        <v>1</v>
      </c>
      <c r="K421">
        <f t="shared" ca="1" si="52"/>
        <v>0</v>
      </c>
      <c r="L421" s="55">
        <v>28</v>
      </c>
      <c r="M421" s="61">
        <f t="shared" ca="1" si="48"/>
        <v>3.5091828435061245</v>
      </c>
      <c r="N421" s="55"/>
    </row>
    <row r="422" spans="1:18">
      <c r="A422" s="2">
        <v>29</v>
      </c>
      <c r="B422" s="10">
        <f t="shared" ca="1" si="49"/>
        <v>1</v>
      </c>
      <c r="C422" s="25">
        <f t="shared" ca="1" si="50"/>
        <v>0.18676790608184046</v>
      </c>
      <c r="J422">
        <f t="shared" ca="1" si="51"/>
        <v>1</v>
      </c>
      <c r="K422">
        <f t="shared" ca="1" si="52"/>
        <v>0</v>
      </c>
      <c r="L422" s="55">
        <v>29</v>
      </c>
      <c r="M422" s="61">
        <f t="shared" ca="1" si="48"/>
        <v>0.32412410951079346</v>
      </c>
      <c r="N422" s="55"/>
    </row>
    <row r="423" spans="1:18">
      <c r="A423" s="2">
        <v>30</v>
      </c>
      <c r="B423" s="10">
        <f t="shared" ca="1" si="49"/>
        <v>1</v>
      </c>
      <c r="C423" s="25">
        <f t="shared" ca="1" si="50"/>
        <v>9.4370734485570096E-2</v>
      </c>
      <c r="J423">
        <f t="shared" ca="1" si="51"/>
        <v>1</v>
      </c>
      <c r="K423">
        <f t="shared" ca="1" si="52"/>
        <v>0</v>
      </c>
      <c r="L423" s="55">
        <v>30</v>
      </c>
      <c r="M423" s="61">
        <f t="shared" ca="1" si="48"/>
        <v>2.8607370057265498</v>
      </c>
      <c r="N423" s="55"/>
    </row>
    <row r="424" spans="1:18">
      <c r="A424" s="2">
        <v>31</v>
      </c>
      <c r="B424" s="10">
        <f t="shared" ca="1" si="49"/>
        <v>1</v>
      </c>
      <c r="C424" s="25">
        <f t="shared" ca="1" si="50"/>
        <v>0.67020913589517561</v>
      </c>
      <c r="J424">
        <f t="shared" ca="1" si="51"/>
        <v>1</v>
      </c>
      <c r="K424">
        <f t="shared" ca="1" si="52"/>
        <v>0</v>
      </c>
      <c r="L424" s="55">
        <v>31</v>
      </c>
      <c r="M424" s="61">
        <f t="shared" ca="1" si="48"/>
        <v>9.5014208662383637E-2</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6" thickBot="1">
      <c r="A434" s="2" t="s">
        <v>59</v>
      </c>
      <c r="B434" s="2"/>
      <c r="C434" s="23"/>
      <c r="D434" s="1"/>
      <c r="E434" s="1"/>
      <c r="F434" s="1"/>
      <c r="G434" s="1"/>
      <c r="H434" s="1"/>
      <c r="I434" s="1"/>
      <c r="L434" s="55" t="s">
        <v>60</v>
      </c>
      <c r="M434" s="55"/>
      <c r="N434" s="55"/>
      <c r="O434" s="38">
        <v>0.43</v>
      </c>
      <c r="P434" s="38">
        <v>0.72</v>
      </c>
      <c r="Q434" s="38">
        <v>0.62</v>
      </c>
      <c r="R434" s="3"/>
    </row>
    <row r="435" spans="1:23" ht="24" thickBot="1">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f>'Rainfall Year 2025'!M436</f>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0.69250645994832039</v>
      </c>
      <c r="I437" s="20"/>
      <c r="J437" s="6">
        <f ca="1">SUM(J438:J4087)/SUM(rainout)</f>
        <v>0.13835208286923589</v>
      </c>
      <c r="K437" s="6">
        <f ca="1">SUM(K438:K4087)/(3650-SUM(rainout))</f>
        <v>1.4785899958768742E-3</v>
      </c>
      <c r="L437" s="59" t="s">
        <v>73</v>
      </c>
      <c r="M437" s="60" t="s">
        <v>80</v>
      </c>
      <c r="N437" s="55"/>
    </row>
    <row r="438" spans="1:23">
      <c r="A438" s="2">
        <v>1</v>
      </c>
      <c r="B438" s="10">
        <v>1</v>
      </c>
      <c r="C438" s="25">
        <f ca="1">RAND()</f>
        <v>0.32616123768180849</v>
      </c>
      <c r="D438" s="18" t="s">
        <v>81</v>
      </c>
      <c r="E438" s="18" t="s">
        <v>82</v>
      </c>
      <c r="F438" s="15" t="s">
        <v>78</v>
      </c>
      <c r="G438" s="20" t="s">
        <v>12</v>
      </c>
      <c r="H438" s="21">
        <f ca="1">COUNTIF(rainout,"=0")/COUNT(rainout)</f>
        <v>0.30749354005167956</v>
      </c>
      <c r="I438" s="20"/>
      <c r="J438">
        <f ca="1">IF(AND(B438,B439),1,0)</f>
        <v>1</v>
      </c>
      <c r="K438">
        <f ca="1">IF(AND(NOT(B438),NOT(B439)),1,0)</f>
        <v>0</v>
      </c>
      <c r="L438" s="55">
        <v>1</v>
      </c>
      <c r="M438" s="61">
        <f t="shared" ref="M438:M467" ca="1" si="53">IF(B438&gt;0,-LN(1-(RAND()))/lambda,0)</f>
        <v>4.9778922860691015</v>
      </c>
      <c r="N438" s="55"/>
      <c r="O438" s="37"/>
      <c r="P438" t="s">
        <v>83</v>
      </c>
    </row>
    <row r="439" spans="1:23">
      <c r="A439" s="2">
        <v>2</v>
      </c>
      <c r="B439" s="10">
        <f t="shared" ref="B439:B467" ca="1" si="54">IF(B438&gt;0,IF(C439&lt;pww,1,0),IF(C439&lt;pdw,1,0))</f>
        <v>1</v>
      </c>
      <c r="C439" s="25">
        <f t="shared" ref="C439:C467" ca="1" si="55">RAND()</f>
        <v>0.31821983888142757</v>
      </c>
      <c r="D439" s="18"/>
      <c r="E439" s="18"/>
      <c r="F439" s="1"/>
      <c r="G439" s="19" t="s">
        <v>69</v>
      </c>
      <c r="H439" s="19"/>
      <c r="I439" s="20"/>
      <c r="J439">
        <f t="shared" ref="J439:J467" ca="1" si="56">IF(AND(B439,B440),1,0)</f>
        <v>0</v>
      </c>
      <c r="K439">
        <f t="shared" ref="K439:K467" ca="1" si="57">IF(AND(NOT(B439),NOT(B440)),1,0)</f>
        <v>0</v>
      </c>
      <c r="L439" s="55">
        <v>2</v>
      </c>
      <c r="M439" s="61">
        <f t="shared" ca="1" si="53"/>
        <v>5.3520218416090204</v>
      </c>
      <c r="N439" s="55"/>
      <c r="O439" s="4"/>
      <c r="P439" t="s">
        <v>84</v>
      </c>
    </row>
    <row r="440" spans="1:23" ht="15.6">
      <c r="A440" s="2">
        <v>3</v>
      </c>
      <c r="B440" s="10">
        <f t="shared" ca="1" si="54"/>
        <v>0</v>
      </c>
      <c r="C440" s="25">
        <f t="shared" ca="1" si="55"/>
        <v>0.87686373679865448</v>
      </c>
      <c r="D440" s="63">
        <f>'Rainfall Year 2025'!D440</f>
        <v>0.74</v>
      </c>
      <c r="E440" s="34">
        <f>1-D440</f>
        <v>0.26</v>
      </c>
      <c r="F440" s="35" t="s">
        <v>78</v>
      </c>
      <c r="G440" s="36">
        <f ca="1">J437</f>
        <v>0.13835208286923589</v>
      </c>
      <c r="H440" s="36">
        <f ca="1">1-G440</f>
        <v>0.86164791713076405</v>
      </c>
      <c r="I440" s="20"/>
      <c r="J440">
        <f t="shared" ca="1" si="56"/>
        <v>0</v>
      </c>
      <c r="K440">
        <f t="shared" ca="1" si="57"/>
        <v>1</v>
      </c>
      <c r="L440" s="55">
        <v>3</v>
      </c>
      <c r="M440" s="61">
        <f t="shared" ca="1" si="53"/>
        <v>0</v>
      </c>
      <c r="N440" s="55"/>
      <c r="O440" s="41" t="s">
        <v>85</v>
      </c>
      <c r="P440" s="42"/>
      <c r="Q440" s="42" t="s">
        <v>86</v>
      </c>
      <c r="R440" s="43"/>
    </row>
    <row r="441" spans="1:23" ht="15.6">
      <c r="A441" s="2">
        <v>4</v>
      </c>
      <c r="B441" s="10">
        <f t="shared" ca="1" si="54"/>
        <v>0</v>
      </c>
      <c r="C441" s="25">
        <f t="shared" ca="1" si="55"/>
        <v>0.70986201257371295</v>
      </c>
      <c r="D441" s="34">
        <f>1-E441</f>
        <v>0.52</v>
      </c>
      <c r="E441" s="63">
        <f>'Rainfall Year 2025'!E441</f>
        <v>0.48</v>
      </c>
      <c r="F441" s="35" t="s">
        <v>78</v>
      </c>
      <c r="G441" s="36">
        <f ca="1">1-H441</f>
        <v>0.99852141000412309</v>
      </c>
      <c r="H441" s="36">
        <f ca="1">K437</f>
        <v>1.4785899958768742E-3</v>
      </c>
      <c r="I441" s="20"/>
      <c r="J441">
        <f t="shared" ca="1" si="56"/>
        <v>0</v>
      </c>
      <c r="K441">
        <f t="shared" ca="1" si="57"/>
        <v>0</v>
      </c>
      <c r="L441" s="55">
        <v>4</v>
      </c>
      <c r="M441" s="61">
        <f t="shared" ca="1" si="53"/>
        <v>0</v>
      </c>
      <c r="N441" s="55"/>
      <c r="O441" s="44">
        <f ca="1">SUM(M438:M467)/30/H437</f>
        <v>3.977656674702772</v>
      </c>
      <c r="P441" s="45"/>
      <c r="Q441" s="46">
        <f ca="1">SUM(M438:M467)</f>
        <v>82.636588280646734</v>
      </c>
      <c r="R441" s="47" t="s">
        <v>87</v>
      </c>
      <c r="S441" s="78" t="s">
        <v>88</v>
      </c>
      <c r="T441" s="78"/>
      <c r="U441" s="78"/>
      <c r="V441" s="78"/>
    </row>
    <row r="442" spans="1:23" ht="15.6">
      <c r="A442" s="2">
        <v>5</v>
      </c>
      <c r="B442" s="10">
        <f t="shared" ca="1" si="54"/>
        <v>1</v>
      </c>
      <c r="C442" s="25">
        <f t="shared" ca="1" si="55"/>
        <v>5.8811766960519374E-2</v>
      </c>
      <c r="J442">
        <f t="shared" ca="1" si="56"/>
        <v>0</v>
      </c>
      <c r="K442">
        <f t="shared" ca="1" si="57"/>
        <v>0</v>
      </c>
      <c r="L442" s="55">
        <v>5</v>
      </c>
      <c r="M442" s="61">
        <f t="shared" ca="1" si="53"/>
        <v>1.7713365654385191</v>
      </c>
      <c r="N442" s="55"/>
      <c r="O442" s="48"/>
      <c r="P442" s="49"/>
      <c r="R442" s="50"/>
    </row>
    <row r="443" spans="1:23">
      <c r="A443" s="2">
        <v>6</v>
      </c>
      <c r="B443" s="10">
        <f t="shared" ca="1" si="54"/>
        <v>0</v>
      </c>
      <c r="C443" s="25">
        <f t="shared" ca="1" si="55"/>
        <v>0.78952236741646376</v>
      </c>
      <c r="J443">
        <f t="shared" ca="1" si="56"/>
        <v>0</v>
      </c>
      <c r="K443">
        <f t="shared" ca="1" si="57"/>
        <v>0</v>
      </c>
      <c r="L443" s="55">
        <v>6</v>
      </c>
      <c r="M443" s="61">
        <f t="shared" ca="1" si="53"/>
        <v>0</v>
      </c>
      <c r="N443" s="55"/>
    </row>
    <row r="444" spans="1:23">
      <c r="A444" s="2">
        <v>7</v>
      </c>
      <c r="B444" s="10">
        <f t="shared" ca="1" si="54"/>
        <v>1</v>
      </c>
      <c r="C444" s="25">
        <f t="shared" ca="1" si="55"/>
        <v>0.44175908623889604</v>
      </c>
      <c r="J444">
        <f t="shared" ca="1" si="56"/>
        <v>1</v>
      </c>
      <c r="K444">
        <f t="shared" ca="1" si="57"/>
        <v>0</v>
      </c>
      <c r="L444" s="55">
        <v>7</v>
      </c>
      <c r="M444" s="61">
        <f t="shared" ca="1" si="53"/>
        <v>6.3094234902224287</v>
      </c>
      <c r="N444" s="55"/>
      <c r="O444" s="76" t="s">
        <v>89</v>
      </c>
      <c r="P444" s="76" t="s">
        <v>90</v>
      </c>
      <c r="Q444" s="77">
        <f>79.9</f>
        <v>79.900000000000006</v>
      </c>
      <c r="R444" s="78" t="s">
        <v>87</v>
      </c>
      <c r="S444" s="78" t="s">
        <v>91</v>
      </c>
      <c r="T444" s="78"/>
      <c r="U444" s="78"/>
      <c r="V444" s="78"/>
      <c r="W444" s="78"/>
    </row>
    <row r="445" spans="1:23">
      <c r="A445" s="2">
        <v>8</v>
      </c>
      <c r="B445" s="10">
        <f t="shared" ca="1" si="54"/>
        <v>1</v>
      </c>
      <c r="C445" s="25">
        <f t="shared" ca="1" si="55"/>
        <v>0.10764740336961309</v>
      </c>
      <c r="J445">
        <f t="shared" ca="1" si="56"/>
        <v>1</v>
      </c>
      <c r="K445">
        <f t="shared" ca="1" si="57"/>
        <v>0</v>
      </c>
      <c r="L445" s="55">
        <v>8</v>
      </c>
      <c r="M445" s="61">
        <f t="shared" ca="1" si="53"/>
        <v>4.5295623247863395</v>
      </c>
      <c r="N445" s="55"/>
      <c r="O445" s="76"/>
      <c r="P445" s="76" t="s">
        <v>92</v>
      </c>
      <c r="Q445" s="77">
        <f ca="1">MAX(M438:M4087)</f>
        <v>10.501617026027152</v>
      </c>
      <c r="R445" s="78" t="s">
        <v>87</v>
      </c>
      <c r="S445" s="78"/>
      <c r="T445" s="78"/>
      <c r="U445" s="78"/>
      <c r="V445" s="78"/>
      <c r="W445" s="78"/>
    </row>
    <row r="446" spans="1:23">
      <c r="A446" s="2">
        <v>9</v>
      </c>
      <c r="B446" s="10">
        <f t="shared" ca="1" si="54"/>
        <v>1</v>
      </c>
      <c r="C446" s="25">
        <f t="shared" ca="1" si="55"/>
        <v>0.59826144680638027</v>
      </c>
      <c r="J446">
        <f t="shared" ca="1" si="56"/>
        <v>0</v>
      </c>
      <c r="K446">
        <f t="shared" ca="1" si="57"/>
        <v>0</v>
      </c>
      <c r="L446" s="55">
        <v>9</v>
      </c>
      <c r="M446" s="61">
        <f t="shared" ca="1" si="53"/>
        <v>2.289792903362688</v>
      </c>
      <c r="N446" s="55"/>
      <c r="Q446" s="51"/>
    </row>
    <row r="447" spans="1:23">
      <c r="A447" s="2">
        <v>10</v>
      </c>
      <c r="B447" s="10">
        <f t="shared" ca="1" si="54"/>
        <v>0</v>
      </c>
      <c r="C447" s="25">
        <f t="shared" ca="1" si="55"/>
        <v>0.79484349062447979</v>
      </c>
      <c r="J447">
        <f t="shared" ca="1" si="56"/>
        <v>0</v>
      </c>
      <c r="K447">
        <f t="shared" ca="1" si="57"/>
        <v>0</v>
      </c>
      <c r="L447" s="55">
        <v>10</v>
      </c>
      <c r="M447" s="61">
        <f t="shared" ca="1" si="53"/>
        <v>0</v>
      </c>
      <c r="N447" s="55"/>
    </row>
    <row r="448" spans="1:23">
      <c r="A448" s="2">
        <v>11</v>
      </c>
      <c r="B448" s="10">
        <f t="shared" ca="1" si="54"/>
        <v>1</v>
      </c>
      <c r="C448" s="25">
        <f t="shared" ca="1" si="55"/>
        <v>0.50367878694352564</v>
      </c>
      <c r="J448">
        <f t="shared" ca="1" si="56"/>
        <v>1</v>
      </c>
      <c r="K448">
        <f t="shared" ca="1" si="57"/>
        <v>0</v>
      </c>
      <c r="L448" s="55">
        <v>11</v>
      </c>
      <c r="M448" s="61">
        <f t="shared" ca="1" si="53"/>
        <v>0.44852394146678026</v>
      </c>
      <c r="N448" s="55"/>
    </row>
    <row r="449" spans="1:14">
      <c r="A449" s="2">
        <v>12</v>
      </c>
      <c r="B449" s="10">
        <f t="shared" ca="1" si="54"/>
        <v>1</v>
      </c>
      <c r="C449" s="25">
        <f t="shared" ca="1" si="55"/>
        <v>3.0633086219900463E-2</v>
      </c>
      <c r="J449">
        <f t="shared" ca="1" si="56"/>
        <v>1</v>
      </c>
      <c r="K449">
        <f t="shared" ca="1" si="57"/>
        <v>0</v>
      </c>
      <c r="L449" s="55">
        <v>12</v>
      </c>
      <c r="M449" s="61">
        <f t="shared" ca="1" si="53"/>
        <v>7.8958795398187869</v>
      </c>
      <c r="N449" s="55"/>
    </row>
    <row r="450" spans="1:14">
      <c r="A450" s="2">
        <v>13</v>
      </c>
      <c r="B450" s="10">
        <f t="shared" ca="1" si="54"/>
        <v>1</v>
      </c>
      <c r="C450" s="25">
        <f t="shared" ca="1" si="55"/>
        <v>1.6485795509377676E-2</v>
      </c>
      <c r="J450">
        <f t="shared" ca="1" si="56"/>
        <v>1</v>
      </c>
      <c r="K450">
        <f t="shared" ca="1" si="57"/>
        <v>0</v>
      </c>
      <c r="L450" s="55">
        <v>13</v>
      </c>
      <c r="M450" s="61">
        <f t="shared" ca="1" si="53"/>
        <v>9.3254584084946099</v>
      </c>
      <c r="N450" s="55"/>
    </row>
    <row r="451" spans="1:14">
      <c r="A451" s="2">
        <v>14</v>
      </c>
      <c r="B451" s="10">
        <f t="shared" ca="1" si="54"/>
        <v>1</v>
      </c>
      <c r="C451" s="25">
        <f t="shared" ca="1" si="55"/>
        <v>0.64768646990161105</v>
      </c>
      <c r="J451">
        <f t="shared" ca="1" si="56"/>
        <v>1</v>
      </c>
      <c r="K451">
        <f t="shared" ca="1" si="57"/>
        <v>0</v>
      </c>
      <c r="L451" s="55">
        <v>14</v>
      </c>
      <c r="M451" s="61">
        <f t="shared" ca="1" si="53"/>
        <v>7.3917081602812509</v>
      </c>
      <c r="N451" s="55"/>
    </row>
    <row r="452" spans="1:14">
      <c r="A452" s="2">
        <v>15</v>
      </c>
      <c r="B452" s="10">
        <f t="shared" ca="1" si="54"/>
        <v>1</v>
      </c>
      <c r="C452" s="25">
        <f t="shared" ca="1" si="55"/>
        <v>0.6155422951017514</v>
      </c>
      <c r="J452">
        <f t="shared" ca="1" si="56"/>
        <v>1</v>
      </c>
      <c r="K452">
        <f t="shared" ca="1" si="57"/>
        <v>0</v>
      </c>
      <c r="L452" s="55">
        <v>15</v>
      </c>
      <c r="M452" s="61">
        <f t="shared" ca="1" si="53"/>
        <v>5.1301581132859058</v>
      </c>
      <c r="N452" s="55"/>
    </row>
    <row r="453" spans="1:14">
      <c r="A453" s="2">
        <v>16</v>
      </c>
      <c r="B453" s="10">
        <f t="shared" ca="1" si="54"/>
        <v>1</v>
      </c>
      <c r="C453" s="25">
        <f t="shared" ca="1" si="55"/>
        <v>0.3608730061285621</v>
      </c>
      <c r="J453">
        <f t="shared" ca="1" si="56"/>
        <v>1</v>
      </c>
      <c r="K453">
        <f t="shared" ca="1" si="57"/>
        <v>0</v>
      </c>
      <c r="L453" s="55">
        <v>16</v>
      </c>
      <c r="M453" s="61">
        <f t="shared" ca="1" si="53"/>
        <v>1.8823641986067718</v>
      </c>
      <c r="N453" s="55"/>
    </row>
    <row r="454" spans="1:14">
      <c r="A454" s="2">
        <v>17</v>
      </c>
      <c r="B454" s="10">
        <f t="shared" ca="1" si="54"/>
        <v>1</v>
      </c>
      <c r="C454" s="25">
        <f t="shared" ca="1" si="55"/>
        <v>0.53857915410907198</v>
      </c>
      <c r="J454">
        <f t="shared" ca="1" si="56"/>
        <v>1</v>
      </c>
      <c r="K454">
        <f t="shared" ca="1" si="57"/>
        <v>0</v>
      </c>
      <c r="L454" s="55">
        <v>17</v>
      </c>
      <c r="M454" s="61">
        <f t="shared" ca="1" si="53"/>
        <v>9.5447738428511536E-2</v>
      </c>
      <c r="N454" s="55"/>
    </row>
    <row r="455" spans="1:14">
      <c r="A455" s="2">
        <v>18</v>
      </c>
      <c r="B455" s="10">
        <f t="shared" ca="1" si="54"/>
        <v>1</v>
      </c>
      <c r="C455" s="25">
        <f t="shared" ca="1" si="55"/>
        <v>0.37892855693231609</v>
      </c>
      <c r="J455">
        <f t="shared" ca="1" si="56"/>
        <v>1</v>
      </c>
      <c r="K455">
        <f t="shared" ca="1" si="57"/>
        <v>0</v>
      </c>
      <c r="L455" s="55">
        <v>18</v>
      </c>
      <c r="M455" s="61">
        <f t="shared" ca="1" si="53"/>
        <v>3.4809936170563178</v>
      </c>
      <c r="N455" s="55"/>
    </row>
    <row r="456" spans="1:14">
      <c r="A456" s="2">
        <v>19</v>
      </c>
      <c r="B456" s="10">
        <f t="shared" ca="1" si="54"/>
        <v>1</v>
      </c>
      <c r="C456" s="25">
        <f t="shared" ca="1" si="55"/>
        <v>0.53091809937655576</v>
      </c>
      <c r="J456">
        <f t="shared" ca="1" si="56"/>
        <v>1</v>
      </c>
      <c r="K456">
        <f t="shared" ca="1" si="57"/>
        <v>0</v>
      </c>
      <c r="L456" s="55">
        <v>19</v>
      </c>
      <c r="M456" s="61">
        <f t="shared" ca="1" si="53"/>
        <v>3.6738541968594904</v>
      </c>
      <c r="N456" s="55"/>
    </row>
    <row r="457" spans="1:14">
      <c r="A457" s="2">
        <v>20</v>
      </c>
      <c r="B457" s="10">
        <f t="shared" ca="1" si="54"/>
        <v>1</v>
      </c>
      <c r="C457" s="25">
        <f t="shared" ca="1" si="55"/>
        <v>0.39444407597723274</v>
      </c>
      <c r="J457">
        <f t="shared" ca="1" si="56"/>
        <v>0</v>
      </c>
      <c r="K457">
        <f t="shared" ca="1" si="57"/>
        <v>0</v>
      </c>
      <c r="L457" s="55">
        <v>20</v>
      </c>
      <c r="M457" s="61">
        <f t="shared" ca="1" si="53"/>
        <v>1.2766075721898913</v>
      </c>
      <c r="N457" s="55"/>
    </row>
    <row r="458" spans="1:14">
      <c r="A458" s="2">
        <v>21</v>
      </c>
      <c r="B458" s="10">
        <f t="shared" ca="1" si="54"/>
        <v>0</v>
      </c>
      <c r="C458" s="25">
        <f t="shared" ca="1" si="55"/>
        <v>0.89528714729552883</v>
      </c>
      <c r="J458">
        <f t="shared" ca="1" si="56"/>
        <v>0</v>
      </c>
      <c r="K458">
        <f t="shared" ca="1" si="57"/>
        <v>0</v>
      </c>
      <c r="L458" s="55">
        <v>21</v>
      </c>
      <c r="M458" s="61">
        <f t="shared" ca="1" si="53"/>
        <v>0</v>
      </c>
      <c r="N458" s="55"/>
    </row>
    <row r="459" spans="1:14">
      <c r="A459" s="2">
        <v>22</v>
      </c>
      <c r="B459" s="10">
        <f t="shared" ca="1" si="54"/>
        <v>1</v>
      </c>
      <c r="C459" s="25">
        <f t="shared" ca="1" si="55"/>
        <v>1.3462805918724841E-2</v>
      </c>
      <c r="J459">
        <f t="shared" ca="1" si="56"/>
        <v>1</v>
      </c>
      <c r="K459">
        <f t="shared" ca="1" si="57"/>
        <v>0</v>
      </c>
      <c r="L459" s="55">
        <v>22</v>
      </c>
      <c r="M459" s="61">
        <f t="shared" ca="1" si="53"/>
        <v>2.5295337542581673</v>
      </c>
      <c r="N459" s="55"/>
    </row>
    <row r="460" spans="1:14">
      <c r="A460" s="2">
        <v>23</v>
      </c>
      <c r="B460" s="10">
        <f t="shared" ca="1" si="54"/>
        <v>1</v>
      </c>
      <c r="C460" s="25">
        <f t="shared" ca="1" si="55"/>
        <v>0.55759777007976929</v>
      </c>
      <c r="J460">
        <f t="shared" ca="1" si="56"/>
        <v>1</v>
      </c>
      <c r="K460">
        <f t="shared" ca="1" si="57"/>
        <v>0</v>
      </c>
      <c r="L460" s="55">
        <v>23</v>
      </c>
      <c r="M460" s="61">
        <f t="shared" ca="1" si="53"/>
        <v>1.2482271204732734E-2</v>
      </c>
      <c r="N460" s="55"/>
    </row>
    <row r="461" spans="1:14">
      <c r="A461" s="2">
        <v>24</v>
      </c>
      <c r="B461" s="10">
        <f t="shared" ca="1" si="54"/>
        <v>1</v>
      </c>
      <c r="C461" s="25">
        <f t="shared" ca="1" si="55"/>
        <v>5.9293521048718434E-2</v>
      </c>
      <c r="J461">
        <f t="shared" ca="1" si="56"/>
        <v>1</v>
      </c>
      <c r="K461">
        <f t="shared" ca="1" si="57"/>
        <v>0</v>
      </c>
      <c r="L461" s="55">
        <v>24</v>
      </c>
      <c r="M461" s="61">
        <f t="shared" ca="1" si="53"/>
        <v>4.7086849104781736</v>
      </c>
      <c r="N461" s="55"/>
    </row>
    <row r="462" spans="1:14">
      <c r="A462" s="2">
        <v>25</v>
      </c>
      <c r="B462" s="10">
        <f t="shared" ca="1" si="54"/>
        <v>1</v>
      </c>
      <c r="C462" s="25">
        <f t="shared" ca="1" si="55"/>
        <v>0.30175385577605729</v>
      </c>
      <c r="J462">
        <f t="shared" ca="1" si="56"/>
        <v>0</v>
      </c>
      <c r="K462">
        <f t="shared" ca="1" si="57"/>
        <v>0</v>
      </c>
      <c r="L462" s="55">
        <v>25</v>
      </c>
      <c r="M462" s="61">
        <f t="shared" ca="1" si="53"/>
        <v>0.53021594942293426</v>
      </c>
      <c r="N462" s="55"/>
    </row>
    <row r="463" spans="1:14">
      <c r="A463" s="2">
        <v>26</v>
      </c>
      <c r="B463" s="10">
        <f t="shared" ca="1" si="54"/>
        <v>0</v>
      </c>
      <c r="C463" s="25">
        <f t="shared" ca="1" si="55"/>
        <v>0.79310584475078327</v>
      </c>
      <c r="J463">
        <f t="shared" ca="1" si="56"/>
        <v>0</v>
      </c>
      <c r="K463">
        <f t="shared" ca="1" si="57"/>
        <v>0</v>
      </c>
      <c r="L463" s="55">
        <v>26</v>
      </c>
      <c r="M463" s="61">
        <f t="shared" ca="1" si="53"/>
        <v>0</v>
      </c>
      <c r="N463" s="55"/>
    </row>
    <row r="464" spans="1:14">
      <c r="A464" s="2">
        <v>27</v>
      </c>
      <c r="B464" s="10">
        <f t="shared" ca="1" si="54"/>
        <v>1</v>
      </c>
      <c r="C464" s="25">
        <f t="shared" ca="1" si="55"/>
        <v>9.6318694177312092E-2</v>
      </c>
      <c r="J464">
        <f t="shared" ca="1" si="56"/>
        <v>1</v>
      </c>
      <c r="K464">
        <f t="shared" ca="1" si="57"/>
        <v>0</v>
      </c>
      <c r="L464" s="55">
        <v>27</v>
      </c>
      <c r="M464" s="61">
        <f t="shared" ca="1" si="53"/>
        <v>3.5035685847187086</v>
      </c>
      <c r="N464" s="55"/>
    </row>
    <row r="465" spans="1:18">
      <c r="A465" s="2">
        <v>28</v>
      </c>
      <c r="B465" s="10">
        <f t="shared" ca="1" si="54"/>
        <v>1</v>
      </c>
      <c r="C465" s="25">
        <f t="shared" ca="1" si="55"/>
        <v>0.31468999362522387</v>
      </c>
      <c r="J465">
        <f t="shared" ca="1" si="56"/>
        <v>0</v>
      </c>
      <c r="K465">
        <f t="shared" ca="1" si="57"/>
        <v>0</v>
      </c>
      <c r="L465" s="55">
        <v>28</v>
      </c>
      <c r="M465" s="61">
        <f t="shared" ca="1" si="53"/>
        <v>5.5210779125876028</v>
      </c>
      <c r="N465" s="55"/>
    </row>
    <row r="466" spans="1:18">
      <c r="A466" s="2">
        <v>29</v>
      </c>
      <c r="B466" s="10">
        <f t="shared" ca="1" si="54"/>
        <v>0</v>
      </c>
      <c r="C466" s="25">
        <f t="shared" ca="1" si="55"/>
        <v>0.99712653384322547</v>
      </c>
      <c r="J466">
        <f t="shared" ca="1" si="56"/>
        <v>0</v>
      </c>
      <c r="K466">
        <f t="shared" ca="1" si="57"/>
        <v>1</v>
      </c>
      <c r="L466" s="55">
        <v>29</v>
      </c>
      <c r="M466" s="61">
        <f t="shared" ca="1" si="53"/>
        <v>0</v>
      </c>
      <c r="N466" s="55"/>
    </row>
    <row r="467" spans="1:18">
      <c r="A467" s="2">
        <v>30</v>
      </c>
      <c r="B467" s="10">
        <f t="shared" ca="1" si="54"/>
        <v>0</v>
      </c>
      <c r="C467" s="25">
        <f t="shared" ca="1" si="55"/>
        <v>0.81423442582969308</v>
      </c>
      <c r="J467">
        <f t="shared" ca="1" si="56"/>
        <v>0</v>
      </c>
      <c r="K467">
        <f t="shared" ca="1" si="57"/>
        <v>1</v>
      </c>
      <c r="L467" s="55">
        <v>30</v>
      </c>
      <c r="M467" s="61">
        <f t="shared" ca="1" si="53"/>
        <v>0</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6" thickBot="1">
      <c r="A477" s="2" t="s">
        <v>59</v>
      </c>
      <c r="B477" s="2"/>
      <c r="C477" s="23"/>
      <c r="D477" s="1"/>
      <c r="E477" s="1"/>
      <c r="F477" s="1"/>
      <c r="G477" s="1"/>
      <c r="H477" s="1"/>
      <c r="I477" s="1"/>
      <c r="L477" s="55" t="s">
        <v>60</v>
      </c>
      <c r="M477" s="55"/>
      <c r="N477" s="55"/>
      <c r="O477" s="38">
        <v>0.43</v>
      </c>
      <c r="P477" s="38">
        <v>0.72</v>
      </c>
      <c r="Q477" s="38">
        <v>0.62</v>
      </c>
      <c r="R477" s="3"/>
    </row>
    <row r="478" spans="1:18" ht="24" thickBot="1">
      <c r="A478" s="2" t="s">
        <v>61</v>
      </c>
      <c r="B478" s="27">
        <v>1</v>
      </c>
      <c r="C478" s="28" t="s">
        <v>62</v>
      </c>
      <c r="D478" s="16" t="s">
        <v>63</v>
      </c>
      <c r="E478" s="16"/>
      <c r="F478" s="1"/>
      <c r="G478" s="2" t="s">
        <v>64</v>
      </c>
      <c r="H478" s="2"/>
      <c r="I478" s="2"/>
      <c r="J478" s="2" t="s">
        <v>64</v>
      </c>
      <c r="K478" s="2"/>
      <c r="L478" s="56" t="s">
        <v>65</v>
      </c>
      <c r="M478" s="62">
        <f>1/M479</f>
        <v>0.32641336989163078</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f>'Rainfall Year 2025'!M479*AB16</f>
        <v>3.0635999999999997</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0.69250645994832039</v>
      </c>
      <c r="I480" s="20"/>
      <c r="J480" s="6">
        <f ca="1">SUM(J481:J4130)/SUM(rainout)</f>
        <v>7.8358208955223885E-2</v>
      </c>
      <c r="K480" s="6">
        <f ca="1">SUM(K481:K4130)/(3650-SUM(rainout))</f>
        <v>5.9136605558840927E-4</v>
      </c>
      <c r="L480" s="59" t="s">
        <v>73</v>
      </c>
      <c r="M480" s="60" t="s">
        <v>80</v>
      </c>
      <c r="N480" s="55"/>
    </row>
    <row r="481" spans="1:23">
      <c r="A481" s="2">
        <v>1</v>
      </c>
      <c r="B481" s="10">
        <v>1</v>
      </c>
      <c r="C481" s="25">
        <f ca="1">RAND()</f>
        <v>0.83615733648521928</v>
      </c>
      <c r="D481" s="18" t="s">
        <v>81</v>
      </c>
      <c r="E481" s="18" t="s">
        <v>82</v>
      </c>
      <c r="F481" s="15" t="s">
        <v>78</v>
      </c>
      <c r="G481" s="20" t="s">
        <v>12</v>
      </c>
      <c r="H481" s="21">
        <f ca="1">COUNTIF(rainout,"=0")/COUNT(rainout)</f>
        <v>0.30749354005167956</v>
      </c>
      <c r="I481" s="20"/>
      <c r="J481">
        <f ca="1">IF(AND(B481,B482),1,0)</f>
        <v>1</v>
      </c>
      <c r="K481">
        <f ca="1">IF(AND(NOT(B481),NOT(B482)),1,0)</f>
        <v>0</v>
      </c>
      <c r="L481" s="55">
        <v>1</v>
      </c>
      <c r="M481" s="61">
        <f t="shared" ref="M481:M511" ca="1" si="58">IF(B481&gt;0,-LN(1-(RAND()))/lambda,0)</f>
        <v>3.7071184009145091</v>
      </c>
      <c r="N481" s="55"/>
      <c r="O481" s="37"/>
      <c r="P481" t="s">
        <v>83</v>
      </c>
    </row>
    <row r="482" spans="1:23">
      <c r="A482" s="2">
        <v>2</v>
      </c>
      <c r="B482" s="10">
        <f t="shared" ref="B482:B511" ca="1" si="59">IF(B481&gt;0,IF(C482&lt;pww,1,0),IF(C482&lt;pdw,1,0))</f>
        <v>1</v>
      </c>
      <c r="C482" s="25">
        <f t="shared" ref="C482:C511" ca="1" si="60">RAND()</f>
        <v>0.22349841379996427</v>
      </c>
      <c r="D482" s="18"/>
      <c r="E482" s="18"/>
      <c r="F482" s="1"/>
      <c r="G482" s="19" t="s">
        <v>69</v>
      </c>
      <c r="H482" s="19"/>
      <c r="I482" s="20"/>
      <c r="J482">
        <f t="shared" ref="J482:J511" ca="1" si="61">IF(AND(B482,B483),1,0)</f>
        <v>1</v>
      </c>
      <c r="K482">
        <f t="shared" ref="K482:K511" ca="1" si="62">IF(AND(NOT(B482),NOT(B483)),1,0)</f>
        <v>0</v>
      </c>
      <c r="L482" s="55">
        <v>2</v>
      </c>
      <c r="M482" s="61">
        <f t="shared" ca="1" si="58"/>
        <v>1.3965870840490835</v>
      </c>
      <c r="N482" s="55"/>
      <c r="O482" s="4"/>
      <c r="P482" t="s">
        <v>84</v>
      </c>
    </row>
    <row r="483" spans="1:23" ht="15.6">
      <c r="A483" s="2">
        <v>3</v>
      </c>
      <c r="B483" s="10">
        <f t="shared" ca="1" si="59"/>
        <v>1</v>
      </c>
      <c r="C483" s="25">
        <f t="shared" ca="1" si="60"/>
        <v>0.30814835434292354</v>
      </c>
      <c r="D483" s="63">
        <f>'Rainfall Year 2025'!D483</f>
        <v>0.73</v>
      </c>
      <c r="E483" s="34">
        <f>1-D483</f>
        <v>0.27</v>
      </c>
      <c r="F483" s="35" t="s">
        <v>78</v>
      </c>
      <c r="G483" s="36">
        <f ca="1">J480</f>
        <v>7.8358208955223885E-2</v>
      </c>
      <c r="H483" s="36">
        <f ca="1">1-G483</f>
        <v>0.92164179104477606</v>
      </c>
      <c r="I483" s="20"/>
      <c r="J483">
        <f t="shared" ca="1" si="61"/>
        <v>1</v>
      </c>
      <c r="K483">
        <f t="shared" ca="1" si="62"/>
        <v>0</v>
      </c>
      <c r="L483" s="55">
        <v>3</v>
      </c>
      <c r="M483" s="61">
        <f t="shared" ca="1" si="58"/>
        <v>8.7833185992835256E-3</v>
      </c>
      <c r="N483" s="55"/>
      <c r="O483" s="41" t="s">
        <v>85</v>
      </c>
      <c r="P483" s="42"/>
      <c r="Q483" s="42" t="s">
        <v>86</v>
      </c>
      <c r="R483" s="43"/>
    </row>
    <row r="484" spans="1:23" ht="15.6">
      <c r="A484" s="2">
        <v>4</v>
      </c>
      <c r="B484" s="10">
        <f t="shared" ca="1" si="59"/>
        <v>1</v>
      </c>
      <c r="C484" s="25">
        <f t="shared" ca="1" si="60"/>
        <v>0.38784962243977095</v>
      </c>
      <c r="D484" s="34">
        <f>1-E484</f>
        <v>0.54</v>
      </c>
      <c r="E484" s="63">
        <f>'Rainfall Year 2025'!E484</f>
        <v>0.46</v>
      </c>
      <c r="F484" s="35" t="s">
        <v>78</v>
      </c>
      <c r="G484" s="36">
        <f ca="1">1-H484</f>
        <v>0.9994086339444116</v>
      </c>
      <c r="H484" s="36">
        <f ca="1">K480</f>
        <v>5.9136605558840927E-4</v>
      </c>
      <c r="I484" s="20"/>
      <c r="J484">
        <f t="shared" ca="1" si="61"/>
        <v>1</v>
      </c>
      <c r="K484">
        <f t="shared" ca="1" si="62"/>
        <v>0</v>
      </c>
      <c r="L484" s="55">
        <v>4</v>
      </c>
      <c r="M484" s="61">
        <f t="shared" ca="1" si="58"/>
        <v>2.778180715021747</v>
      </c>
      <c r="N484" s="55"/>
      <c r="O484" s="44">
        <f ca="1">SUM(M481:M511)/31/H480</f>
        <v>3.6922513016423153</v>
      </c>
      <c r="P484" s="45"/>
      <c r="Q484" s="46">
        <f ca="1">SUM(M481:M511)</f>
        <v>79.264144222336839</v>
      </c>
      <c r="R484" s="47" t="s">
        <v>87</v>
      </c>
      <c r="S484" s="78" t="s">
        <v>88</v>
      </c>
      <c r="T484" s="78"/>
      <c r="U484" s="78"/>
      <c r="V484" s="78"/>
    </row>
    <row r="485" spans="1:23" ht="15.6">
      <c r="A485" s="2">
        <v>5</v>
      </c>
      <c r="B485" s="10">
        <f t="shared" ca="1" si="59"/>
        <v>1</v>
      </c>
      <c r="C485" s="25">
        <f t="shared" ca="1" si="60"/>
        <v>0.44986183756982856</v>
      </c>
      <c r="J485">
        <f t="shared" ca="1" si="61"/>
        <v>1</v>
      </c>
      <c r="K485">
        <f t="shared" ca="1" si="62"/>
        <v>0</v>
      </c>
      <c r="L485" s="55">
        <v>5</v>
      </c>
      <c r="M485" s="61">
        <f t="shared" ca="1" si="58"/>
        <v>1.7776364157508977</v>
      </c>
      <c r="N485" s="55"/>
      <c r="O485" s="48"/>
      <c r="P485" s="49"/>
      <c r="R485" s="50"/>
    </row>
    <row r="486" spans="1:23">
      <c r="A486" s="2">
        <v>6</v>
      </c>
      <c r="B486" s="10">
        <f t="shared" ca="1" si="59"/>
        <v>1</v>
      </c>
      <c r="C486" s="25">
        <f t="shared" ca="1" si="60"/>
        <v>0.56412938241550659</v>
      </c>
      <c r="J486">
        <f t="shared" ca="1" si="61"/>
        <v>1</v>
      </c>
      <c r="K486">
        <f t="shared" ca="1" si="62"/>
        <v>0</v>
      </c>
      <c r="L486" s="55">
        <v>6</v>
      </c>
      <c r="M486" s="61">
        <f t="shared" ca="1" si="58"/>
        <v>9.4484070936370141</v>
      </c>
      <c r="N486" s="55"/>
    </row>
    <row r="487" spans="1:23">
      <c r="A487" s="2">
        <v>7</v>
      </c>
      <c r="B487" s="10">
        <f t="shared" ca="1" si="59"/>
        <v>1</v>
      </c>
      <c r="C487" s="25">
        <f t="shared" ca="1" si="60"/>
        <v>4.2138683497688234E-2</v>
      </c>
      <c r="J487">
        <f t="shared" ca="1" si="61"/>
        <v>0</v>
      </c>
      <c r="K487">
        <f t="shared" ca="1" si="62"/>
        <v>0</v>
      </c>
      <c r="L487" s="55">
        <v>7</v>
      </c>
      <c r="M487" s="61">
        <f t="shared" ca="1" si="58"/>
        <v>2.1001836876889732</v>
      </c>
      <c r="N487" s="55"/>
      <c r="O487" s="76" t="s">
        <v>89</v>
      </c>
      <c r="P487" s="76" t="s">
        <v>90</v>
      </c>
      <c r="Q487" s="77">
        <f>79.9</f>
        <v>79.900000000000006</v>
      </c>
      <c r="R487" s="78" t="s">
        <v>87</v>
      </c>
      <c r="S487" s="78" t="s">
        <v>91</v>
      </c>
      <c r="T487" s="78"/>
      <c r="U487" s="78"/>
      <c r="V487" s="78"/>
      <c r="W487" s="78"/>
    </row>
    <row r="488" spans="1:23">
      <c r="A488" s="2">
        <v>8</v>
      </c>
      <c r="B488" s="10">
        <f t="shared" ca="1" si="59"/>
        <v>0</v>
      </c>
      <c r="C488" s="25">
        <f t="shared" ca="1" si="60"/>
        <v>0.73786608501405404</v>
      </c>
      <c r="J488">
        <f t="shared" ca="1" si="61"/>
        <v>0</v>
      </c>
      <c r="K488">
        <f t="shared" ca="1" si="62"/>
        <v>0</v>
      </c>
      <c r="L488" s="55">
        <v>8</v>
      </c>
      <c r="M488" s="61">
        <f t="shared" ca="1" si="58"/>
        <v>0</v>
      </c>
      <c r="N488" s="55"/>
      <c r="O488" s="76"/>
      <c r="P488" s="76" t="s">
        <v>92</v>
      </c>
      <c r="Q488" s="77">
        <f ca="1">MAX(M481:M4130)</f>
        <v>10.501617026027152</v>
      </c>
      <c r="R488" s="78" t="s">
        <v>87</v>
      </c>
      <c r="S488" s="78"/>
      <c r="T488" s="78"/>
      <c r="U488" s="78"/>
      <c r="V488" s="78"/>
      <c r="W488" s="78"/>
    </row>
    <row r="489" spans="1:23">
      <c r="A489" s="2">
        <v>9</v>
      </c>
      <c r="B489" s="10">
        <f t="shared" ca="1" si="59"/>
        <v>1</v>
      </c>
      <c r="C489" s="25">
        <f t="shared" ca="1" si="60"/>
        <v>0.23639732246838396</v>
      </c>
      <c r="J489">
        <f t="shared" ca="1" si="61"/>
        <v>1</v>
      </c>
      <c r="K489">
        <f t="shared" ca="1" si="62"/>
        <v>0</v>
      </c>
      <c r="L489" s="55">
        <v>9</v>
      </c>
      <c r="M489" s="61">
        <f t="shared" ca="1" si="58"/>
        <v>2.0264717841304961E-2</v>
      </c>
      <c r="N489" s="55"/>
      <c r="Q489" s="51"/>
    </row>
    <row r="490" spans="1:23">
      <c r="A490" s="2">
        <v>10</v>
      </c>
      <c r="B490" s="10">
        <f t="shared" ca="1" si="59"/>
        <v>1</v>
      </c>
      <c r="C490" s="25">
        <f t="shared" ca="1" si="60"/>
        <v>0.37077780642859881</v>
      </c>
      <c r="J490">
        <f t="shared" ca="1" si="61"/>
        <v>1</v>
      </c>
      <c r="K490">
        <f t="shared" ca="1" si="62"/>
        <v>0</v>
      </c>
      <c r="L490" s="55">
        <v>10</v>
      </c>
      <c r="M490" s="61">
        <f t="shared" ca="1" si="58"/>
        <v>6.6160879293595745</v>
      </c>
      <c r="N490" s="55"/>
    </row>
    <row r="491" spans="1:23">
      <c r="A491" s="2">
        <v>11</v>
      </c>
      <c r="B491" s="10">
        <f t="shared" ca="1" si="59"/>
        <v>1</v>
      </c>
      <c r="C491" s="25">
        <f t="shared" ca="1" si="60"/>
        <v>0.17103238913257779</v>
      </c>
      <c r="J491">
        <f t="shared" ca="1" si="61"/>
        <v>0</v>
      </c>
      <c r="K491">
        <f t="shared" ca="1" si="62"/>
        <v>0</v>
      </c>
      <c r="L491" s="55">
        <v>11</v>
      </c>
      <c r="M491" s="61">
        <f t="shared" ca="1" si="58"/>
        <v>1.3191505438156981</v>
      </c>
      <c r="N491" s="55"/>
    </row>
    <row r="492" spans="1:23">
      <c r="A492" s="2">
        <v>12</v>
      </c>
      <c r="B492" s="10">
        <f t="shared" ca="1" si="59"/>
        <v>0</v>
      </c>
      <c r="C492" s="25">
        <f t="shared" ca="1" si="60"/>
        <v>0.97029726173933506</v>
      </c>
      <c r="J492">
        <f t="shared" ca="1" si="61"/>
        <v>0</v>
      </c>
      <c r="K492">
        <f t="shared" ca="1" si="62"/>
        <v>1</v>
      </c>
      <c r="L492" s="55">
        <v>12</v>
      </c>
      <c r="M492" s="61">
        <f t="shared" ca="1" si="58"/>
        <v>0</v>
      </c>
      <c r="N492" s="55"/>
    </row>
    <row r="493" spans="1:23">
      <c r="A493" s="2">
        <v>13</v>
      </c>
      <c r="B493" s="10">
        <f t="shared" ca="1" si="59"/>
        <v>0</v>
      </c>
      <c r="C493" s="25">
        <f t="shared" ca="1" si="60"/>
        <v>0.9815998217467603</v>
      </c>
      <c r="J493">
        <f t="shared" ca="1" si="61"/>
        <v>0</v>
      </c>
      <c r="K493">
        <f t="shared" ca="1" si="62"/>
        <v>0</v>
      </c>
      <c r="L493" s="55">
        <v>13</v>
      </c>
      <c r="M493" s="61">
        <f t="shared" ca="1" si="58"/>
        <v>0</v>
      </c>
      <c r="N493" s="55"/>
    </row>
    <row r="494" spans="1:23">
      <c r="A494" s="2">
        <v>14</v>
      </c>
      <c r="B494" s="10">
        <f t="shared" ca="1" si="59"/>
        <v>1</v>
      </c>
      <c r="C494" s="25">
        <f t="shared" ca="1" si="60"/>
        <v>0.23402998704706535</v>
      </c>
      <c r="J494">
        <f t="shared" ca="1" si="61"/>
        <v>0</v>
      </c>
      <c r="K494">
        <f t="shared" ca="1" si="62"/>
        <v>0</v>
      </c>
      <c r="L494" s="55">
        <v>14</v>
      </c>
      <c r="M494" s="61">
        <f t="shared" ca="1" si="58"/>
        <v>10.501617026027152</v>
      </c>
      <c r="N494" s="55"/>
    </row>
    <row r="495" spans="1:23">
      <c r="A495" s="2">
        <v>15</v>
      </c>
      <c r="B495" s="10">
        <f t="shared" ca="1" si="59"/>
        <v>0</v>
      </c>
      <c r="C495" s="25">
        <f t="shared" ca="1" si="60"/>
        <v>0.750023391998487</v>
      </c>
      <c r="J495">
        <f t="shared" ca="1" si="61"/>
        <v>0</v>
      </c>
      <c r="K495">
        <f t="shared" ca="1" si="62"/>
        <v>0</v>
      </c>
      <c r="L495" s="55">
        <v>15</v>
      </c>
      <c r="M495" s="61">
        <f t="shared" ca="1" si="58"/>
        <v>0</v>
      </c>
      <c r="N495" s="55"/>
    </row>
    <row r="496" spans="1:23">
      <c r="A496" s="2">
        <v>16</v>
      </c>
      <c r="B496" s="10">
        <f t="shared" ca="1" si="59"/>
        <v>1</v>
      </c>
      <c r="C496" s="25">
        <f t="shared" ca="1" si="60"/>
        <v>0.1033006341486814</v>
      </c>
      <c r="J496">
        <f t="shared" ca="1" si="61"/>
        <v>1</v>
      </c>
      <c r="K496">
        <f t="shared" ca="1" si="62"/>
        <v>0</v>
      </c>
      <c r="L496" s="55">
        <v>16</v>
      </c>
      <c r="M496" s="61">
        <f t="shared" ca="1" si="58"/>
        <v>5.1416299588724037</v>
      </c>
      <c r="N496" s="55"/>
    </row>
    <row r="497" spans="1:14">
      <c r="A497" s="2">
        <v>17</v>
      </c>
      <c r="B497" s="10">
        <f t="shared" ca="1" si="59"/>
        <v>1</v>
      </c>
      <c r="C497" s="25">
        <f t="shared" ca="1" si="60"/>
        <v>0.53172422733226066</v>
      </c>
      <c r="J497">
        <f t="shared" ca="1" si="61"/>
        <v>0</v>
      </c>
      <c r="K497">
        <f t="shared" ca="1" si="62"/>
        <v>0</v>
      </c>
      <c r="L497" s="55">
        <v>17</v>
      </c>
      <c r="M497" s="61">
        <f t="shared" ca="1" si="58"/>
        <v>4.2663901036763603</v>
      </c>
      <c r="N497" s="55"/>
    </row>
    <row r="498" spans="1:14">
      <c r="A498" s="2">
        <v>18</v>
      </c>
      <c r="B498" s="10">
        <f t="shared" ca="1" si="59"/>
        <v>0</v>
      </c>
      <c r="C498" s="25">
        <f t="shared" ca="1" si="60"/>
        <v>0.86289109456404645</v>
      </c>
      <c r="J498">
        <f t="shared" ca="1" si="61"/>
        <v>0</v>
      </c>
      <c r="K498">
        <f t="shared" ca="1" si="62"/>
        <v>1</v>
      </c>
      <c r="L498" s="55">
        <v>18</v>
      </c>
      <c r="M498" s="61">
        <f t="shared" ca="1" si="58"/>
        <v>0</v>
      </c>
      <c r="N498" s="55"/>
    </row>
    <row r="499" spans="1:14">
      <c r="A499" s="2">
        <v>19</v>
      </c>
      <c r="B499" s="10">
        <f t="shared" ca="1" si="59"/>
        <v>0</v>
      </c>
      <c r="C499" s="25">
        <f t="shared" ca="1" si="60"/>
        <v>0.97906592763462963</v>
      </c>
      <c r="J499">
        <f t="shared" ca="1" si="61"/>
        <v>0</v>
      </c>
      <c r="K499">
        <f t="shared" ca="1" si="62"/>
        <v>0</v>
      </c>
      <c r="L499" s="55">
        <v>19</v>
      </c>
      <c r="M499" s="61">
        <f t="shared" ca="1" si="58"/>
        <v>0</v>
      </c>
      <c r="N499" s="55"/>
    </row>
    <row r="500" spans="1:14">
      <c r="A500" s="2">
        <v>20</v>
      </c>
      <c r="B500" s="10">
        <f t="shared" ca="1" si="59"/>
        <v>1</v>
      </c>
      <c r="C500" s="25">
        <f t="shared" ca="1" si="60"/>
        <v>0.29674314932610224</v>
      </c>
      <c r="J500">
        <f t="shared" ca="1" si="61"/>
        <v>1</v>
      </c>
      <c r="K500">
        <f t="shared" ca="1" si="62"/>
        <v>0</v>
      </c>
      <c r="L500" s="55">
        <v>20</v>
      </c>
      <c r="M500" s="61">
        <f t="shared" ca="1" si="58"/>
        <v>9.9055276572595788E-2</v>
      </c>
      <c r="N500" s="55"/>
    </row>
    <row r="501" spans="1:14">
      <c r="A501" s="2">
        <v>21</v>
      </c>
      <c r="B501" s="10">
        <f t="shared" ca="1" si="59"/>
        <v>1</v>
      </c>
      <c r="C501" s="25">
        <f t="shared" ca="1" si="60"/>
        <v>4.4220037982417026E-2</v>
      </c>
      <c r="J501">
        <f t="shared" ca="1" si="61"/>
        <v>1</v>
      </c>
      <c r="K501">
        <f t="shared" ca="1" si="62"/>
        <v>0</v>
      </c>
      <c r="L501" s="55">
        <v>21</v>
      </c>
      <c r="M501" s="61">
        <f t="shared" ca="1" si="58"/>
        <v>3.3117515647711628</v>
      </c>
      <c r="N501" s="55"/>
    </row>
    <row r="502" spans="1:14">
      <c r="A502" s="2">
        <v>22</v>
      </c>
      <c r="B502" s="10">
        <f t="shared" ca="1" si="59"/>
        <v>1</v>
      </c>
      <c r="C502" s="25">
        <f t="shared" ca="1" si="60"/>
        <v>0.43567045942323102</v>
      </c>
      <c r="J502">
        <f t="shared" ca="1" si="61"/>
        <v>1</v>
      </c>
      <c r="K502">
        <f t="shared" ca="1" si="62"/>
        <v>0</v>
      </c>
      <c r="L502" s="55">
        <v>22</v>
      </c>
      <c r="M502" s="61">
        <f t="shared" ca="1" si="58"/>
        <v>3.0770305743736275</v>
      </c>
      <c r="N502" s="55"/>
    </row>
    <row r="503" spans="1:14">
      <c r="A503" s="2">
        <v>23</v>
      </c>
      <c r="B503" s="10">
        <f t="shared" ca="1" si="59"/>
        <v>1</v>
      </c>
      <c r="C503" s="25">
        <f t="shared" ca="1" si="60"/>
        <v>4.4595749379971017E-2</v>
      </c>
      <c r="J503">
        <f t="shared" ca="1" si="61"/>
        <v>1</v>
      </c>
      <c r="K503">
        <f t="shared" ca="1" si="62"/>
        <v>0</v>
      </c>
      <c r="L503" s="55">
        <v>23</v>
      </c>
      <c r="M503" s="61">
        <f t="shared" ca="1" si="58"/>
        <v>5.8277543667089526</v>
      </c>
      <c r="N503" s="55"/>
    </row>
    <row r="504" spans="1:14">
      <c r="A504" s="2">
        <v>24</v>
      </c>
      <c r="B504" s="10">
        <f t="shared" ca="1" si="59"/>
        <v>1</v>
      </c>
      <c r="C504" s="25">
        <f t="shared" ca="1" si="60"/>
        <v>0.10192017978329515</v>
      </c>
      <c r="J504">
        <f t="shared" ca="1" si="61"/>
        <v>1</v>
      </c>
      <c r="K504">
        <f t="shared" ca="1" si="62"/>
        <v>0</v>
      </c>
      <c r="L504" s="55">
        <v>24</v>
      </c>
      <c r="M504" s="61">
        <f t="shared" ca="1" si="58"/>
        <v>4.4932146799227617</v>
      </c>
      <c r="N504" s="55"/>
    </row>
    <row r="505" spans="1:14">
      <c r="A505" s="2">
        <v>25</v>
      </c>
      <c r="B505" s="10">
        <f t="shared" ca="1" si="59"/>
        <v>1</v>
      </c>
      <c r="C505" s="25">
        <f t="shared" ca="1" si="60"/>
        <v>0.71901664083753003</v>
      </c>
      <c r="J505">
        <f t="shared" ca="1" si="61"/>
        <v>1</v>
      </c>
      <c r="K505">
        <f t="shared" ca="1" si="62"/>
        <v>0</v>
      </c>
      <c r="L505" s="55">
        <v>25</v>
      </c>
      <c r="M505" s="61">
        <f t="shared" ca="1" si="58"/>
        <v>0.2590157332892129</v>
      </c>
      <c r="N505" s="55"/>
    </row>
    <row r="506" spans="1:14">
      <c r="A506" s="2">
        <v>26</v>
      </c>
      <c r="B506" s="10">
        <f t="shared" ca="1" si="59"/>
        <v>1</v>
      </c>
      <c r="C506" s="25">
        <f t="shared" ca="1" si="60"/>
        <v>0.63263881925352394</v>
      </c>
      <c r="J506">
        <f t="shared" ca="1" si="61"/>
        <v>1</v>
      </c>
      <c r="K506">
        <f t="shared" ca="1" si="62"/>
        <v>0</v>
      </c>
      <c r="L506" s="55">
        <v>26</v>
      </c>
      <c r="M506" s="61">
        <f t="shared" ca="1" si="58"/>
        <v>2.2686173311862365</v>
      </c>
      <c r="N506" s="55"/>
    </row>
    <row r="507" spans="1:14">
      <c r="A507" s="2">
        <v>27</v>
      </c>
      <c r="B507" s="10">
        <f t="shared" ca="1" si="59"/>
        <v>1</v>
      </c>
      <c r="C507" s="25">
        <f t="shared" ca="1" si="60"/>
        <v>8.7539599661051404E-2</v>
      </c>
      <c r="J507">
        <f t="shared" ca="1" si="61"/>
        <v>1</v>
      </c>
      <c r="K507">
        <f t="shared" ca="1" si="62"/>
        <v>0</v>
      </c>
      <c r="L507" s="55">
        <v>27</v>
      </c>
      <c r="M507" s="61">
        <f t="shared" ca="1" si="58"/>
        <v>1.3409551515295375</v>
      </c>
      <c r="N507" s="55"/>
    </row>
    <row r="508" spans="1:14">
      <c r="A508" s="2">
        <v>28</v>
      </c>
      <c r="B508" s="10">
        <f t="shared" ca="1" si="59"/>
        <v>1</v>
      </c>
      <c r="C508" s="25">
        <f t="shared" ca="1" si="60"/>
        <v>0.2252765749085005</v>
      </c>
      <c r="J508">
        <f t="shared" ca="1" si="61"/>
        <v>1</v>
      </c>
      <c r="K508">
        <f t="shared" ca="1" si="62"/>
        <v>0</v>
      </c>
      <c r="L508" s="55">
        <v>28</v>
      </c>
      <c r="M508" s="61">
        <f t="shared" ca="1" si="58"/>
        <v>0.37826675306408897</v>
      </c>
      <c r="N508" s="55"/>
    </row>
    <row r="509" spans="1:14">
      <c r="A509" s="2">
        <v>29</v>
      </c>
      <c r="B509" s="10">
        <f t="shared" ca="1" si="59"/>
        <v>1</v>
      </c>
      <c r="C509" s="25">
        <f t="shared" ca="1" si="60"/>
        <v>0.70978756786776631</v>
      </c>
      <c r="J509">
        <f t="shared" ca="1" si="61"/>
        <v>1</v>
      </c>
      <c r="K509">
        <f t="shared" ca="1" si="62"/>
        <v>0</v>
      </c>
      <c r="L509" s="55">
        <v>29</v>
      </c>
      <c r="M509" s="61">
        <f t="shared" ca="1" si="58"/>
        <v>1.2605314394109557</v>
      </c>
      <c r="N509" s="55"/>
    </row>
    <row r="510" spans="1:14">
      <c r="A510" s="2">
        <v>30</v>
      </c>
      <c r="B510" s="10">
        <f t="shared" ca="1" si="59"/>
        <v>1</v>
      </c>
      <c r="C510" s="25">
        <f t="shared" ca="1" si="60"/>
        <v>0.11847651181251906</v>
      </c>
      <c r="J510">
        <f t="shared" ca="1" si="61"/>
        <v>1</v>
      </c>
      <c r="K510">
        <f t="shared" ca="1" si="62"/>
        <v>0</v>
      </c>
      <c r="L510" s="55">
        <v>30</v>
      </c>
      <c r="M510" s="61">
        <f t="shared" ca="1" si="58"/>
        <v>4.2446981394343259</v>
      </c>
      <c r="N510" s="55"/>
    </row>
    <row r="511" spans="1:14">
      <c r="A511" s="2">
        <v>31</v>
      </c>
      <c r="B511" s="10">
        <f t="shared" ca="1" si="59"/>
        <v>1</v>
      </c>
      <c r="C511" s="25">
        <f t="shared" ca="1" si="60"/>
        <v>0.20209109246586765</v>
      </c>
      <c r="J511">
        <f t="shared" ca="1" si="61"/>
        <v>1</v>
      </c>
      <c r="K511">
        <f t="shared" ca="1" si="62"/>
        <v>0</v>
      </c>
      <c r="L511" s="55">
        <v>31</v>
      </c>
      <c r="M511" s="61">
        <f t="shared" ca="1" si="58"/>
        <v>3.6212162168193895</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A3F5F-FAEC-486B-903D-2A2BAEE06921}">
  <dimension ref="A1:AH3658"/>
  <sheetViews>
    <sheetView zoomScale="36" zoomScaleNormal="70" workbookViewId="0">
      <selection activeCell="AA16" sqref="AA16"/>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27.5703125" bestFit="1" customWidth="1"/>
    <col min="27" max="27" width="20.140625" bestFit="1" customWidth="1"/>
    <col min="32" max="32" width="11.140625" customWidth="1"/>
  </cols>
  <sheetData>
    <row r="1" spans="1:34" ht="26.1">
      <c r="A1" s="8" t="s">
        <v>54</v>
      </c>
      <c r="B1" s="8"/>
      <c r="O1" s="38" t="s">
        <v>55</v>
      </c>
      <c r="P1" s="38"/>
      <c r="Q1" s="38"/>
      <c r="R1" s="3"/>
    </row>
    <row r="2" spans="1:34" ht="26.1">
      <c r="A2" s="11"/>
      <c r="B2" s="12" t="s">
        <v>56</v>
      </c>
      <c r="C2" s="23"/>
      <c r="D2" s="1"/>
      <c r="E2" s="14" t="s">
        <v>57</v>
      </c>
      <c r="F2" s="1"/>
      <c r="G2" s="1"/>
      <c r="H2" s="1"/>
      <c r="I2" s="1"/>
      <c r="L2" s="54" t="s">
        <v>58</v>
      </c>
      <c r="M2" s="55"/>
      <c r="N2" s="55"/>
      <c r="O2" s="38" t="s">
        <v>12</v>
      </c>
      <c r="P2" s="38" t="s">
        <v>13</v>
      </c>
      <c r="Q2" s="38" t="s">
        <v>14</v>
      </c>
      <c r="R2" s="3"/>
    </row>
    <row r="3" spans="1:34" ht="21.6" thickBot="1">
      <c r="A3" s="2" t="s">
        <v>59</v>
      </c>
      <c r="B3" s="2"/>
      <c r="C3" s="23"/>
      <c r="D3" s="1"/>
      <c r="E3" s="1"/>
      <c r="F3" s="1"/>
      <c r="G3" s="1"/>
      <c r="H3" s="1"/>
      <c r="I3" s="1"/>
      <c r="L3" s="55" t="s">
        <v>60</v>
      </c>
      <c r="M3" s="55"/>
      <c r="N3" s="55"/>
      <c r="O3" s="38">
        <v>0.43</v>
      </c>
      <c r="P3" s="38">
        <v>0.72</v>
      </c>
      <c r="Q3" s="38">
        <v>0.62</v>
      </c>
      <c r="R3" s="3"/>
    </row>
    <row r="4" spans="1:34" ht="24" thickBot="1">
      <c r="A4" s="2" t="s">
        <v>61</v>
      </c>
      <c r="B4" s="27">
        <v>1</v>
      </c>
      <c r="C4" s="28" t="s">
        <v>62</v>
      </c>
      <c r="D4" s="16" t="s">
        <v>63</v>
      </c>
      <c r="E4" s="16"/>
      <c r="F4" s="1"/>
      <c r="G4" s="2" t="s">
        <v>64</v>
      </c>
      <c r="H4" s="2"/>
      <c r="I4" s="2"/>
      <c r="J4" s="2" t="s">
        <v>64</v>
      </c>
      <c r="K4" s="2"/>
      <c r="L4" s="56" t="s">
        <v>65</v>
      </c>
      <c r="M4" s="62">
        <f>1/M5</f>
        <v>0.33042558815754691</v>
      </c>
      <c r="N4" s="57" t="s">
        <v>66</v>
      </c>
      <c r="O4" s="13">
        <v>650</v>
      </c>
      <c r="P4" s="13" t="s">
        <v>18</v>
      </c>
      <c r="Q4" s="13"/>
      <c r="R4" s="3"/>
      <c r="Z4" t="s">
        <v>67</v>
      </c>
      <c r="AA4" t="s">
        <v>104</v>
      </c>
    </row>
    <row r="5" spans="1:34">
      <c r="A5" s="2"/>
      <c r="B5" s="29">
        <v>0</v>
      </c>
      <c r="C5" s="30" t="s">
        <v>68</v>
      </c>
      <c r="D5" s="26" t="s">
        <v>69</v>
      </c>
      <c r="E5" s="17"/>
      <c r="F5" s="1"/>
      <c r="G5" s="19" t="s">
        <v>70</v>
      </c>
      <c r="H5" s="20"/>
      <c r="I5" s="20"/>
      <c r="J5" s="2" t="s">
        <v>13</v>
      </c>
      <c r="K5" s="2" t="s">
        <v>71</v>
      </c>
      <c r="L5" s="58" t="s">
        <v>72</v>
      </c>
      <c r="M5" s="64">
        <f>'Rainfall Year 2025'!M5*AB16</f>
        <v>3.0264000000000002</v>
      </c>
      <c r="N5" s="55"/>
      <c r="O5" s="3"/>
      <c r="P5" s="3"/>
      <c r="Q5" s="3"/>
      <c r="R5" s="3"/>
      <c r="Z5" s="82">
        <f ca="1">Q10+Q53+Q96+Q139+Q182+Q225+Q268+Q311+Q354+Q397+Q441+Q484</f>
        <v>672.19247240846789</v>
      </c>
      <c r="AA5" s="83">
        <f ca="1">MAX(Q14,Q57,Q100,Q143,Q186,Q229,Q272,Q315,Q358,Q401,Q445,Q488)</f>
        <v>21.038949276671939</v>
      </c>
    </row>
    <row r="6" spans="1:34">
      <c r="A6" s="5" t="s">
        <v>73</v>
      </c>
      <c r="B6" s="9" t="s">
        <v>74</v>
      </c>
      <c r="C6" s="24" t="s">
        <v>75</v>
      </c>
      <c r="D6" s="18" t="s">
        <v>76</v>
      </c>
      <c r="E6" s="18" t="s">
        <v>77</v>
      </c>
      <c r="F6" s="15" t="s">
        <v>78</v>
      </c>
      <c r="G6" s="20" t="s">
        <v>79</v>
      </c>
      <c r="H6" s="21">
        <f ca="1">COUNTIF(rainout,"&gt;0")/COUNT(rainout)</f>
        <v>0.63307493540051685</v>
      </c>
      <c r="I6" s="20"/>
      <c r="J6" s="6">
        <f ca="1">SUM(J7:J3656)/SUM(rainout)</f>
        <v>0.67247848676382826</v>
      </c>
      <c r="K6" s="6">
        <f ca="1">SUM(K7:K3656)/(3650-SUM(rainout))</f>
        <v>1.7649724144762409E-2</v>
      </c>
      <c r="L6" s="59" t="s">
        <v>73</v>
      </c>
      <c r="M6" s="60" t="s">
        <v>80</v>
      </c>
      <c r="N6" s="55"/>
    </row>
    <row r="7" spans="1:34">
      <c r="A7" s="2">
        <v>1</v>
      </c>
      <c r="B7" s="10">
        <v>1</v>
      </c>
      <c r="C7" s="25">
        <f ca="1">RAND()</f>
        <v>0.23197765407205162</v>
      </c>
      <c r="D7" s="18" t="s">
        <v>81</v>
      </c>
      <c r="E7" s="18" t="s">
        <v>82</v>
      </c>
      <c r="F7" s="15" t="s">
        <v>78</v>
      </c>
      <c r="G7" s="20" t="s">
        <v>12</v>
      </c>
      <c r="H7" s="21">
        <f ca="1">COUNTIF(rainout,"=0")/COUNT(rainout)</f>
        <v>0.36692506459948321</v>
      </c>
      <c r="I7" s="20"/>
      <c r="J7">
        <f ca="1">IF(AND(B7,B8),1,0)</f>
        <v>1</v>
      </c>
      <c r="K7">
        <f ca="1">IF(AND(NOT(B7),NOT(B8)),1,0)</f>
        <v>0</v>
      </c>
      <c r="L7" s="55">
        <v>1</v>
      </c>
      <c r="M7" s="61">
        <f t="shared" ref="M7:M37" ca="1" si="0">IF(B7&gt;0,-LN(1-(RAND()))/lambda,0)</f>
        <v>3.1005739887439501</v>
      </c>
      <c r="N7" s="55"/>
      <c r="O7" s="37"/>
      <c r="P7" t="s">
        <v>83</v>
      </c>
    </row>
    <row r="8" spans="1:34">
      <c r="A8" s="2">
        <v>2</v>
      </c>
      <c r="B8" s="10">
        <f t="shared" ref="B8:B37" ca="1" si="1">IF(B7&gt;0,IF(C8&lt;pww,1,0),IF(C8&lt;pdw,1,0))</f>
        <v>1</v>
      </c>
      <c r="C8" s="25">
        <f t="shared" ref="C8:C71" ca="1" si="2">RAND()</f>
        <v>9.3473212950845097E-2</v>
      </c>
      <c r="D8" s="18"/>
      <c r="E8" s="18"/>
      <c r="F8" s="1"/>
      <c r="G8" s="19" t="s">
        <v>69</v>
      </c>
      <c r="H8" s="19"/>
      <c r="I8" s="20"/>
      <c r="J8">
        <f t="shared" ref="J8:J37" ca="1" si="3">IF(AND(B8,B9),1,0)</f>
        <v>1</v>
      </c>
      <c r="K8">
        <f t="shared" ref="K8:K37" ca="1" si="4">IF(AND(NOT(B8),NOT(B9)),1,0)</f>
        <v>0</v>
      </c>
      <c r="L8" s="55">
        <v>2</v>
      </c>
      <c r="M8" s="61">
        <f t="shared" ca="1" si="0"/>
        <v>1.7561528641341544</v>
      </c>
      <c r="N8" s="55"/>
      <c r="O8" s="4"/>
      <c r="P8" t="s">
        <v>84</v>
      </c>
      <c r="Z8" t="s">
        <v>105</v>
      </c>
    </row>
    <row r="9" spans="1:34" ht="15.6">
      <c r="A9" s="2">
        <v>3</v>
      </c>
      <c r="B9" s="10">
        <f t="shared" ca="1" si="1"/>
        <v>1</v>
      </c>
      <c r="C9" s="25">
        <f t="shared" ca="1" si="2"/>
        <v>0.32199110739508707</v>
      </c>
      <c r="D9" s="63">
        <f>'Rainfall Year 2025'!D9</f>
        <v>0.72</v>
      </c>
      <c r="E9" s="34">
        <f>1-pww</f>
        <v>0.28000000000000003</v>
      </c>
      <c r="F9" s="35" t="s">
        <v>78</v>
      </c>
      <c r="G9" s="36">
        <f ca="1">J6</f>
        <v>0.67247848676382826</v>
      </c>
      <c r="H9" s="36">
        <f ca="1">1-G9</f>
        <v>0.32752151323617174</v>
      </c>
      <c r="I9" s="20"/>
      <c r="J9">
        <f t="shared" ca="1" si="3"/>
        <v>1</v>
      </c>
      <c r="K9">
        <f t="shared" ca="1" si="4"/>
        <v>0</v>
      </c>
      <c r="L9" s="55">
        <v>3</v>
      </c>
      <c r="M9" s="61">
        <f t="shared" ca="1" si="0"/>
        <v>4.3424203605551617E-2</v>
      </c>
      <c r="N9" s="55"/>
      <c r="O9" s="41" t="s">
        <v>85</v>
      </c>
      <c r="P9" s="42"/>
      <c r="Q9" s="42" t="s">
        <v>86</v>
      </c>
      <c r="R9" s="43"/>
      <c r="Z9" t="s">
        <v>106</v>
      </c>
      <c r="AE9" t="s">
        <v>107</v>
      </c>
    </row>
    <row r="10" spans="1:34" ht="15.6">
      <c r="A10" s="2">
        <v>4</v>
      </c>
      <c r="B10" s="10">
        <f t="shared" ca="1" si="1"/>
        <v>1</v>
      </c>
      <c r="C10" s="25">
        <f t="shared" ca="1" si="2"/>
        <v>0.15209532369156076</v>
      </c>
      <c r="D10" s="34">
        <f>1-pdd</f>
        <v>0.53</v>
      </c>
      <c r="E10" s="63">
        <f>'Rainfall Year 2025'!E10</f>
        <v>0.47</v>
      </c>
      <c r="F10" s="35" t="s">
        <v>78</v>
      </c>
      <c r="G10" s="36">
        <f ca="1">1-H10</f>
        <v>0.9823502758552376</v>
      </c>
      <c r="H10" s="36">
        <f ca="1">K6</f>
        <v>1.7649724144762409E-2</v>
      </c>
      <c r="I10" s="20"/>
      <c r="J10">
        <f t="shared" ca="1" si="3"/>
        <v>0</v>
      </c>
      <c r="K10">
        <f t="shared" ca="1" si="4"/>
        <v>0</v>
      </c>
      <c r="L10" s="55">
        <v>4</v>
      </c>
      <c r="M10" s="61">
        <f t="shared" ca="1" si="0"/>
        <v>6.8564017244983519</v>
      </c>
      <c r="N10" s="55"/>
      <c r="O10" s="44">
        <f ca="1">SUM(M7:M37)/31/H6</f>
        <v>3.5211407230891481</v>
      </c>
      <c r="P10" s="45"/>
      <c r="Q10" s="46">
        <f ca="1">SUM(M7:M37)</f>
        <v>69.103524009979537</v>
      </c>
      <c r="R10" s="47" t="s">
        <v>87</v>
      </c>
      <c r="S10" s="78" t="s">
        <v>88</v>
      </c>
      <c r="T10" s="78"/>
      <c r="U10" s="78"/>
      <c r="V10" s="78"/>
      <c r="Z10" s="81" t="s">
        <v>108</v>
      </c>
      <c r="AA10" s="81" t="s">
        <v>109</v>
      </c>
      <c r="AB10" s="81" t="s">
        <v>110</v>
      </c>
      <c r="AE10" s="81" t="s">
        <v>108</v>
      </c>
      <c r="AF10" s="81" t="s">
        <v>111</v>
      </c>
      <c r="AG10" s="81" t="s">
        <v>112</v>
      </c>
      <c r="AH10" s="81" t="s">
        <v>113</v>
      </c>
    </row>
    <row r="11" spans="1:34" ht="18.600000000000001">
      <c r="A11" s="2">
        <v>5</v>
      </c>
      <c r="B11" s="10">
        <f t="shared" ca="1" si="1"/>
        <v>0</v>
      </c>
      <c r="C11" s="25">
        <f t="shared" ca="1" si="2"/>
        <v>0.75925372498005295</v>
      </c>
      <c r="J11">
        <f t="shared" ca="1" si="3"/>
        <v>0</v>
      </c>
      <c r="K11">
        <f t="shared" ca="1" si="4"/>
        <v>0</v>
      </c>
      <c r="L11" s="55">
        <v>5</v>
      </c>
      <c r="M11" s="61">
        <f t="shared" ca="1" si="0"/>
        <v>0</v>
      </c>
      <c r="N11" s="55"/>
      <c r="O11" s="48"/>
      <c r="P11" s="49"/>
      <c r="R11" s="50"/>
      <c r="Z11">
        <v>10</v>
      </c>
      <c r="AA11" s="72">
        <v>-15.5</v>
      </c>
      <c r="AB11">
        <f>AB12</f>
        <v>0.995</v>
      </c>
      <c r="AE11">
        <v>10</v>
      </c>
      <c r="AF11">
        <v>-18</v>
      </c>
      <c r="AG11">
        <f>(AF11+100)/100</f>
        <v>0.82</v>
      </c>
    </row>
    <row r="12" spans="1:34">
      <c r="A12" s="2">
        <v>6</v>
      </c>
      <c r="B12" s="10">
        <f t="shared" ca="1" si="1"/>
        <v>1</v>
      </c>
      <c r="C12" s="25">
        <f t="shared" ca="1" si="2"/>
        <v>9.1541101520342893E-2</v>
      </c>
      <c r="J12">
        <f t="shared" ca="1" si="3"/>
        <v>1</v>
      </c>
      <c r="K12">
        <f t="shared" ca="1" si="4"/>
        <v>0</v>
      </c>
      <c r="L12" s="55">
        <v>6</v>
      </c>
      <c r="M12" s="61">
        <f t="shared" ca="1" si="0"/>
        <v>0.11075431974415038</v>
      </c>
      <c r="N12" s="55"/>
      <c r="Z12">
        <v>50</v>
      </c>
      <c r="AA12">
        <v>-0.5</v>
      </c>
      <c r="AB12">
        <f>(AA12+100)/100</f>
        <v>0.995</v>
      </c>
      <c r="AE12">
        <v>50</v>
      </c>
      <c r="AF12">
        <v>-2</v>
      </c>
      <c r="AG12">
        <f t="shared" ref="AG12:AG13" si="5">(AF12+100)/100</f>
        <v>0.98</v>
      </c>
    </row>
    <row r="13" spans="1:34">
      <c r="A13" s="2">
        <v>7</v>
      </c>
      <c r="B13" s="10">
        <f t="shared" ca="1" si="1"/>
        <v>1</v>
      </c>
      <c r="C13" s="25">
        <f t="shared" ca="1" si="2"/>
        <v>0.2791122981470745</v>
      </c>
      <c r="J13">
        <f t="shared" ca="1" si="3"/>
        <v>1</v>
      </c>
      <c r="K13">
        <f t="shared" ca="1" si="4"/>
        <v>0</v>
      </c>
      <c r="L13" s="55">
        <v>7</v>
      </c>
      <c r="M13" s="61">
        <f t="shared" ca="1" si="0"/>
        <v>2.2866741544414073</v>
      </c>
      <c r="N13" s="55"/>
      <c r="O13" s="76" t="s">
        <v>89</v>
      </c>
      <c r="P13" s="76" t="s">
        <v>90</v>
      </c>
      <c r="Q13" s="77">
        <f>79.9</f>
        <v>79.900000000000006</v>
      </c>
      <c r="R13" s="78" t="s">
        <v>87</v>
      </c>
      <c r="S13" s="78" t="s">
        <v>91</v>
      </c>
      <c r="T13" s="78"/>
      <c r="U13" s="78"/>
      <c r="V13" s="78"/>
      <c r="W13" s="78"/>
      <c r="Z13">
        <v>90</v>
      </c>
      <c r="AA13">
        <v>14.5</v>
      </c>
      <c r="AB13">
        <f>(AA13+100)/100</f>
        <v>1.145</v>
      </c>
      <c r="AE13">
        <v>90</v>
      </c>
      <c r="AF13">
        <v>14.5</v>
      </c>
      <c r="AG13">
        <f t="shared" si="5"/>
        <v>1.145</v>
      </c>
    </row>
    <row r="14" spans="1:34">
      <c r="A14" s="2">
        <v>8</v>
      </c>
      <c r="B14" s="10">
        <f t="shared" ca="1" si="1"/>
        <v>1</v>
      </c>
      <c r="C14" s="25">
        <f t="shared" ca="1" si="2"/>
        <v>0.60254539430244858</v>
      </c>
      <c r="J14">
        <f t="shared" ca="1" si="3"/>
        <v>1</v>
      </c>
      <c r="K14">
        <f t="shared" ca="1" si="4"/>
        <v>0</v>
      </c>
      <c r="L14" s="55">
        <v>8</v>
      </c>
      <c r="M14" s="61">
        <f t="shared" ca="1" si="0"/>
        <v>0.24441639541736451</v>
      </c>
      <c r="N14" s="55"/>
      <c r="O14" s="76"/>
      <c r="P14" s="76" t="s">
        <v>92</v>
      </c>
      <c r="Q14" s="77">
        <f ca="1">MAX(M7:M3656)</f>
        <v>21.038949276671939</v>
      </c>
      <c r="R14" s="78" t="s">
        <v>87</v>
      </c>
      <c r="S14" s="78"/>
      <c r="T14" s="78"/>
      <c r="U14" s="78"/>
      <c r="V14" s="78"/>
      <c r="W14" s="78"/>
      <c r="Z14" t="s">
        <v>106</v>
      </c>
      <c r="AE14" t="s">
        <v>107</v>
      </c>
    </row>
    <row r="15" spans="1:34">
      <c r="A15" s="2">
        <v>9</v>
      </c>
      <c r="B15" s="10">
        <f t="shared" ca="1" si="1"/>
        <v>1</v>
      </c>
      <c r="C15" s="25">
        <f t="shared" ca="1" si="2"/>
        <v>0.21572645010535962</v>
      </c>
      <c r="J15">
        <f t="shared" ca="1" si="3"/>
        <v>1</v>
      </c>
      <c r="K15">
        <f t="shared" ca="1" si="4"/>
        <v>0</v>
      </c>
      <c r="L15" s="55">
        <v>9</v>
      </c>
      <c r="M15" s="61">
        <f t="shared" ca="1" si="0"/>
        <v>7.1626507181303908E-2</v>
      </c>
      <c r="N15" s="55"/>
      <c r="Q15" s="51"/>
      <c r="Z15" s="81" t="s">
        <v>114</v>
      </c>
      <c r="AA15" s="81" t="s">
        <v>109</v>
      </c>
      <c r="AB15" s="81" t="s">
        <v>110</v>
      </c>
      <c r="AE15" s="81" t="s">
        <v>114</v>
      </c>
      <c r="AF15" s="81" t="s">
        <v>115</v>
      </c>
      <c r="AG15" s="81" t="s">
        <v>116</v>
      </c>
      <c r="AH15" s="81" t="s">
        <v>117</v>
      </c>
    </row>
    <row r="16" spans="1:34" ht="18.600000000000001">
      <c r="A16" s="2">
        <v>10</v>
      </c>
      <c r="B16" s="10">
        <f t="shared" ca="1" si="1"/>
        <v>1</v>
      </c>
      <c r="C16" s="25">
        <f t="shared" ca="1" si="2"/>
        <v>0.39964015721336354</v>
      </c>
      <c r="J16">
        <f t="shared" ca="1" si="3"/>
        <v>0</v>
      </c>
      <c r="K16">
        <f t="shared" ca="1" si="4"/>
        <v>0</v>
      </c>
      <c r="L16" s="55">
        <v>10</v>
      </c>
      <c r="M16" s="61">
        <f t="shared" ca="1" si="0"/>
        <v>12.647978736745705</v>
      </c>
      <c r="N16" s="55"/>
      <c r="Z16">
        <v>10</v>
      </c>
      <c r="AA16" s="72">
        <v>-4.5</v>
      </c>
      <c r="AB16">
        <f>AB17</f>
        <v>1.04</v>
      </c>
      <c r="AE16">
        <v>10</v>
      </c>
      <c r="AF16" s="72">
        <v>-4</v>
      </c>
      <c r="AG16">
        <f>(AF16+100)/100</f>
        <v>0.96</v>
      </c>
    </row>
    <row r="17" spans="1:33" ht="18.600000000000001">
      <c r="A17" s="2">
        <v>11</v>
      </c>
      <c r="B17" s="10">
        <f t="shared" ca="1" si="1"/>
        <v>0</v>
      </c>
      <c r="C17" s="25">
        <f t="shared" ca="1" si="2"/>
        <v>0.95979201891420196</v>
      </c>
      <c r="J17">
        <f t="shared" ca="1" si="3"/>
        <v>0</v>
      </c>
      <c r="K17">
        <f t="shared" ca="1" si="4"/>
        <v>1</v>
      </c>
      <c r="L17" s="55">
        <v>11</v>
      </c>
      <c r="M17" s="61">
        <f t="shared" ca="1" si="0"/>
        <v>0</v>
      </c>
      <c r="N17" s="55"/>
      <c r="Z17">
        <v>50</v>
      </c>
      <c r="AA17" s="72">
        <v>4</v>
      </c>
      <c r="AB17">
        <f t="shared" ref="AB17:AB18" si="6">(AA17+100)/100</f>
        <v>1.04</v>
      </c>
      <c r="AE17">
        <v>50</v>
      </c>
      <c r="AF17" s="72">
        <v>5</v>
      </c>
      <c r="AG17">
        <f t="shared" ref="AG17:AG18" si="7">(AF17+100)/100</f>
        <v>1.05</v>
      </c>
    </row>
    <row r="18" spans="1:33" ht="18.600000000000001">
      <c r="A18" s="2">
        <v>12</v>
      </c>
      <c r="B18" s="10">
        <f t="shared" ca="1" si="1"/>
        <v>0</v>
      </c>
      <c r="C18" s="25">
        <f t="shared" ca="1" si="2"/>
        <v>0.57076966450308408</v>
      </c>
      <c r="J18">
        <f t="shared" ca="1" si="3"/>
        <v>0</v>
      </c>
      <c r="K18">
        <f t="shared" ca="1" si="4"/>
        <v>1</v>
      </c>
      <c r="L18" s="55">
        <v>12</v>
      </c>
      <c r="M18" s="61">
        <f t="shared" ca="1" si="0"/>
        <v>0</v>
      </c>
      <c r="N18" s="55"/>
      <c r="Z18">
        <v>90</v>
      </c>
      <c r="AA18" s="72">
        <v>14</v>
      </c>
      <c r="AB18">
        <f t="shared" si="6"/>
        <v>1.1399999999999999</v>
      </c>
      <c r="AE18">
        <v>90</v>
      </c>
      <c r="AF18" s="72">
        <v>15</v>
      </c>
      <c r="AG18">
        <f t="shared" si="7"/>
        <v>1.1499999999999999</v>
      </c>
    </row>
    <row r="19" spans="1:33">
      <c r="A19" s="2">
        <v>13</v>
      </c>
      <c r="B19" s="10">
        <f t="shared" ca="1" si="1"/>
        <v>0</v>
      </c>
      <c r="C19" s="25">
        <f t="shared" ca="1" si="2"/>
        <v>0.76816398594041768</v>
      </c>
      <c r="J19">
        <f t="shared" ca="1" si="3"/>
        <v>0</v>
      </c>
      <c r="K19">
        <f t="shared" ca="1" si="4"/>
        <v>0</v>
      </c>
      <c r="L19" s="55">
        <v>13</v>
      </c>
      <c r="M19" s="61">
        <f t="shared" ca="1" si="0"/>
        <v>0</v>
      </c>
      <c r="N19" s="55"/>
    </row>
    <row r="20" spans="1:33">
      <c r="A20" s="2">
        <v>14</v>
      </c>
      <c r="B20" s="10">
        <f t="shared" ca="1" si="1"/>
        <v>1</v>
      </c>
      <c r="C20" s="25">
        <f t="shared" ca="1" si="2"/>
        <v>3.7739399006481045E-2</v>
      </c>
      <c r="J20">
        <f t="shared" ca="1" si="3"/>
        <v>1</v>
      </c>
      <c r="K20">
        <f t="shared" ca="1" si="4"/>
        <v>0</v>
      </c>
      <c r="L20" s="55">
        <v>14</v>
      </c>
      <c r="M20" s="61">
        <f t="shared" ca="1" si="0"/>
        <v>4.7611959114259275</v>
      </c>
      <c r="N20" s="55"/>
    </row>
    <row r="21" spans="1:33">
      <c r="A21" s="2">
        <v>15</v>
      </c>
      <c r="B21" s="10">
        <f t="shared" ca="1" si="1"/>
        <v>1</v>
      </c>
      <c r="C21" s="25">
        <f t="shared" ca="1" si="2"/>
        <v>0.33602746836414044</v>
      </c>
      <c r="J21">
        <f t="shared" ca="1" si="3"/>
        <v>0</v>
      </c>
      <c r="K21">
        <f t="shared" ca="1" si="4"/>
        <v>0</v>
      </c>
      <c r="L21" s="55">
        <v>15</v>
      </c>
      <c r="M21" s="61">
        <f t="shared" ca="1" si="0"/>
        <v>0.20568792110021802</v>
      </c>
      <c r="N21" s="55"/>
    </row>
    <row r="22" spans="1:33">
      <c r="A22" s="2">
        <v>16</v>
      </c>
      <c r="B22" s="10">
        <f t="shared" ca="1" si="1"/>
        <v>0</v>
      </c>
      <c r="C22" s="25">
        <f t="shared" ca="1" si="2"/>
        <v>0.78552584214333221</v>
      </c>
      <c r="J22">
        <f t="shared" ca="1" si="3"/>
        <v>0</v>
      </c>
      <c r="K22">
        <f t="shared" ca="1" si="4"/>
        <v>1</v>
      </c>
      <c r="L22" s="55">
        <v>16</v>
      </c>
      <c r="M22" s="61">
        <f t="shared" ca="1" si="0"/>
        <v>0</v>
      </c>
      <c r="N22" s="55"/>
    </row>
    <row r="23" spans="1:33">
      <c r="A23" s="2">
        <v>17</v>
      </c>
      <c r="B23" s="10">
        <f t="shared" ca="1" si="1"/>
        <v>0</v>
      </c>
      <c r="C23" s="25">
        <f t="shared" ca="1" si="2"/>
        <v>0.82032779890745466</v>
      </c>
      <c r="J23">
        <f t="shared" ca="1" si="3"/>
        <v>0</v>
      </c>
      <c r="K23">
        <f t="shared" ca="1" si="4"/>
        <v>1</v>
      </c>
      <c r="L23" s="55">
        <v>17</v>
      </c>
      <c r="M23" s="61">
        <f t="shared" ca="1" si="0"/>
        <v>0</v>
      </c>
      <c r="N23" s="55"/>
    </row>
    <row r="24" spans="1:33">
      <c r="A24" s="2">
        <v>18</v>
      </c>
      <c r="B24" s="10">
        <f t="shared" ca="1" si="1"/>
        <v>0</v>
      </c>
      <c r="C24" s="25">
        <f t="shared" ca="1" si="2"/>
        <v>0.64859223221979223</v>
      </c>
      <c r="J24">
        <f t="shared" ca="1" si="3"/>
        <v>0</v>
      </c>
      <c r="K24">
        <f t="shared" ca="1" si="4"/>
        <v>0</v>
      </c>
      <c r="L24" s="55">
        <v>18</v>
      </c>
      <c r="M24" s="61">
        <f t="shared" ca="1" si="0"/>
        <v>0</v>
      </c>
      <c r="N24" s="55"/>
    </row>
    <row r="25" spans="1:33">
      <c r="A25" s="2">
        <v>19</v>
      </c>
      <c r="B25" s="10">
        <f t="shared" ca="1" si="1"/>
        <v>1</v>
      </c>
      <c r="C25" s="25">
        <f t="shared" ca="1" si="2"/>
        <v>9.3246348008805824E-2</v>
      </c>
      <c r="J25">
        <f t="shared" ca="1" si="3"/>
        <v>0</v>
      </c>
      <c r="K25">
        <f t="shared" ca="1" si="4"/>
        <v>0</v>
      </c>
      <c r="L25" s="55">
        <v>19</v>
      </c>
      <c r="M25" s="61">
        <f t="shared" ca="1" si="0"/>
        <v>4.7314829478679243</v>
      </c>
      <c r="N25" s="55"/>
    </row>
    <row r="26" spans="1:33">
      <c r="A26" s="2">
        <v>20</v>
      </c>
      <c r="B26" s="10">
        <f t="shared" ca="1" si="1"/>
        <v>0</v>
      </c>
      <c r="C26" s="25">
        <f t="shared" ca="1" si="2"/>
        <v>0.73721776892822521</v>
      </c>
      <c r="J26">
        <f t="shared" ca="1" si="3"/>
        <v>0</v>
      </c>
      <c r="K26">
        <f t="shared" ca="1" si="4"/>
        <v>1</v>
      </c>
      <c r="L26" s="55">
        <v>20</v>
      </c>
      <c r="M26" s="61">
        <f t="shared" ca="1" si="0"/>
        <v>0</v>
      </c>
      <c r="N26" s="55"/>
    </row>
    <row r="27" spans="1:33">
      <c r="A27" s="2">
        <v>21</v>
      </c>
      <c r="B27" s="10">
        <f t="shared" ca="1" si="1"/>
        <v>0</v>
      </c>
      <c r="C27" s="25">
        <f t="shared" ca="1" si="2"/>
        <v>0.54656852768443587</v>
      </c>
      <c r="J27">
        <f t="shared" ca="1" si="3"/>
        <v>0</v>
      </c>
      <c r="K27">
        <f t="shared" ca="1" si="4"/>
        <v>1</v>
      </c>
      <c r="L27" s="55">
        <v>21</v>
      </c>
      <c r="M27" s="61">
        <f t="shared" ca="1" si="0"/>
        <v>0</v>
      </c>
      <c r="N27" s="55"/>
    </row>
    <row r="28" spans="1:33">
      <c r="A28" s="2">
        <v>22</v>
      </c>
      <c r="B28" s="10">
        <f t="shared" ca="1" si="1"/>
        <v>0</v>
      </c>
      <c r="C28" s="25">
        <f t="shared" ca="1" si="2"/>
        <v>0.84049225330677446</v>
      </c>
      <c r="J28">
        <f t="shared" ca="1" si="3"/>
        <v>0</v>
      </c>
      <c r="K28">
        <f t="shared" ca="1" si="4"/>
        <v>0</v>
      </c>
      <c r="L28" s="55">
        <v>22</v>
      </c>
      <c r="M28" s="61">
        <f t="shared" ca="1" si="0"/>
        <v>0</v>
      </c>
      <c r="N28" s="55"/>
    </row>
    <row r="29" spans="1:33">
      <c r="A29" s="2">
        <v>23</v>
      </c>
      <c r="B29" s="10">
        <f t="shared" ca="1" si="1"/>
        <v>1</v>
      </c>
      <c r="C29" s="25">
        <f t="shared" ca="1" si="2"/>
        <v>2.3848029334107124E-2</v>
      </c>
      <c r="J29">
        <f t="shared" ca="1" si="3"/>
        <v>0</v>
      </c>
      <c r="K29">
        <f t="shared" ca="1" si="4"/>
        <v>0</v>
      </c>
      <c r="L29" s="55">
        <v>23</v>
      </c>
      <c r="M29" s="61">
        <f t="shared" ca="1" si="0"/>
        <v>5.9518704151542101</v>
      </c>
      <c r="N29" s="55"/>
    </row>
    <row r="30" spans="1:33">
      <c r="A30" s="2">
        <v>24</v>
      </c>
      <c r="B30" s="10">
        <f t="shared" ca="1" si="1"/>
        <v>0</v>
      </c>
      <c r="C30" s="25">
        <f t="shared" ca="1" si="2"/>
        <v>0.85811173242603223</v>
      </c>
      <c r="J30">
        <f t="shared" ca="1" si="3"/>
        <v>0</v>
      </c>
      <c r="K30">
        <f t="shared" ca="1" si="4"/>
        <v>0</v>
      </c>
      <c r="L30" s="55">
        <v>24</v>
      </c>
      <c r="M30" s="61">
        <f t="shared" ca="1" si="0"/>
        <v>0</v>
      </c>
      <c r="N30" s="55"/>
    </row>
    <row r="31" spans="1:33">
      <c r="A31" s="2">
        <v>25</v>
      </c>
      <c r="B31" s="10">
        <f t="shared" ca="1" si="1"/>
        <v>1</v>
      </c>
      <c r="C31" s="25">
        <f t="shared" ca="1" si="2"/>
        <v>0.16827416884889235</v>
      </c>
      <c r="J31">
        <f t="shared" ca="1" si="3"/>
        <v>1</v>
      </c>
      <c r="K31">
        <f t="shared" ca="1" si="4"/>
        <v>0</v>
      </c>
      <c r="L31" s="55">
        <v>25</v>
      </c>
      <c r="M31" s="61">
        <f t="shared" ca="1" si="0"/>
        <v>2.9534467453588658</v>
      </c>
      <c r="N31" s="55"/>
    </row>
    <row r="32" spans="1:33">
      <c r="A32" s="2">
        <v>26</v>
      </c>
      <c r="B32" s="10">
        <f t="shared" ca="1" si="1"/>
        <v>1</v>
      </c>
      <c r="C32" s="25">
        <f t="shared" ca="1" si="2"/>
        <v>0.39861076881258051</v>
      </c>
      <c r="J32">
        <f t="shared" ca="1" si="3"/>
        <v>1</v>
      </c>
      <c r="K32">
        <f t="shared" ca="1" si="4"/>
        <v>0</v>
      </c>
      <c r="L32" s="55">
        <v>26</v>
      </c>
      <c r="M32" s="61">
        <f t="shared" ca="1" si="0"/>
        <v>6.3703494272809786</v>
      </c>
      <c r="N32" s="55"/>
    </row>
    <row r="33" spans="1:21">
      <c r="A33" s="2">
        <v>27</v>
      </c>
      <c r="B33" s="10">
        <f t="shared" ca="1" si="1"/>
        <v>1</v>
      </c>
      <c r="C33" s="25">
        <f t="shared" ca="1" si="2"/>
        <v>0.53194051057316583</v>
      </c>
      <c r="J33">
        <f t="shared" ca="1" si="3"/>
        <v>1</v>
      </c>
      <c r="K33">
        <f t="shared" ca="1" si="4"/>
        <v>0</v>
      </c>
      <c r="L33" s="55">
        <v>27</v>
      </c>
      <c r="M33" s="61">
        <f t="shared" ca="1" si="0"/>
        <v>2.0899516696061267</v>
      </c>
      <c r="N33" s="55"/>
    </row>
    <row r="34" spans="1:21">
      <c r="A34" s="2">
        <v>28</v>
      </c>
      <c r="B34" s="10">
        <f t="shared" ca="1" si="1"/>
        <v>1</v>
      </c>
      <c r="C34" s="25">
        <f t="shared" ca="1" si="2"/>
        <v>0.36726479501168252</v>
      </c>
      <c r="J34">
        <f t="shared" ca="1" si="3"/>
        <v>1</v>
      </c>
      <c r="K34">
        <f t="shared" ca="1" si="4"/>
        <v>0</v>
      </c>
      <c r="L34" s="55">
        <v>28</v>
      </c>
      <c r="M34" s="61">
        <f t="shared" ca="1" si="0"/>
        <v>5.8122541958818044</v>
      </c>
      <c r="N34" s="55"/>
    </row>
    <row r="35" spans="1:21">
      <c r="A35" s="2">
        <v>29</v>
      </c>
      <c r="B35" s="10">
        <f t="shared" ca="1" si="1"/>
        <v>1</v>
      </c>
      <c r="C35" s="25">
        <f t="shared" ca="1" si="2"/>
        <v>0.14002403001978658</v>
      </c>
      <c r="J35">
        <f t="shared" ca="1" si="3"/>
        <v>0</v>
      </c>
      <c r="K35">
        <f t="shared" ca="1" si="4"/>
        <v>0</v>
      </c>
      <c r="L35" s="55">
        <v>29</v>
      </c>
      <c r="M35" s="61">
        <f t="shared" ca="1" si="0"/>
        <v>6.4059283402387814</v>
      </c>
      <c r="N35" s="55"/>
    </row>
    <row r="36" spans="1:21">
      <c r="A36" s="2">
        <v>30</v>
      </c>
      <c r="B36" s="10">
        <f t="shared" ca="1" si="1"/>
        <v>0</v>
      </c>
      <c r="C36" s="25">
        <f t="shared" ca="1" si="2"/>
        <v>0.92938774097530963</v>
      </c>
      <c r="J36">
        <f t="shared" ca="1" si="3"/>
        <v>0</v>
      </c>
      <c r="K36">
        <f t="shared" ca="1" si="4"/>
        <v>0</v>
      </c>
      <c r="L36" s="55">
        <v>30</v>
      </c>
      <c r="M36" s="61">
        <f t="shared" ca="1" si="0"/>
        <v>0</v>
      </c>
      <c r="N36" s="55"/>
    </row>
    <row r="37" spans="1:21">
      <c r="A37" s="2">
        <v>31</v>
      </c>
      <c r="B37" s="10">
        <f t="shared" ca="1" si="1"/>
        <v>1</v>
      </c>
      <c r="C37" s="25">
        <f t="shared" ca="1" si="2"/>
        <v>0.27035617745705798</v>
      </c>
      <c r="J37">
        <f t="shared" ca="1" si="3"/>
        <v>1</v>
      </c>
      <c r="K37">
        <f t="shared" ca="1" si="4"/>
        <v>0</v>
      </c>
      <c r="L37" s="55">
        <v>31</v>
      </c>
      <c r="M37" s="61">
        <f t="shared" ca="1" si="0"/>
        <v>2.7033535415527483</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6" thickBot="1">
      <c r="A46" s="2" t="s">
        <v>59</v>
      </c>
      <c r="B46" s="2"/>
      <c r="C46" s="23"/>
      <c r="D46" s="1"/>
      <c r="E46" s="1"/>
      <c r="F46" s="1"/>
      <c r="G46" s="1"/>
      <c r="H46" s="1"/>
      <c r="I46" s="1"/>
      <c r="L46" s="55" t="s">
        <v>60</v>
      </c>
      <c r="M46" s="55"/>
      <c r="N46" s="55"/>
      <c r="O46" s="38">
        <v>0.43</v>
      </c>
      <c r="P46" s="38">
        <v>0.72</v>
      </c>
      <c r="Q46" s="38">
        <v>0.62</v>
      </c>
      <c r="R46" s="3"/>
    </row>
    <row r="47" spans="1:21" ht="24" thickBot="1">
      <c r="A47" s="2" t="s">
        <v>61</v>
      </c>
      <c r="B47" s="27">
        <v>1</v>
      </c>
      <c r="C47" s="28" t="s">
        <v>62</v>
      </c>
      <c r="D47" s="16" t="s">
        <v>63</v>
      </c>
      <c r="E47" s="16"/>
      <c r="F47" s="1"/>
      <c r="G47" s="2" t="s">
        <v>64</v>
      </c>
      <c r="H47" s="2"/>
      <c r="I47" s="2"/>
      <c r="J47" s="2" t="s">
        <v>64</v>
      </c>
      <c r="K47" s="2"/>
      <c r="L47" s="56" t="s">
        <v>65</v>
      </c>
      <c r="M47" s="62">
        <f>1/M48</f>
        <v>0.34712579838933627</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f>'Rainfall Year 2025'!M48*AB16</f>
        <v>2.8808000000000002</v>
      </c>
      <c r="N48" s="55"/>
      <c r="O48" s="3"/>
      <c r="P48" s="3"/>
      <c r="Q48" s="3"/>
      <c r="R48" s="3"/>
    </row>
    <row r="49" spans="1:23">
      <c r="A49" s="5" t="s">
        <v>73</v>
      </c>
      <c r="B49" s="9" t="s">
        <v>74</v>
      </c>
      <c r="C49" s="24" t="s">
        <v>75</v>
      </c>
      <c r="D49" s="18" t="s">
        <v>76</v>
      </c>
      <c r="E49" s="18" t="s">
        <v>77</v>
      </c>
      <c r="F49" s="15" t="s">
        <v>78</v>
      </c>
      <c r="G49" s="20" t="s">
        <v>79</v>
      </c>
      <c r="H49" s="21">
        <f ca="1">COUNTIF(rainout,"&gt;0")/COUNT(rainout)</f>
        <v>0.63307493540051685</v>
      </c>
      <c r="I49" s="20"/>
      <c r="J49" s="6">
        <f ca="1">SUM(J50:J3699)/SUM(rainout)</f>
        <v>0.61689930592332498</v>
      </c>
      <c r="K49" s="6">
        <f ca="1">SUM(K50:K3699)/(3650-SUM(rainout))</f>
        <v>1.5882945012600121E-2</v>
      </c>
      <c r="L49" s="59" t="s">
        <v>73</v>
      </c>
      <c r="M49" s="60" t="s">
        <v>80</v>
      </c>
      <c r="N49" s="55"/>
    </row>
    <row r="50" spans="1:23">
      <c r="A50" s="2">
        <v>1</v>
      </c>
      <c r="B50" s="10">
        <v>1</v>
      </c>
      <c r="C50" s="25">
        <f ca="1">RAND()</f>
        <v>0.59825550505934655</v>
      </c>
      <c r="D50" s="18" t="s">
        <v>81</v>
      </c>
      <c r="E50" s="18" t="s">
        <v>82</v>
      </c>
      <c r="F50" s="15" t="s">
        <v>78</v>
      </c>
      <c r="G50" s="20" t="s">
        <v>12</v>
      </c>
      <c r="H50" s="21">
        <f ca="1">COUNTIF(rainout,"=0")/COUNT(rainout)</f>
        <v>0.36692506459948321</v>
      </c>
      <c r="I50" s="20"/>
      <c r="J50">
        <f ca="1">IF(AND(B50,B51),1,0)</f>
        <v>1</v>
      </c>
      <c r="K50">
        <f ca="1">IF(AND(NOT(B50),NOT(B51)),1,0)</f>
        <v>0</v>
      </c>
      <c r="L50" s="55">
        <v>1</v>
      </c>
      <c r="M50" s="61">
        <f t="shared" ref="M50:M77" ca="1" si="8">IF(B50&gt;0,-LN(1-(RAND()))/lambda,0)</f>
        <v>4.0684463677148246</v>
      </c>
      <c r="N50" s="55"/>
      <c r="O50" s="37"/>
      <c r="P50" t="s">
        <v>83</v>
      </c>
    </row>
    <row r="51" spans="1:23">
      <c r="A51" s="2">
        <v>2</v>
      </c>
      <c r="B51" s="10">
        <f t="shared" ref="B51:B77" ca="1" si="9">IF(B50&gt;0,IF(C51&lt;pww,1,0),IF(C51&lt;pdw,1,0))</f>
        <v>1</v>
      </c>
      <c r="C51" s="25">
        <f t="shared" ca="1" si="2"/>
        <v>0.1491638724935781</v>
      </c>
      <c r="D51" s="18"/>
      <c r="E51" s="18"/>
      <c r="F51" s="1"/>
      <c r="G51" s="19" t="s">
        <v>69</v>
      </c>
      <c r="H51" s="19"/>
      <c r="I51" s="20"/>
      <c r="J51">
        <f t="shared" ref="J51:J77" ca="1" si="10">IF(AND(B51,B52),1,0)</f>
        <v>1</v>
      </c>
      <c r="K51">
        <f t="shared" ref="K51:K77" ca="1" si="11">IF(AND(NOT(B51),NOT(B52)),1,0)</f>
        <v>0</v>
      </c>
      <c r="L51" s="55">
        <v>2</v>
      </c>
      <c r="M51" s="61">
        <f t="shared" ca="1" si="8"/>
        <v>0.9029224960974449</v>
      </c>
      <c r="N51" s="55"/>
      <c r="O51" s="4"/>
      <c r="P51" t="s">
        <v>84</v>
      </c>
    </row>
    <row r="52" spans="1:23" ht="15.6">
      <c r="A52" s="2">
        <v>3</v>
      </c>
      <c r="B52" s="10">
        <f t="shared" ca="1" si="9"/>
        <v>1</v>
      </c>
      <c r="C52" s="25">
        <f t="shared" ca="1" si="2"/>
        <v>0.37855505527251099</v>
      </c>
      <c r="D52" s="63">
        <f>'Rainfall Year 2025'!D52</f>
        <v>0.73</v>
      </c>
      <c r="E52" s="34">
        <f>1-D52</f>
        <v>0.27</v>
      </c>
      <c r="F52" s="35" t="s">
        <v>78</v>
      </c>
      <c r="G52" s="36">
        <f ca="1">J49</f>
        <v>0.61689930592332498</v>
      </c>
      <c r="H52" s="36">
        <f ca="1">1-G52</f>
        <v>0.38310069407667502</v>
      </c>
      <c r="I52" s="20"/>
      <c r="J52">
        <f t="shared" ca="1" si="10"/>
        <v>1</v>
      </c>
      <c r="K52">
        <f t="shared" ca="1" si="11"/>
        <v>0</v>
      </c>
      <c r="L52" s="55">
        <v>3</v>
      </c>
      <c r="M52" s="61">
        <f t="shared" ca="1" si="8"/>
        <v>0.93598323425643049</v>
      </c>
      <c r="N52" s="55"/>
      <c r="O52" s="41" t="s">
        <v>85</v>
      </c>
      <c r="P52" s="42"/>
      <c r="Q52" s="42" t="s">
        <v>86</v>
      </c>
      <c r="R52" s="43"/>
    </row>
    <row r="53" spans="1:23" ht="15.6">
      <c r="A53" s="2">
        <v>4</v>
      </c>
      <c r="B53" s="10">
        <f t="shared" ca="1" si="9"/>
        <v>1</v>
      </c>
      <c r="C53" s="25">
        <f t="shared" ca="1" si="2"/>
        <v>0.15454913567115769</v>
      </c>
      <c r="D53" s="34">
        <f>1-E53</f>
        <v>0.41000000000000003</v>
      </c>
      <c r="E53" s="63">
        <f>'Rainfall Year 2025'!E53</f>
        <v>0.59</v>
      </c>
      <c r="F53" s="35" t="s">
        <v>78</v>
      </c>
      <c r="G53" s="36">
        <f ca="1">1-H53</f>
        <v>0.98411705498739988</v>
      </c>
      <c r="H53" s="36">
        <f ca="1">K49</f>
        <v>1.5882945012600121E-2</v>
      </c>
      <c r="I53" s="20"/>
      <c r="J53">
        <f t="shared" ca="1" si="10"/>
        <v>1</v>
      </c>
      <c r="K53">
        <f t="shared" ca="1" si="11"/>
        <v>0</v>
      </c>
      <c r="L53" s="55">
        <v>4</v>
      </c>
      <c r="M53" s="61">
        <f t="shared" ca="1" si="8"/>
        <v>4.8430627016430536</v>
      </c>
      <c r="N53" s="55"/>
      <c r="O53" s="44">
        <f ca="1">SUM(M50:M77)/28/H49</f>
        <v>2.9679217400680979</v>
      </c>
      <c r="P53" s="45"/>
      <c r="Q53" s="46">
        <f ca="1">SUM(M50:M77)</f>
        <v>52.609672188287213</v>
      </c>
      <c r="R53" s="47" t="s">
        <v>87</v>
      </c>
      <c r="S53" s="78" t="s">
        <v>88</v>
      </c>
      <c r="T53" s="78"/>
      <c r="U53" s="78"/>
      <c r="V53" s="78"/>
    </row>
    <row r="54" spans="1:23" ht="15.6">
      <c r="A54" s="2">
        <v>5</v>
      </c>
      <c r="B54" s="10">
        <f t="shared" ca="1" si="9"/>
        <v>1</v>
      </c>
      <c r="C54" s="25">
        <f t="shared" ca="1" si="2"/>
        <v>4.2512813833958885E-2</v>
      </c>
      <c r="J54">
        <f t="shared" ca="1" si="10"/>
        <v>1</v>
      </c>
      <c r="K54">
        <f t="shared" ca="1" si="11"/>
        <v>0</v>
      </c>
      <c r="L54" s="55">
        <v>5</v>
      </c>
      <c r="M54" s="61">
        <f t="shared" ca="1" si="8"/>
        <v>0.26567483152934063</v>
      </c>
      <c r="N54" s="55"/>
      <c r="O54" s="48"/>
      <c r="P54" s="49"/>
      <c r="R54" s="50"/>
    </row>
    <row r="55" spans="1:23">
      <c r="A55" s="2">
        <v>6</v>
      </c>
      <c r="B55" s="10">
        <f t="shared" ca="1" si="9"/>
        <v>1</v>
      </c>
      <c r="C55" s="25">
        <f t="shared" ca="1" si="2"/>
        <v>0.17337810568655088</v>
      </c>
      <c r="J55">
        <f t="shared" ca="1" si="10"/>
        <v>0</v>
      </c>
      <c r="K55">
        <f t="shared" ca="1" si="11"/>
        <v>0</v>
      </c>
      <c r="L55" s="55">
        <v>6</v>
      </c>
      <c r="M55" s="61">
        <f t="shared" ca="1" si="8"/>
        <v>1.1598966614310693</v>
      </c>
      <c r="N55" s="55"/>
    </row>
    <row r="56" spans="1:23">
      <c r="A56" s="2">
        <v>7</v>
      </c>
      <c r="B56" s="10">
        <f t="shared" ca="1" si="9"/>
        <v>0</v>
      </c>
      <c r="C56" s="25">
        <f t="shared" ca="1" si="2"/>
        <v>0.98315665228303872</v>
      </c>
      <c r="J56">
        <f t="shared" ca="1" si="10"/>
        <v>0</v>
      </c>
      <c r="K56">
        <f t="shared" ca="1" si="11"/>
        <v>0</v>
      </c>
      <c r="L56" s="55">
        <v>7</v>
      </c>
      <c r="M56" s="61">
        <f t="shared" ca="1" si="8"/>
        <v>0</v>
      </c>
      <c r="N56" s="55"/>
      <c r="O56" s="76" t="s">
        <v>89</v>
      </c>
      <c r="P56" s="76" t="s">
        <v>90</v>
      </c>
      <c r="Q56" s="77">
        <f>79.9</f>
        <v>79.900000000000006</v>
      </c>
      <c r="R56" s="78" t="s">
        <v>87</v>
      </c>
      <c r="S56" s="78" t="s">
        <v>91</v>
      </c>
      <c r="T56" s="78"/>
      <c r="U56" s="78"/>
      <c r="V56" s="78"/>
      <c r="W56" s="78"/>
    </row>
    <row r="57" spans="1:23">
      <c r="A57" s="2">
        <v>8</v>
      </c>
      <c r="B57" s="10">
        <f t="shared" ca="1" si="9"/>
        <v>1</v>
      </c>
      <c r="C57" s="25">
        <f t="shared" ca="1" si="2"/>
        <v>0.37473838192277864</v>
      </c>
      <c r="J57">
        <f t="shared" ca="1" si="10"/>
        <v>1</v>
      </c>
      <c r="K57">
        <f t="shared" ca="1" si="11"/>
        <v>0</v>
      </c>
      <c r="L57" s="55">
        <v>8</v>
      </c>
      <c r="M57" s="61">
        <f t="shared" ca="1" si="8"/>
        <v>3.8391345091033284</v>
      </c>
      <c r="N57" s="55"/>
      <c r="O57" s="76"/>
      <c r="P57" s="76" t="s">
        <v>92</v>
      </c>
      <c r="Q57" s="77">
        <f ca="1">MAX(M50:M3699)</f>
        <v>21.038949276671939</v>
      </c>
      <c r="R57" s="78" t="s">
        <v>87</v>
      </c>
      <c r="S57" s="78"/>
      <c r="T57" s="78"/>
      <c r="U57" s="78"/>
      <c r="V57" s="78"/>
      <c r="W57" s="78"/>
    </row>
    <row r="58" spans="1:23">
      <c r="A58" s="2">
        <v>9</v>
      </c>
      <c r="B58" s="10">
        <f t="shared" ca="1" si="9"/>
        <v>1</v>
      </c>
      <c r="C58" s="25">
        <f t="shared" ca="1" si="2"/>
        <v>0.65954074013417219</v>
      </c>
      <c r="J58">
        <f t="shared" ca="1" si="10"/>
        <v>0</v>
      </c>
      <c r="K58">
        <f t="shared" ca="1" si="11"/>
        <v>0</v>
      </c>
      <c r="L58" s="55">
        <v>9</v>
      </c>
      <c r="M58" s="61">
        <f t="shared" ca="1" si="8"/>
        <v>3.8476015270952355</v>
      </c>
      <c r="N58" s="55"/>
      <c r="Q58" s="51"/>
    </row>
    <row r="59" spans="1:23">
      <c r="A59" s="2">
        <v>10</v>
      </c>
      <c r="B59" s="10">
        <f t="shared" ca="1" si="9"/>
        <v>0</v>
      </c>
      <c r="C59" s="25">
        <f t="shared" ca="1" si="2"/>
        <v>0.85024659481526277</v>
      </c>
      <c r="J59">
        <f t="shared" ca="1" si="10"/>
        <v>0</v>
      </c>
      <c r="K59">
        <f t="shared" ca="1" si="11"/>
        <v>1</v>
      </c>
      <c r="L59" s="55">
        <v>10</v>
      </c>
      <c r="M59" s="61">
        <f t="shared" ca="1" si="8"/>
        <v>0</v>
      </c>
      <c r="N59" s="55"/>
    </row>
    <row r="60" spans="1:23">
      <c r="A60" s="2">
        <v>11</v>
      </c>
      <c r="B60" s="10">
        <f t="shared" ca="1" si="9"/>
        <v>0</v>
      </c>
      <c r="C60" s="25">
        <f t="shared" ca="1" si="2"/>
        <v>0.91485520513970631</v>
      </c>
      <c r="J60">
        <f t="shared" ca="1" si="10"/>
        <v>0</v>
      </c>
      <c r="K60">
        <f t="shared" ca="1" si="11"/>
        <v>0</v>
      </c>
      <c r="L60" s="55">
        <v>11</v>
      </c>
      <c r="M60" s="61">
        <f t="shared" ca="1" si="8"/>
        <v>0</v>
      </c>
      <c r="N60" s="55"/>
    </row>
    <row r="61" spans="1:23">
      <c r="A61" s="2">
        <v>12</v>
      </c>
      <c r="B61" s="10">
        <f t="shared" ca="1" si="9"/>
        <v>1</v>
      </c>
      <c r="C61" s="25">
        <f t="shared" ca="1" si="2"/>
        <v>3.9643999420517884E-2</v>
      </c>
      <c r="J61">
        <f t="shared" ca="1" si="10"/>
        <v>0</v>
      </c>
      <c r="K61">
        <f t="shared" ca="1" si="11"/>
        <v>0</v>
      </c>
      <c r="L61" s="55">
        <v>12</v>
      </c>
      <c r="M61" s="61">
        <f t="shared" ca="1" si="8"/>
        <v>2.6563126143971081</v>
      </c>
      <c r="N61" s="55"/>
    </row>
    <row r="62" spans="1:23">
      <c r="A62" s="2">
        <v>13</v>
      </c>
      <c r="B62" s="10">
        <f t="shared" ca="1" si="9"/>
        <v>0</v>
      </c>
      <c r="C62" s="25">
        <f t="shared" ca="1" si="2"/>
        <v>0.9414524791678357</v>
      </c>
      <c r="J62">
        <f t="shared" ca="1" si="10"/>
        <v>0</v>
      </c>
      <c r="K62">
        <f t="shared" ca="1" si="11"/>
        <v>0</v>
      </c>
      <c r="L62" s="55">
        <v>13</v>
      </c>
      <c r="M62" s="61">
        <f t="shared" ca="1" si="8"/>
        <v>0</v>
      </c>
      <c r="N62" s="55"/>
    </row>
    <row r="63" spans="1:23">
      <c r="A63" s="2">
        <v>14</v>
      </c>
      <c r="B63" s="10">
        <f t="shared" ca="1" si="9"/>
        <v>1</v>
      </c>
      <c r="C63" s="25">
        <f t="shared" ca="1" si="2"/>
        <v>0.41807398413954677</v>
      </c>
      <c r="J63">
        <f t="shared" ca="1" si="10"/>
        <v>1</v>
      </c>
      <c r="K63">
        <f t="shared" ca="1" si="11"/>
        <v>0</v>
      </c>
      <c r="L63" s="55">
        <v>14</v>
      </c>
      <c r="M63" s="61">
        <f t="shared" ca="1" si="8"/>
        <v>3.6866873778219462</v>
      </c>
      <c r="N63" s="55"/>
    </row>
    <row r="64" spans="1:23">
      <c r="A64" s="2">
        <v>15</v>
      </c>
      <c r="B64" s="10">
        <f t="shared" ca="1" si="9"/>
        <v>1</v>
      </c>
      <c r="C64" s="25">
        <f t="shared" ca="1" si="2"/>
        <v>0.22576671950152871</v>
      </c>
      <c r="J64">
        <f t="shared" ca="1" si="10"/>
        <v>0</v>
      </c>
      <c r="K64">
        <f t="shared" ca="1" si="11"/>
        <v>0</v>
      </c>
      <c r="L64" s="55">
        <v>15</v>
      </c>
      <c r="M64" s="61">
        <f t="shared" ca="1" si="8"/>
        <v>2.1768549921498828</v>
      </c>
      <c r="N64" s="55"/>
    </row>
    <row r="65" spans="1:14">
      <c r="A65" s="2">
        <v>16</v>
      </c>
      <c r="B65" s="10">
        <f t="shared" ca="1" si="9"/>
        <v>0</v>
      </c>
      <c r="C65" s="25">
        <f t="shared" ca="1" si="2"/>
        <v>0.99959422623569572</v>
      </c>
      <c r="J65">
        <f t="shared" ca="1" si="10"/>
        <v>0</v>
      </c>
      <c r="K65">
        <f t="shared" ca="1" si="11"/>
        <v>0</v>
      </c>
      <c r="L65" s="55">
        <v>16</v>
      </c>
      <c r="M65" s="61">
        <f t="shared" ca="1" si="8"/>
        <v>0</v>
      </c>
      <c r="N65" s="55"/>
    </row>
    <row r="66" spans="1:14">
      <c r="A66" s="2">
        <v>17</v>
      </c>
      <c r="B66" s="10">
        <f t="shared" ca="1" si="9"/>
        <v>1</v>
      </c>
      <c r="C66" s="25">
        <f t="shared" ca="1" si="2"/>
        <v>0.3804340302071233</v>
      </c>
      <c r="J66">
        <f t="shared" ca="1" si="10"/>
        <v>1</v>
      </c>
      <c r="K66">
        <f t="shared" ca="1" si="11"/>
        <v>0</v>
      </c>
      <c r="L66" s="55">
        <v>17</v>
      </c>
      <c r="M66" s="61">
        <f t="shared" ca="1" si="8"/>
        <v>0.71277623953000102</v>
      </c>
      <c r="N66" s="55"/>
    </row>
    <row r="67" spans="1:14">
      <c r="A67" s="2">
        <v>18</v>
      </c>
      <c r="B67" s="10">
        <f t="shared" ca="1" si="9"/>
        <v>1</v>
      </c>
      <c r="C67" s="25">
        <f t="shared" ca="1" si="2"/>
        <v>0.27371173547022987</v>
      </c>
      <c r="J67">
        <f t="shared" ca="1" si="10"/>
        <v>1</v>
      </c>
      <c r="K67">
        <f t="shared" ca="1" si="11"/>
        <v>0</v>
      </c>
      <c r="L67" s="55">
        <v>18</v>
      </c>
      <c r="M67" s="61">
        <f t="shared" ca="1" si="8"/>
        <v>2.3889536377915768</v>
      </c>
      <c r="N67" s="55"/>
    </row>
    <row r="68" spans="1:14">
      <c r="A68" s="2">
        <v>19</v>
      </c>
      <c r="B68" s="10">
        <f t="shared" ca="1" si="9"/>
        <v>1</v>
      </c>
      <c r="C68" s="25">
        <f t="shared" ca="1" si="2"/>
        <v>0.31314025922288735</v>
      </c>
      <c r="J68">
        <f t="shared" ca="1" si="10"/>
        <v>1</v>
      </c>
      <c r="K68">
        <f t="shared" ca="1" si="11"/>
        <v>0</v>
      </c>
      <c r="L68" s="55">
        <v>19</v>
      </c>
      <c r="M68" s="61">
        <f t="shared" ca="1" si="8"/>
        <v>1.5634128318566318</v>
      </c>
      <c r="N68" s="55"/>
    </row>
    <row r="69" spans="1:14">
      <c r="A69" s="2">
        <v>20</v>
      </c>
      <c r="B69" s="10">
        <f t="shared" ca="1" si="9"/>
        <v>1</v>
      </c>
      <c r="C69" s="25">
        <f t="shared" ca="1" si="2"/>
        <v>0.14488844226494402</v>
      </c>
      <c r="J69">
        <f t="shared" ca="1" si="10"/>
        <v>1</v>
      </c>
      <c r="K69">
        <f t="shared" ca="1" si="11"/>
        <v>0</v>
      </c>
      <c r="L69" s="55">
        <v>20</v>
      </c>
      <c r="M69" s="61">
        <f t="shared" ca="1" si="8"/>
        <v>1.2005395001412547</v>
      </c>
      <c r="N69" s="55"/>
    </row>
    <row r="70" spans="1:14">
      <c r="A70" s="2">
        <v>21</v>
      </c>
      <c r="B70" s="10">
        <f t="shared" ca="1" si="9"/>
        <v>1</v>
      </c>
      <c r="C70" s="25">
        <f t="shared" ca="1" si="2"/>
        <v>0.20233732390916692</v>
      </c>
      <c r="J70">
        <f t="shared" ca="1" si="10"/>
        <v>1</v>
      </c>
      <c r="K70">
        <f t="shared" ca="1" si="11"/>
        <v>0</v>
      </c>
      <c r="L70" s="55">
        <v>21</v>
      </c>
      <c r="M70" s="61">
        <f t="shared" ca="1" si="8"/>
        <v>1.4904590815095802</v>
      </c>
      <c r="N70" s="55"/>
    </row>
    <row r="71" spans="1:14">
      <c r="A71" s="2">
        <v>22</v>
      </c>
      <c r="B71" s="10">
        <f t="shared" ca="1" si="9"/>
        <v>1</v>
      </c>
      <c r="C71" s="25">
        <f t="shared" ca="1" si="2"/>
        <v>0.54444464616669708</v>
      </c>
      <c r="J71">
        <f t="shared" ca="1" si="10"/>
        <v>1</v>
      </c>
      <c r="K71">
        <f t="shared" ca="1" si="11"/>
        <v>0</v>
      </c>
      <c r="L71" s="55">
        <v>22</v>
      </c>
      <c r="M71" s="61">
        <f t="shared" ca="1" si="8"/>
        <v>1.9066714214552727</v>
      </c>
      <c r="N71" s="55"/>
    </row>
    <row r="72" spans="1:14">
      <c r="A72" s="2">
        <v>23</v>
      </c>
      <c r="B72" s="10">
        <f t="shared" ca="1" si="9"/>
        <v>1</v>
      </c>
      <c r="C72" s="25">
        <f t="shared" ref="C72:C77" ca="1" si="12">RAND()</f>
        <v>0.11661434307166985</v>
      </c>
      <c r="J72">
        <f t="shared" ca="1" si="10"/>
        <v>1</v>
      </c>
      <c r="K72">
        <f t="shared" ca="1" si="11"/>
        <v>0</v>
      </c>
      <c r="L72" s="55">
        <v>23</v>
      </c>
      <c r="M72" s="61">
        <f t="shared" ca="1" si="8"/>
        <v>1.1123008794687963</v>
      </c>
      <c r="N72" s="55"/>
    </row>
    <row r="73" spans="1:14">
      <c r="A73" s="2">
        <v>24</v>
      </c>
      <c r="B73" s="10">
        <f t="shared" ca="1" si="9"/>
        <v>1</v>
      </c>
      <c r="C73" s="25">
        <f t="shared" ca="1" si="12"/>
        <v>0.36479748455422101</v>
      </c>
      <c r="J73">
        <f t="shared" ca="1" si="10"/>
        <v>0</v>
      </c>
      <c r="K73">
        <f t="shared" ca="1" si="11"/>
        <v>0</v>
      </c>
      <c r="L73" s="55">
        <v>24</v>
      </c>
      <c r="M73" s="61">
        <f t="shared" ca="1" si="8"/>
        <v>11.403617897358954</v>
      </c>
      <c r="N73" s="55"/>
    </row>
    <row r="74" spans="1:14">
      <c r="A74" s="2">
        <v>25</v>
      </c>
      <c r="B74" s="10">
        <f t="shared" ca="1" si="9"/>
        <v>0</v>
      </c>
      <c r="C74" s="25">
        <f t="shared" ca="1" si="12"/>
        <v>0.76827932153278433</v>
      </c>
      <c r="J74">
        <f t="shared" ca="1" si="10"/>
        <v>0</v>
      </c>
      <c r="K74">
        <f t="shared" ca="1" si="11"/>
        <v>1</v>
      </c>
      <c r="L74" s="55">
        <v>25</v>
      </c>
      <c r="M74" s="61">
        <f t="shared" ca="1" si="8"/>
        <v>0</v>
      </c>
      <c r="N74" s="55"/>
    </row>
    <row r="75" spans="1:14">
      <c r="A75" s="2">
        <v>26</v>
      </c>
      <c r="B75" s="10">
        <f t="shared" ca="1" si="9"/>
        <v>0</v>
      </c>
      <c r="C75" s="25">
        <f t="shared" ca="1" si="12"/>
        <v>0.60290346314223719</v>
      </c>
      <c r="J75">
        <f t="shared" ca="1" si="10"/>
        <v>0</v>
      </c>
      <c r="K75">
        <f t="shared" ca="1" si="11"/>
        <v>1</v>
      </c>
      <c r="L75" s="55">
        <v>26</v>
      </c>
      <c r="M75" s="61">
        <f t="shared" ca="1" si="8"/>
        <v>0</v>
      </c>
      <c r="N75" s="55"/>
    </row>
    <row r="76" spans="1:14">
      <c r="A76" s="2">
        <v>27</v>
      </c>
      <c r="B76" s="10">
        <f t="shared" ca="1" si="9"/>
        <v>0</v>
      </c>
      <c r="C76" s="25">
        <f t="shared" ca="1" si="12"/>
        <v>0.94988276193124643</v>
      </c>
      <c r="J76">
        <f t="shared" ca="1" si="10"/>
        <v>0</v>
      </c>
      <c r="K76">
        <f t="shared" ca="1" si="11"/>
        <v>0</v>
      </c>
      <c r="L76" s="55">
        <v>27</v>
      </c>
      <c r="M76" s="61">
        <f t="shared" ca="1" si="8"/>
        <v>0</v>
      </c>
      <c r="N76" s="55"/>
    </row>
    <row r="77" spans="1:14">
      <c r="A77" s="2">
        <v>28</v>
      </c>
      <c r="B77" s="10">
        <f t="shared" ca="1" si="9"/>
        <v>1</v>
      </c>
      <c r="C77" s="25">
        <f t="shared" ca="1" si="12"/>
        <v>0.18452465433936294</v>
      </c>
      <c r="J77">
        <f t="shared" ca="1" si="10"/>
        <v>1</v>
      </c>
      <c r="K77">
        <f t="shared" ca="1" si="11"/>
        <v>0</v>
      </c>
      <c r="L77" s="55">
        <v>28</v>
      </c>
      <c r="M77" s="61">
        <f t="shared" ca="1" si="8"/>
        <v>2.4483633859354823</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6" thickBot="1">
      <c r="A89" s="2" t="s">
        <v>59</v>
      </c>
      <c r="B89" s="2"/>
      <c r="C89" s="23"/>
      <c r="D89" s="1"/>
      <c r="E89" s="1"/>
      <c r="F89" s="1"/>
      <c r="G89" s="1"/>
      <c r="H89" s="1"/>
      <c r="I89" s="1"/>
      <c r="L89" s="55" t="s">
        <v>60</v>
      </c>
      <c r="M89" s="55"/>
      <c r="N89" s="55"/>
      <c r="O89" s="38">
        <v>0.43</v>
      </c>
      <c r="P89" s="38">
        <v>0.72</v>
      </c>
      <c r="Q89" s="38">
        <v>0.62</v>
      </c>
      <c r="R89" s="3"/>
    </row>
    <row r="90" spans="1:22" ht="24" thickBot="1">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f>'Rainfall Year 2025'!M91</f>
        <v>2.9</v>
      </c>
      <c r="N91" s="55"/>
      <c r="O91" s="3"/>
      <c r="P91" s="3"/>
      <c r="Q91" s="3"/>
      <c r="R91" s="3"/>
    </row>
    <row r="92" spans="1:22">
      <c r="A92" s="5" t="s">
        <v>73</v>
      </c>
      <c r="B92" s="9" t="s">
        <v>74</v>
      </c>
      <c r="C92" s="24" t="s">
        <v>75</v>
      </c>
      <c r="D92" s="18" t="s">
        <v>76</v>
      </c>
      <c r="E92" s="18" t="s">
        <v>77</v>
      </c>
      <c r="F92" s="15" t="s">
        <v>78</v>
      </c>
      <c r="G92" s="20" t="s">
        <v>79</v>
      </c>
      <c r="H92" s="21">
        <f ca="1">COUNTIF(rainout,"&gt;0")/COUNT(rainout)</f>
        <v>0.63307493540051685</v>
      </c>
      <c r="I92" s="20"/>
      <c r="J92" s="6">
        <f ca="1">SUM(J93:J3742)/SUM(rainout)</f>
        <v>0.55341597541144172</v>
      </c>
      <c r="K92" s="6">
        <f ca="1">SUM(K93:K3742)/(3650-SUM(rainout))</f>
        <v>1.4997483196683328E-2</v>
      </c>
      <c r="L92" s="59" t="s">
        <v>73</v>
      </c>
      <c r="M92" s="60" t="s">
        <v>80</v>
      </c>
      <c r="N92" s="55"/>
    </row>
    <row r="93" spans="1:22">
      <c r="A93" s="2">
        <v>1</v>
      </c>
      <c r="B93" s="10">
        <v>1</v>
      </c>
      <c r="C93" s="25">
        <f ca="1">RAND()</f>
        <v>0.44838188720544825</v>
      </c>
      <c r="D93" s="18" t="s">
        <v>81</v>
      </c>
      <c r="E93" s="18" t="s">
        <v>82</v>
      </c>
      <c r="F93" s="15" t="s">
        <v>78</v>
      </c>
      <c r="G93" s="20" t="s">
        <v>12</v>
      </c>
      <c r="H93" s="21">
        <f ca="1">COUNTIF(rainout,"=0")/COUNT(rainout)</f>
        <v>0.36692506459948321</v>
      </c>
      <c r="I93" s="20"/>
      <c r="J93">
        <f ca="1">IF(AND(B93,B94),1,0)</f>
        <v>1</v>
      </c>
      <c r="K93">
        <f ca="1">IF(AND(NOT(B93),NOT(B94)),1,0)</f>
        <v>0</v>
      </c>
      <c r="L93" s="55">
        <v>1</v>
      </c>
      <c r="M93" s="61">
        <f t="shared" ref="M93:M123" ca="1" si="13">IF(B93&gt;0,-LN(1-(RAND()))/lambda,0)</f>
        <v>4.9465753949619673</v>
      </c>
      <c r="N93" s="55"/>
      <c r="O93" s="37"/>
      <c r="P93" t="s">
        <v>83</v>
      </c>
    </row>
    <row r="94" spans="1:22">
      <c r="A94" s="2">
        <v>2</v>
      </c>
      <c r="B94" s="10">
        <f t="shared" ref="B94:B123" ca="1" si="14">IF(B93&gt;0,IF(C94&lt;pww,1,0),IF(C94&lt;pdw,1,0))</f>
        <v>1</v>
      </c>
      <c r="C94" s="25">
        <f t="shared" ref="C94:C123" ca="1" si="15">RAND()</f>
        <v>0.65940348439518259</v>
      </c>
      <c r="D94" s="18"/>
      <c r="E94" s="18"/>
      <c r="F94" s="1"/>
      <c r="G94" s="19" t="s">
        <v>69</v>
      </c>
      <c r="H94" s="19"/>
      <c r="I94" s="20"/>
      <c r="J94">
        <f t="shared" ref="J94:J123" ca="1" si="16">IF(AND(B94,B95),1,0)</f>
        <v>0</v>
      </c>
      <c r="K94">
        <f t="shared" ref="K94:K123" ca="1" si="17">IF(AND(NOT(B94),NOT(B95)),1,0)</f>
        <v>0</v>
      </c>
      <c r="L94" s="55">
        <v>2</v>
      </c>
      <c r="M94" s="61">
        <f t="shared" ca="1" si="13"/>
        <v>0.30470945076288347</v>
      </c>
      <c r="N94" s="55"/>
      <c r="O94" s="4"/>
      <c r="P94" t="s">
        <v>84</v>
      </c>
    </row>
    <row r="95" spans="1:22" ht="15.6">
      <c r="A95" s="2">
        <v>3</v>
      </c>
      <c r="B95" s="10">
        <f t="shared" ca="1" si="14"/>
        <v>0</v>
      </c>
      <c r="C95" s="25">
        <f t="shared" ca="1" si="15"/>
        <v>0.86184150268050519</v>
      </c>
      <c r="D95" s="63">
        <f>'Rainfall Year 2025'!D95</f>
        <v>0.69</v>
      </c>
      <c r="E95" s="34">
        <f>1-D95</f>
        <v>0.31000000000000005</v>
      </c>
      <c r="F95" s="35" t="s">
        <v>78</v>
      </c>
      <c r="G95" s="36">
        <f ca="1">J92</f>
        <v>0.55341597541144172</v>
      </c>
      <c r="H95" s="36">
        <f ca="1">1-G95</f>
        <v>0.44658402458855828</v>
      </c>
      <c r="I95" s="20"/>
      <c r="J95">
        <f t="shared" ca="1" si="16"/>
        <v>0</v>
      </c>
      <c r="K95">
        <f t="shared" ca="1" si="17"/>
        <v>0</v>
      </c>
      <c r="L95" s="55">
        <v>3</v>
      </c>
      <c r="M95" s="61">
        <f t="shared" ca="1" si="13"/>
        <v>0</v>
      </c>
      <c r="N95" s="55"/>
      <c r="O95" s="41" t="s">
        <v>85</v>
      </c>
      <c r="P95" s="42"/>
      <c r="Q95" s="42" t="s">
        <v>86</v>
      </c>
      <c r="R95" s="43"/>
    </row>
    <row r="96" spans="1:22" ht="15.6">
      <c r="A96" s="2">
        <v>4</v>
      </c>
      <c r="B96" s="10">
        <f t="shared" ca="1" si="14"/>
        <v>1</v>
      </c>
      <c r="C96" s="25">
        <f t="shared" ca="1" si="15"/>
        <v>0.31820854454092951</v>
      </c>
      <c r="D96" s="34">
        <f>1-E96</f>
        <v>0.35</v>
      </c>
      <c r="E96" s="63">
        <f>'Rainfall Year 2025'!E96</f>
        <v>0.65</v>
      </c>
      <c r="F96" s="35" t="s">
        <v>78</v>
      </c>
      <c r="G96" s="36">
        <f ca="1">1-H96</f>
        <v>0.98500251680331663</v>
      </c>
      <c r="H96" s="36">
        <f ca="1">K92</f>
        <v>1.4997483196683328E-2</v>
      </c>
      <c r="I96" s="20"/>
      <c r="J96">
        <f t="shared" ca="1" si="16"/>
        <v>1</v>
      </c>
      <c r="K96">
        <f t="shared" ca="1" si="17"/>
        <v>0</v>
      </c>
      <c r="L96" s="55">
        <v>4</v>
      </c>
      <c r="M96" s="61">
        <f t="shared" ca="1" si="13"/>
        <v>0.49613603311101528</v>
      </c>
      <c r="N96" s="55"/>
      <c r="O96" s="44">
        <f ca="1">SUM(M93:M123)/31/H92</f>
        <v>2.539824623395079</v>
      </c>
      <c r="P96" s="45"/>
      <c r="Q96" s="46">
        <f ca="1">SUM(M93:M123)</f>
        <v>49.844878590918931</v>
      </c>
      <c r="R96" s="47" t="s">
        <v>87</v>
      </c>
      <c r="S96" s="78" t="s">
        <v>88</v>
      </c>
      <c r="T96" s="78"/>
      <c r="U96" s="78"/>
      <c r="V96" s="78"/>
    </row>
    <row r="97" spans="1:23" ht="15.6">
      <c r="A97" s="2">
        <v>5</v>
      </c>
      <c r="B97" s="10">
        <f t="shared" ca="1" si="14"/>
        <v>1</v>
      </c>
      <c r="C97" s="25">
        <f t="shared" ca="1" si="15"/>
        <v>0.1683671679415577</v>
      </c>
      <c r="J97">
        <f t="shared" ca="1" si="16"/>
        <v>1</v>
      </c>
      <c r="K97">
        <f t="shared" ca="1" si="17"/>
        <v>0</v>
      </c>
      <c r="L97" s="55">
        <v>5</v>
      </c>
      <c r="M97" s="61">
        <f t="shared" ca="1" si="13"/>
        <v>3.4474017064084328</v>
      </c>
      <c r="N97" s="55"/>
      <c r="O97" s="48"/>
      <c r="P97" s="49"/>
      <c r="R97" s="50"/>
    </row>
    <row r="98" spans="1:23">
      <c r="A98" s="2">
        <v>6</v>
      </c>
      <c r="B98" s="10">
        <f t="shared" ca="1" si="14"/>
        <v>1</v>
      </c>
      <c r="C98" s="25">
        <f t="shared" ca="1" si="15"/>
        <v>0.36495611760543156</v>
      </c>
      <c r="J98">
        <f t="shared" ca="1" si="16"/>
        <v>1</v>
      </c>
      <c r="K98">
        <f t="shared" ca="1" si="17"/>
        <v>0</v>
      </c>
      <c r="L98" s="55">
        <v>6</v>
      </c>
      <c r="M98" s="61">
        <f t="shared" ca="1" si="13"/>
        <v>4.2107727531140497</v>
      </c>
      <c r="N98" s="55"/>
    </row>
    <row r="99" spans="1:23">
      <c r="A99" s="2">
        <v>7</v>
      </c>
      <c r="B99" s="10">
        <f t="shared" ca="1" si="14"/>
        <v>1</v>
      </c>
      <c r="C99" s="25">
        <f t="shared" ca="1" si="15"/>
        <v>4.3588987363469167E-2</v>
      </c>
      <c r="J99">
        <f t="shared" ca="1" si="16"/>
        <v>1</v>
      </c>
      <c r="K99">
        <f t="shared" ca="1" si="17"/>
        <v>0</v>
      </c>
      <c r="L99" s="55">
        <v>7</v>
      </c>
      <c r="M99" s="61">
        <f t="shared" ca="1" si="13"/>
        <v>2.0752401840819554</v>
      </c>
      <c r="N99" s="55"/>
      <c r="O99" s="76" t="s">
        <v>89</v>
      </c>
      <c r="P99" s="76" t="s">
        <v>90</v>
      </c>
      <c r="Q99" s="77">
        <f>79.9</f>
        <v>79.900000000000006</v>
      </c>
      <c r="R99" s="78" t="s">
        <v>87</v>
      </c>
      <c r="S99" s="78" t="s">
        <v>91</v>
      </c>
      <c r="T99" s="78"/>
      <c r="U99" s="78"/>
      <c r="V99" s="78"/>
      <c r="W99" s="78"/>
    </row>
    <row r="100" spans="1:23">
      <c r="A100" s="2">
        <v>8</v>
      </c>
      <c r="B100" s="10">
        <f t="shared" ca="1" si="14"/>
        <v>1</v>
      </c>
      <c r="C100" s="25">
        <f t="shared" ca="1" si="15"/>
        <v>0.63247292407281963</v>
      </c>
      <c r="J100">
        <f t="shared" ca="1" si="16"/>
        <v>1</v>
      </c>
      <c r="K100">
        <f t="shared" ca="1" si="17"/>
        <v>0</v>
      </c>
      <c r="L100" s="55">
        <v>8</v>
      </c>
      <c r="M100" s="61">
        <f t="shared" ca="1" si="13"/>
        <v>8.3406431860273939E-2</v>
      </c>
      <c r="N100" s="55"/>
      <c r="O100" s="76"/>
      <c r="P100" s="76" t="s">
        <v>92</v>
      </c>
      <c r="Q100" s="77">
        <f ca="1">MAX(M93:M3742)</f>
        <v>21.038949276671939</v>
      </c>
      <c r="R100" s="78" t="s">
        <v>87</v>
      </c>
      <c r="S100" s="78"/>
      <c r="T100" s="78"/>
      <c r="U100" s="78"/>
      <c r="V100" s="78"/>
      <c r="W100" s="78"/>
    </row>
    <row r="101" spans="1:23">
      <c r="A101" s="2">
        <v>9</v>
      </c>
      <c r="B101" s="10">
        <f t="shared" ca="1" si="14"/>
        <v>1</v>
      </c>
      <c r="C101" s="25">
        <f t="shared" ca="1" si="15"/>
        <v>6.7771545419376023E-2</v>
      </c>
      <c r="J101">
        <f t="shared" ca="1" si="16"/>
        <v>0</v>
      </c>
      <c r="K101">
        <f t="shared" ca="1" si="17"/>
        <v>0</v>
      </c>
      <c r="L101" s="55">
        <v>9</v>
      </c>
      <c r="M101" s="61">
        <f t="shared" ca="1" si="13"/>
        <v>0.422441637279583</v>
      </c>
      <c r="N101" s="55"/>
      <c r="Q101" s="51"/>
    </row>
    <row r="102" spans="1:23">
      <c r="A102" s="2">
        <v>10</v>
      </c>
      <c r="B102" s="10">
        <f t="shared" ca="1" si="14"/>
        <v>0</v>
      </c>
      <c r="C102" s="25">
        <f t="shared" ca="1" si="15"/>
        <v>0.9740512987040425</v>
      </c>
      <c r="J102">
        <f t="shared" ca="1" si="16"/>
        <v>0</v>
      </c>
      <c r="K102">
        <f t="shared" ca="1" si="17"/>
        <v>1</v>
      </c>
      <c r="L102" s="55">
        <v>10</v>
      </c>
      <c r="M102" s="61">
        <f t="shared" ca="1" si="13"/>
        <v>0</v>
      </c>
      <c r="N102" s="55"/>
    </row>
    <row r="103" spans="1:23">
      <c r="A103" s="2">
        <v>11</v>
      </c>
      <c r="B103" s="10">
        <f t="shared" ca="1" si="14"/>
        <v>0</v>
      </c>
      <c r="C103" s="25">
        <f t="shared" ca="1" si="15"/>
        <v>0.98327315294228534</v>
      </c>
      <c r="J103">
        <f t="shared" ca="1" si="16"/>
        <v>0</v>
      </c>
      <c r="K103">
        <f t="shared" ca="1" si="17"/>
        <v>0</v>
      </c>
      <c r="L103" s="55">
        <v>11</v>
      </c>
      <c r="M103" s="61">
        <f t="shared" ca="1" si="13"/>
        <v>0</v>
      </c>
      <c r="N103" s="55"/>
    </row>
    <row r="104" spans="1:23">
      <c r="A104" s="2">
        <v>12</v>
      </c>
      <c r="B104" s="10">
        <f t="shared" ca="1" si="14"/>
        <v>1</v>
      </c>
      <c r="C104" s="25">
        <f t="shared" ca="1" si="15"/>
        <v>0.42141161660992388</v>
      </c>
      <c r="J104">
        <f t="shared" ca="1" si="16"/>
        <v>0</v>
      </c>
      <c r="K104">
        <f t="shared" ca="1" si="17"/>
        <v>0</v>
      </c>
      <c r="L104" s="55">
        <v>12</v>
      </c>
      <c r="M104" s="61">
        <f t="shared" ca="1" si="13"/>
        <v>6.2881782503164159</v>
      </c>
      <c r="N104" s="55"/>
    </row>
    <row r="105" spans="1:23">
      <c r="A105" s="2">
        <v>13</v>
      </c>
      <c r="B105" s="10">
        <f t="shared" ca="1" si="14"/>
        <v>0</v>
      </c>
      <c r="C105" s="25">
        <f t="shared" ca="1" si="15"/>
        <v>0.73079982116902309</v>
      </c>
      <c r="J105">
        <f t="shared" ca="1" si="16"/>
        <v>0</v>
      </c>
      <c r="K105">
        <f t="shared" ca="1" si="17"/>
        <v>1</v>
      </c>
      <c r="L105" s="55">
        <v>13</v>
      </c>
      <c r="M105" s="61">
        <f t="shared" ca="1" si="13"/>
        <v>0</v>
      </c>
      <c r="N105" s="55"/>
    </row>
    <row r="106" spans="1:23">
      <c r="A106" s="2">
        <v>14</v>
      </c>
      <c r="B106" s="10">
        <f t="shared" ca="1" si="14"/>
        <v>0</v>
      </c>
      <c r="C106" s="25">
        <f t="shared" ca="1" si="15"/>
        <v>0.81428071766611743</v>
      </c>
      <c r="J106">
        <f t="shared" ca="1" si="16"/>
        <v>0</v>
      </c>
      <c r="K106">
        <f t="shared" ca="1" si="17"/>
        <v>0</v>
      </c>
      <c r="L106" s="55">
        <v>14</v>
      </c>
      <c r="M106" s="61">
        <f t="shared" ca="1" si="13"/>
        <v>0</v>
      </c>
      <c r="N106" s="55"/>
    </row>
    <row r="107" spans="1:23">
      <c r="A107" s="2">
        <v>15</v>
      </c>
      <c r="B107" s="10">
        <f t="shared" ca="1" si="14"/>
        <v>1</v>
      </c>
      <c r="C107" s="25">
        <f t="shared" ca="1" si="15"/>
        <v>0.30760344456835687</v>
      </c>
      <c r="J107">
        <f t="shared" ca="1" si="16"/>
        <v>0</v>
      </c>
      <c r="K107">
        <f t="shared" ca="1" si="17"/>
        <v>0</v>
      </c>
      <c r="L107" s="55">
        <v>15</v>
      </c>
      <c r="M107" s="61">
        <f t="shared" ca="1" si="13"/>
        <v>3.4879424436853954</v>
      </c>
      <c r="N107" s="55"/>
    </row>
    <row r="108" spans="1:23">
      <c r="A108" s="2">
        <v>16</v>
      </c>
      <c r="B108" s="10">
        <f t="shared" ca="1" si="14"/>
        <v>0</v>
      </c>
      <c r="C108" s="25">
        <f t="shared" ca="1" si="15"/>
        <v>0.99654659632530995</v>
      </c>
      <c r="J108">
        <f t="shared" ca="1" si="16"/>
        <v>0</v>
      </c>
      <c r="K108">
        <f t="shared" ca="1" si="17"/>
        <v>1</v>
      </c>
      <c r="L108" s="55">
        <v>16</v>
      </c>
      <c r="M108" s="61">
        <f t="shared" ca="1" si="13"/>
        <v>0</v>
      </c>
      <c r="N108" s="55"/>
    </row>
    <row r="109" spans="1:23">
      <c r="A109" s="2">
        <v>17</v>
      </c>
      <c r="B109" s="10">
        <f t="shared" ca="1" si="14"/>
        <v>0</v>
      </c>
      <c r="C109" s="25">
        <f t="shared" ca="1" si="15"/>
        <v>0.79435577020551751</v>
      </c>
      <c r="J109">
        <f t="shared" ca="1" si="16"/>
        <v>0</v>
      </c>
      <c r="K109">
        <f t="shared" ca="1" si="17"/>
        <v>1</v>
      </c>
      <c r="L109" s="55">
        <v>17</v>
      </c>
      <c r="M109" s="61">
        <f t="shared" ca="1" si="13"/>
        <v>0</v>
      </c>
      <c r="N109" s="55"/>
    </row>
    <row r="110" spans="1:23">
      <c r="A110" s="2">
        <v>18</v>
      </c>
      <c r="B110" s="10">
        <f t="shared" ca="1" si="14"/>
        <v>0</v>
      </c>
      <c r="C110" s="25">
        <f t="shared" ca="1" si="15"/>
        <v>0.8683307000449757</v>
      </c>
      <c r="J110">
        <f t="shared" ca="1" si="16"/>
        <v>0</v>
      </c>
      <c r="K110">
        <f t="shared" ca="1" si="17"/>
        <v>0</v>
      </c>
      <c r="L110" s="55">
        <v>18</v>
      </c>
      <c r="M110" s="61">
        <f t="shared" ca="1" si="13"/>
        <v>0</v>
      </c>
      <c r="N110" s="55"/>
    </row>
    <row r="111" spans="1:23">
      <c r="A111" s="2">
        <v>19</v>
      </c>
      <c r="B111" s="10">
        <f t="shared" ca="1" si="14"/>
        <v>1</v>
      </c>
      <c r="C111" s="25">
        <f t="shared" ca="1" si="15"/>
        <v>0.2610781383815991</v>
      </c>
      <c r="J111">
        <f t="shared" ca="1" si="16"/>
        <v>1</v>
      </c>
      <c r="K111">
        <f t="shared" ca="1" si="17"/>
        <v>0</v>
      </c>
      <c r="L111" s="55">
        <v>19</v>
      </c>
      <c r="M111" s="61">
        <f t="shared" ca="1" si="13"/>
        <v>6.8431388830348139</v>
      </c>
      <c r="N111" s="55"/>
    </row>
    <row r="112" spans="1:23">
      <c r="A112" s="2">
        <v>20</v>
      </c>
      <c r="B112" s="10">
        <f t="shared" ca="1" si="14"/>
        <v>1</v>
      </c>
      <c r="C112" s="25">
        <f t="shared" ca="1" si="15"/>
        <v>0.54194742501852211</v>
      </c>
      <c r="J112">
        <f t="shared" ca="1" si="16"/>
        <v>0</v>
      </c>
      <c r="K112">
        <f t="shared" ca="1" si="17"/>
        <v>0</v>
      </c>
      <c r="L112" s="55">
        <v>20</v>
      </c>
      <c r="M112" s="61">
        <f t="shared" ca="1" si="13"/>
        <v>3.0749786217712605</v>
      </c>
      <c r="N112" s="55"/>
    </row>
    <row r="113" spans="1:14">
      <c r="A113" s="2">
        <v>21</v>
      </c>
      <c r="B113" s="10">
        <f t="shared" ca="1" si="14"/>
        <v>0</v>
      </c>
      <c r="C113" s="25">
        <f t="shared" ca="1" si="15"/>
        <v>0.98524569867574796</v>
      </c>
      <c r="J113">
        <f t="shared" ca="1" si="16"/>
        <v>0</v>
      </c>
      <c r="K113">
        <f t="shared" ca="1" si="17"/>
        <v>1</v>
      </c>
      <c r="L113" s="55">
        <v>21</v>
      </c>
      <c r="M113" s="61">
        <f t="shared" ca="1" si="13"/>
        <v>0</v>
      </c>
      <c r="N113" s="55"/>
    </row>
    <row r="114" spans="1:14">
      <c r="A114" s="2">
        <v>22</v>
      </c>
      <c r="B114" s="10">
        <f t="shared" ca="1" si="14"/>
        <v>0</v>
      </c>
      <c r="C114" s="25">
        <f t="shared" ca="1" si="15"/>
        <v>0.96426265181104742</v>
      </c>
      <c r="J114">
        <f t="shared" ca="1" si="16"/>
        <v>0</v>
      </c>
      <c r="K114">
        <f t="shared" ca="1" si="17"/>
        <v>1</v>
      </c>
      <c r="L114" s="55">
        <v>22</v>
      </c>
      <c r="M114" s="61">
        <f t="shared" ca="1" si="13"/>
        <v>0</v>
      </c>
      <c r="N114" s="55"/>
    </row>
    <row r="115" spans="1:14">
      <c r="A115" s="2">
        <v>23</v>
      </c>
      <c r="B115" s="10">
        <f t="shared" ca="1" si="14"/>
        <v>0</v>
      </c>
      <c r="C115" s="25">
        <f t="shared" ca="1" si="15"/>
        <v>0.96423309632016574</v>
      </c>
      <c r="J115">
        <f t="shared" ca="1" si="16"/>
        <v>0</v>
      </c>
      <c r="K115">
        <f t="shared" ca="1" si="17"/>
        <v>0</v>
      </c>
      <c r="L115" s="55">
        <v>23</v>
      </c>
      <c r="M115" s="61">
        <f t="shared" ca="1" si="13"/>
        <v>0</v>
      </c>
      <c r="N115" s="55"/>
    </row>
    <row r="116" spans="1:14">
      <c r="A116" s="2">
        <v>24</v>
      </c>
      <c r="B116" s="10">
        <f t="shared" ca="1" si="14"/>
        <v>1</v>
      </c>
      <c r="C116" s="25">
        <f t="shared" ca="1" si="15"/>
        <v>0.3306983930706916</v>
      </c>
      <c r="J116">
        <f t="shared" ca="1" si="16"/>
        <v>1</v>
      </c>
      <c r="K116">
        <f t="shared" ca="1" si="17"/>
        <v>0</v>
      </c>
      <c r="L116" s="55">
        <v>24</v>
      </c>
      <c r="M116" s="61">
        <f t="shared" ca="1" si="13"/>
        <v>5.5810002994353649</v>
      </c>
      <c r="N116" s="55"/>
    </row>
    <row r="117" spans="1:14">
      <c r="A117" s="2">
        <v>25</v>
      </c>
      <c r="B117" s="10">
        <f t="shared" ca="1" si="14"/>
        <v>1</v>
      </c>
      <c r="C117" s="25">
        <f t="shared" ca="1" si="15"/>
        <v>0.60114466776194542</v>
      </c>
      <c r="J117">
        <f t="shared" ca="1" si="16"/>
        <v>0</v>
      </c>
      <c r="K117">
        <f t="shared" ca="1" si="17"/>
        <v>0</v>
      </c>
      <c r="L117" s="55">
        <v>25</v>
      </c>
      <c r="M117" s="61">
        <f t="shared" ca="1" si="13"/>
        <v>0.93046605850931063</v>
      </c>
      <c r="N117" s="55"/>
    </row>
    <row r="118" spans="1:14">
      <c r="A118" s="2">
        <v>26</v>
      </c>
      <c r="B118" s="10">
        <f t="shared" ca="1" si="14"/>
        <v>0</v>
      </c>
      <c r="C118" s="25">
        <f t="shared" ca="1" si="15"/>
        <v>0.74820456868721741</v>
      </c>
      <c r="J118">
        <f t="shared" ca="1" si="16"/>
        <v>0</v>
      </c>
      <c r="K118">
        <f t="shared" ca="1" si="17"/>
        <v>0</v>
      </c>
      <c r="L118" s="55">
        <v>26</v>
      </c>
      <c r="M118" s="61">
        <f t="shared" ca="1" si="13"/>
        <v>0</v>
      </c>
      <c r="N118" s="55"/>
    </row>
    <row r="119" spans="1:14">
      <c r="A119" s="2">
        <v>27</v>
      </c>
      <c r="B119" s="10">
        <f t="shared" ca="1" si="14"/>
        <v>1</v>
      </c>
      <c r="C119" s="25">
        <f t="shared" ca="1" si="15"/>
        <v>0.40990548196700571</v>
      </c>
      <c r="J119">
        <f t="shared" ca="1" si="16"/>
        <v>0</v>
      </c>
      <c r="K119">
        <f t="shared" ca="1" si="17"/>
        <v>0</v>
      </c>
      <c r="L119" s="55">
        <v>27</v>
      </c>
      <c r="M119" s="61">
        <f t="shared" ca="1" si="13"/>
        <v>4.5788496813342991</v>
      </c>
      <c r="N119" s="55"/>
    </row>
    <row r="120" spans="1:14">
      <c r="A120" s="2">
        <v>28</v>
      </c>
      <c r="B120" s="10">
        <f t="shared" ca="1" si="14"/>
        <v>0</v>
      </c>
      <c r="C120" s="25">
        <f t="shared" ca="1" si="15"/>
        <v>0.78779548479691897</v>
      </c>
      <c r="J120">
        <f t="shared" ca="1" si="16"/>
        <v>0</v>
      </c>
      <c r="K120">
        <f t="shared" ca="1" si="17"/>
        <v>1</v>
      </c>
      <c r="L120" s="55">
        <v>28</v>
      </c>
      <c r="M120" s="61">
        <f t="shared" ca="1" si="13"/>
        <v>0</v>
      </c>
      <c r="N120" s="55"/>
    </row>
    <row r="121" spans="1:14">
      <c r="A121" s="2">
        <v>29</v>
      </c>
      <c r="B121" s="10">
        <f t="shared" ca="1" si="14"/>
        <v>0</v>
      </c>
      <c r="C121" s="25">
        <f t="shared" ca="1" si="15"/>
        <v>0.58835449118644156</v>
      </c>
      <c r="J121">
        <f t="shared" ca="1" si="16"/>
        <v>0</v>
      </c>
      <c r="K121">
        <f t="shared" ca="1" si="17"/>
        <v>0</v>
      </c>
      <c r="L121" s="55">
        <v>29</v>
      </c>
      <c r="M121" s="61">
        <f t="shared" ca="1" si="13"/>
        <v>0</v>
      </c>
      <c r="N121" s="55"/>
    </row>
    <row r="122" spans="1:14">
      <c r="A122" s="2">
        <v>30</v>
      </c>
      <c r="B122" s="10">
        <f t="shared" ca="1" si="14"/>
        <v>1</v>
      </c>
      <c r="C122" s="25">
        <f t="shared" ca="1" si="15"/>
        <v>0.40897875182032983</v>
      </c>
      <c r="J122">
        <f t="shared" ca="1" si="16"/>
        <v>1</v>
      </c>
      <c r="K122">
        <f t="shared" ca="1" si="17"/>
        <v>0</v>
      </c>
      <c r="L122" s="55">
        <v>30</v>
      </c>
      <c r="M122" s="61">
        <f t="shared" ca="1" si="13"/>
        <v>1.9035946375278086</v>
      </c>
      <c r="N122" s="55"/>
    </row>
    <row r="123" spans="1:14">
      <c r="A123" s="2">
        <v>31</v>
      </c>
      <c r="B123" s="10">
        <f t="shared" ca="1" si="14"/>
        <v>1</v>
      </c>
      <c r="C123" s="25">
        <f t="shared" ca="1" si="15"/>
        <v>0.66447371332408989</v>
      </c>
      <c r="J123">
        <f t="shared" ca="1" si="16"/>
        <v>1</v>
      </c>
      <c r="K123">
        <f t="shared" ca="1" si="17"/>
        <v>0</v>
      </c>
      <c r="L123" s="55">
        <v>31</v>
      </c>
      <c r="M123" s="61">
        <f t="shared" ca="1" si="13"/>
        <v>1.1700461237241067</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6" thickBot="1">
      <c r="A132" s="2" t="s">
        <v>59</v>
      </c>
      <c r="B132" s="2"/>
      <c r="C132" s="23"/>
      <c r="D132" s="1"/>
      <c r="E132" s="1"/>
      <c r="F132" s="1"/>
      <c r="G132" s="1"/>
      <c r="H132" s="1"/>
      <c r="I132" s="1"/>
      <c r="L132" s="55" t="s">
        <v>60</v>
      </c>
      <c r="M132" s="55"/>
      <c r="N132" s="55"/>
      <c r="O132" s="38">
        <v>0.43</v>
      </c>
      <c r="P132" s="38">
        <v>0.72</v>
      </c>
      <c r="Q132" s="38">
        <v>0.62</v>
      </c>
      <c r="R132" s="3"/>
    </row>
    <row r="133" spans="1:23" ht="24" thickBot="1">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f>'Rainfall Year 2025'!M134</f>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0.63307493540051685</v>
      </c>
      <c r="I135" s="20"/>
      <c r="J135" s="6">
        <f ca="1">SUM(J136:J3785)/SUM(rainout)</f>
        <v>0.51051591047074474</v>
      </c>
      <c r="K135" s="6">
        <f ca="1">SUM(K136:K3785)/(3650-SUM(rainout))</f>
        <v>1.2937883230976728E-2</v>
      </c>
      <c r="L135" s="59" t="s">
        <v>73</v>
      </c>
      <c r="M135" s="60" t="s">
        <v>80</v>
      </c>
      <c r="N135" s="55"/>
    </row>
    <row r="136" spans="1:23">
      <c r="A136" s="2">
        <v>1</v>
      </c>
      <c r="B136" s="10">
        <v>1</v>
      </c>
      <c r="C136" s="25">
        <f ca="1">RAND()</f>
        <v>0.20587589603304979</v>
      </c>
      <c r="D136" s="18" t="s">
        <v>81</v>
      </c>
      <c r="E136" s="18" t="s">
        <v>82</v>
      </c>
      <c r="F136" s="15" t="s">
        <v>78</v>
      </c>
      <c r="G136" s="20" t="s">
        <v>12</v>
      </c>
      <c r="H136" s="21">
        <f ca="1">COUNTIF(rainout,"=0")/COUNT(rainout)</f>
        <v>0.36692506459948321</v>
      </c>
      <c r="I136" s="20"/>
      <c r="J136">
        <f ca="1">IF(AND(B136,B137),1,0)</f>
        <v>0</v>
      </c>
      <c r="K136">
        <f ca="1">IF(AND(NOT(B136),NOT(B137)),1,0)</f>
        <v>0</v>
      </c>
      <c r="L136" s="55">
        <v>1</v>
      </c>
      <c r="M136" s="61">
        <f t="shared" ref="M136:M165" ca="1" si="18">IF(B136&gt;0,-LN(1-(RAND()))/lambda,0)</f>
        <v>1.8732136103121952</v>
      </c>
      <c r="N136" s="55"/>
      <c r="O136" s="37"/>
      <c r="P136" t="s">
        <v>83</v>
      </c>
    </row>
    <row r="137" spans="1:23">
      <c r="A137" s="2">
        <v>2</v>
      </c>
      <c r="B137" s="10">
        <f t="shared" ref="B137:B165" ca="1" si="19">IF(B136&gt;0,IF(C137&lt;pww,1,0),IF(C137&lt;pdw,1,0))</f>
        <v>0</v>
      </c>
      <c r="C137" s="25">
        <f t="shared" ref="C137:C165" ca="1" si="20">RAND()</f>
        <v>0.72918465776549546</v>
      </c>
      <c r="D137" s="18"/>
      <c r="E137" s="18"/>
      <c r="F137" s="1"/>
      <c r="G137" s="19" t="s">
        <v>69</v>
      </c>
      <c r="H137" s="19"/>
      <c r="I137" s="20"/>
      <c r="J137">
        <f t="shared" ref="J137:J165" ca="1" si="21">IF(AND(B137,B138),1,0)</f>
        <v>0</v>
      </c>
      <c r="K137">
        <f t="shared" ref="K137:K165" ca="1" si="22">IF(AND(NOT(B137),NOT(B138)),1,0)</f>
        <v>0</v>
      </c>
      <c r="L137" s="55">
        <v>2</v>
      </c>
      <c r="M137" s="61">
        <f t="shared" ca="1" si="18"/>
        <v>0</v>
      </c>
      <c r="N137" s="55"/>
      <c r="O137" s="4"/>
      <c r="P137" t="s">
        <v>84</v>
      </c>
    </row>
    <row r="138" spans="1:23" ht="15.6">
      <c r="A138" s="2">
        <v>3</v>
      </c>
      <c r="B138" s="10">
        <f t="shared" ca="1" si="19"/>
        <v>1</v>
      </c>
      <c r="C138" s="25">
        <f t="shared" ca="1" si="20"/>
        <v>0.49320869517233712</v>
      </c>
      <c r="D138" s="63">
        <f>'Rainfall Year 2025'!D138</f>
        <v>0.64</v>
      </c>
      <c r="E138" s="34">
        <f>1-D138</f>
        <v>0.36</v>
      </c>
      <c r="F138" s="35" t="s">
        <v>78</v>
      </c>
      <c r="G138" s="36">
        <f ca="1">J135</f>
        <v>0.51051591047074474</v>
      </c>
      <c r="H138" s="36">
        <f ca="1">1-G138</f>
        <v>0.48948408952925526</v>
      </c>
      <c r="I138" s="20"/>
      <c r="J138">
        <f t="shared" ca="1" si="21"/>
        <v>1</v>
      </c>
      <c r="K138">
        <f t="shared" ca="1" si="22"/>
        <v>0</v>
      </c>
      <c r="L138" s="55">
        <v>3</v>
      </c>
      <c r="M138" s="61">
        <f t="shared" ca="1" si="18"/>
        <v>2.8550660733749176</v>
      </c>
      <c r="N138" s="55"/>
      <c r="O138" s="41" t="s">
        <v>85</v>
      </c>
      <c r="P138" s="42"/>
      <c r="Q138" s="42" t="s">
        <v>86</v>
      </c>
      <c r="R138" s="43"/>
    </row>
    <row r="139" spans="1:23" ht="15.6">
      <c r="A139" s="2">
        <v>4</v>
      </c>
      <c r="B139" s="10">
        <f t="shared" ca="1" si="19"/>
        <v>1</v>
      </c>
      <c r="C139" s="25">
        <f t="shared" ca="1" si="20"/>
        <v>4.1897995929091381E-2</v>
      </c>
      <c r="D139" s="34">
        <f>1-E139</f>
        <v>0.29000000000000004</v>
      </c>
      <c r="E139" s="63">
        <f>'Rainfall Year 2025'!E139</f>
        <v>0.71</v>
      </c>
      <c r="F139" s="35" t="s">
        <v>78</v>
      </c>
      <c r="G139" s="36">
        <f ca="1">1-H139</f>
        <v>0.98706211676902322</v>
      </c>
      <c r="H139" s="36">
        <f ca="1">K135</f>
        <v>1.2937883230976728E-2</v>
      </c>
      <c r="I139" s="20"/>
      <c r="J139">
        <f t="shared" ca="1" si="21"/>
        <v>1</v>
      </c>
      <c r="K139">
        <f t="shared" ca="1" si="22"/>
        <v>0</v>
      </c>
      <c r="L139" s="55">
        <v>4</v>
      </c>
      <c r="M139" s="61">
        <f t="shared" ca="1" si="18"/>
        <v>9.8410399240425356E-2</v>
      </c>
      <c r="N139" s="55"/>
      <c r="O139" s="44">
        <f ca="1">SUM(M136:M165)/30/H135</f>
        <v>1.9898617967444809</v>
      </c>
      <c r="P139" s="45"/>
      <c r="Q139" s="46">
        <f ca="1">SUM(M136:M165)</f>
        <v>37.791948852899061</v>
      </c>
      <c r="R139" s="47" t="s">
        <v>87</v>
      </c>
      <c r="S139" s="78" t="s">
        <v>88</v>
      </c>
      <c r="T139" s="78"/>
      <c r="U139" s="78"/>
      <c r="V139" s="78"/>
    </row>
    <row r="140" spans="1:23" ht="15.6">
      <c r="A140" s="2">
        <v>5</v>
      </c>
      <c r="B140" s="10">
        <f t="shared" ca="1" si="19"/>
        <v>1</v>
      </c>
      <c r="C140" s="25">
        <f t="shared" ca="1" si="20"/>
        <v>0.28855788253721759</v>
      </c>
      <c r="J140">
        <f t="shared" ca="1" si="21"/>
        <v>0</v>
      </c>
      <c r="K140">
        <f t="shared" ca="1" si="22"/>
        <v>0</v>
      </c>
      <c r="L140" s="55">
        <v>5</v>
      </c>
      <c r="M140" s="61">
        <f t="shared" ca="1" si="18"/>
        <v>6.0476512902531034</v>
      </c>
      <c r="N140" s="55"/>
      <c r="O140" s="48"/>
      <c r="P140" s="49"/>
      <c r="R140" s="50"/>
    </row>
    <row r="141" spans="1:23">
      <c r="A141" s="2">
        <v>6</v>
      </c>
      <c r="B141" s="10">
        <f t="shared" ca="1" si="19"/>
        <v>0</v>
      </c>
      <c r="C141" s="25">
        <f t="shared" ca="1" si="20"/>
        <v>0.97126314190400265</v>
      </c>
      <c r="J141">
        <f t="shared" ca="1" si="21"/>
        <v>0</v>
      </c>
      <c r="K141">
        <f t="shared" ca="1" si="22"/>
        <v>1</v>
      </c>
      <c r="L141" s="55">
        <v>6</v>
      </c>
      <c r="M141" s="61">
        <f t="shared" ca="1" si="18"/>
        <v>0</v>
      </c>
      <c r="N141" s="55"/>
    </row>
    <row r="142" spans="1:23">
      <c r="A142" s="2">
        <v>7</v>
      </c>
      <c r="B142" s="10">
        <f t="shared" ca="1" si="19"/>
        <v>0</v>
      </c>
      <c r="C142" s="25">
        <f t="shared" ca="1" si="20"/>
        <v>0.8048729046249794</v>
      </c>
      <c r="J142">
        <f t="shared" ca="1" si="21"/>
        <v>0</v>
      </c>
      <c r="K142">
        <f t="shared" ca="1" si="22"/>
        <v>1</v>
      </c>
      <c r="L142" s="55">
        <v>7</v>
      </c>
      <c r="M142" s="61">
        <f t="shared" ca="1" si="18"/>
        <v>0</v>
      </c>
      <c r="N142" s="55"/>
      <c r="O142" s="76" t="s">
        <v>89</v>
      </c>
      <c r="P142" s="76" t="s">
        <v>90</v>
      </c>
      <c r="Q142" s="77">
        <f>79.9</f>
        <v>79.900000000000006</v>
      </c>
      <c r="R142" s="78" t="s">
        <v>87</v>
      </c>
      <c r="S142" s="78" t="s">
        <v>91</v>
      </c>
      <c r="T142" s="78"/>
      <c r="U142" s="78"/>
      <c r="V142" s="78"/>
      <c r="W142" s="78"/>
    </row>
    <row r="143" spans="1:23">
      <c r="A143" s="2">
        <v>8</v>
      </c>
      <c r="B143" s="10">
        <f t="shared" ca="1" si="19"/>
        <v>0</v>
      </c>
      <c r="C143" s="25">
        <f t="shared" ca="1" si="20"/>
        <v>0.99281683778221641</v>
      </c>
      <c r="J143">
        <f t="shared" ca="1" si="21"/>
        <v>0</v>
      </c>
      <c r="K143">
        <f t="shared" ca="1" si="22"/>
        <v>0</v>
      </c>
      <c r="L143" s="55">
        <v>8</v>
      </c>
      <c r="M143" s="61">
        <f t="shared" ca="1" si="18"/>
        <v>0</v>
      </c>
      <c r="N143" s="55"/>
      <c r="O143" s="76"/>
      <c r="P143" s="76" t="s">
        <v>92</v>
      </c>
      <c r="Q143" s="77">
        <f ca="1">MAX(M136:M3785)</f>
        <v>21.038949276671939</v>
      </c>
      <c r="R143" s="78" t="s">
        <v>87</v>
      </c>
      <c r="S143" s="78"/>
      <c r="T143" s="78"/>
      <c r="U143" s="78"/>
      <c r="V143" s="78"/>
      <c r="W143" s="78"/>
    </row>
    <row r="144" spans="1:23">
      <c r="A144" s="2">
        <v>9</v>
      </c>
      <c r="B144" s="10">
        <f t="shared" ca="1" si="19"/>
        <v>1</v>
      </c>
      <c r="C144" s="25">
        <f t="shared" ca="1" si="20"/>
        <v>7.0671413521413595E-2</v>
      </c>
      <c r="J144">
        <f t="shared" ca="1" si="21"/>
        <v>1</v>
      </c>
      <c r="K144">
        <f t="shared" ca="1" si="22"/>
        <v>0</v>
      </c>
      <c r="L144" s="55">
        <v>9</v>
      </c>
      <c r="M144" s="61">
        <f t="shared" ca="1" si="18"/>
        <v>2.1616334643438826</v>
      </c>
      <c r="N144" s="55"/>
      <c r="Q144" s="51"/>
    </row>
    <row r="145" spans="1:14">
      <c r="A145" s="2">
        <v>10</v>
      </c>
      <c r="B145" s="10">
        <f t="shared" ca="1" si="19"/>
        <v>1</v>
      </c>
      <c r="C145" s="25">
        <f t="shared" ca="1" si="20"/>
        <v>0.64733902148797851</v>
      </c>
      <c r="J145">
        <f t="shared" ca="1" si="21"/>
        <v>0</v>
      </c>
      <c r="K145">
        <f t="shared" ca="1" si="22"/>
        <v>0</v>
      </c>
      <c r="L145" s="55">
        <v>10</v>
      </c>
      <c r="M145" s="61">
        <f t="shared" ca="1" si="18"/>
        <v>0.91408662818232977</v>
      </c>
      <c r="N145" s="55"/>
    </row>
    <row r="146" spans="1:14">
      <c r="A146" s="2">
        <v>11</v>
      </c>
      <c r="B146" s="10">
        <f t="shared" ca="1" si="19"/>
        <v>0</v>
      </c>
      <c r="C146" s="25">
        <f t="shared" ca="1" si="20"/>
        <v>0.98740145691544878</v>
      </c>
      <c r="J146">
        <f t="shared" ca="1" si="21"/>
        <v>0</v>
      </c>
      <c r="K146">
        <f t="shared" ca="1" si="22"/>
        <v>1</v>
      </c>
      <c r="L146" s="55">
        <v>11</v>
      </c>
      <c r="M146" s="61">
        <f t="shared" ca="1" si="18"/>
        <v>0</v>
      </c>
      <c r="N146" s="55"/>
    </row>
    <row r="147" spans="1:14">
      <c r="A147" s="2">
        <v>12</v>
      </c>
      <c r="B147" s="10">
        <f t="shared" ca="1" si="19"/>
        <v>0</v>
      </c>
      <c r="C147" s="25">
        <f t="shared" ca="1" si="20"/>
        <v>0.75880507466909874</v>
      </c>
      <c r="J147">
        <f t="shared" ca="1" si="21"/>
        <v>0</v>
      </c>
      <c r="K147">
        <f t="shared" ca="1" si="22"/>
        <v>0</v>
      </c>
      <c r="L147" s="55">
        <v>12</v>
      </c>
      <c r="M147" s="61">
        <f t="shared" ca="1" si="18"/>
        <v>0</v>
      </c>
      <c r="N147" s="55"/>
    </row>
    <row r="148" spans="1:14">
      <c r="A148" s="2">
        <v>13</v>
      </c>
      <c r="B148" s="10">
        <f t="shared" ca="1" si="19"/>
        <v>1</v>
      </c>
      <c r="C148" s="25">
        <f t="shared" ca="1" si="20"/>
        <v>0.30656957709195765</v>
      </c>
      <c r="J148">
        <f t="shared" ca="1" si="21"/>
        <v>1</v>
      </c>
      <c r="K148">
        <f t="shared" ca="1" si="22"/>
        <v>0</v>
      </c>
      <c r="L148" s="55">
        <v>13</v>
      </c>
      <c r="M148" s="61">
        <f t="shared" ca="1" si="18"/>
        <v>1.0270650466549123</v>
      </c>
      <c r="N148" s="55"/>
    </row>
    <row r="149" spans="1:14">
      <c r="A149" s="2">
        <v>14</v>
      </c>
      <c r="B149" s="10">
        <f t="shared" ca="1" si="19"/>
        <v>1</v>
      </c>
      <c r="C149" s="25">
        <f t="shared" ca="1" si="20"/>
        <v>0.5836407296295042</v>
      </c>
      <c r="J149">
        <f t="shared" ca="1" si="21"/>
        <v>0</v>
      </c>
      <c r="K149">
        <f t="shared" ca="1" si="22"/>
        <v>0</v>
      </c>
      <c r="L149" s="55">
        <v>14</v>
      </c>
      <c r="M149" s="61">
        <f t="shared" ca="1" si="18"/>
        <v>2.8749113565610407</v>
      </c>
      <c r="N149" s="55"/>
    </row>
    <row r="150" spans="1:14">
      <c r="A150" s="2">
        <v>15</v>
      </c>
      <c r="B150" s="10">
        <f t="shared" ca="1" si="19"/>
        <v>0</v>
      </c>
      <c r="C150" s="25">
        <f t="shared" ca="1" si="20"/>
        <v>0.86520875533203712</v>
      </c>
      <c r="J150">
        <f t="shared" ca="1" si="21"/>
        <v>0</v>
      </c>
      <c r="K150">
        <f t="shared" ca="1" si="22"/>
        <v>1</v>
      </c>
      <c r="L150" s="55">
        <v>15</v>
      </c>
      <c r="M150" s="61">
        <f t="shared" ca="1" si="18"/>
        <v>0</v>
      </c>
      <c r="N150" s="55"/>
    </row>
    <row r="151" spans="1:14">
      <c r="A151" s="2">
        <v>16</v>
      </c>
      <c r="B151" s="10">
        <f t="shared" ca="1" si="19"/>
        <v>0</v>
      </c>
      <c r="C151" s="25">
        <f t="shared" ca="1" si="20"/>
        <v>0.56065776196223871</v>
      </c>
      <c r="J151">
        <f t="shared" ca="1" si="21"/>
        <v>0</v>
      </c>
      <c r="K151">
        <f t="shared" ca="1" si="22"/>
        <v>0</v>
      </c>
      <c r="L151" s="55">
        <v>16</v>
      </c>
      <c r="M151" s="61">
        <f t="shared" ca="1" si="18"/>
        <v>0</v>
      </c>
      <c r="N151" s="55"/>
    </row>
    <row r="152" spans="1:14">
      <c r="A152" s="2">
        <v>17</v>
      </c>
      <c r="B152" s="10">
        <f t="shared" ca="1" si="19"/>
        <v>1</v>
      </c>
      <c r="C152" s="25">
        <f t="shared" ca="1" si="20"/>
        <v>1.2511552902270018E-2</v>
      </c>
      <c r="J152">
        <f t="shared" ca="1" si="21"/>
        <v>1</v>
      </c>
      <c r="K152">
        <f t="shared" ca="1" si="22"/>
        <v>0</v>
      </c>
      <c r="L152" s="55">
        <v>17</v>
      </c>
      <c r="M152" s="61">
        <f t="shared" ca="1" si="18"/>
        <v>0.34802567062568063</v>
      </c>
      <c r="N152" s="55"/>
    </row>
    <row r="153" spans="1:14">
      <c r="A153" s="2">
        <v>18</v>
      </c>
      <c r="B153" s="10">
        <f t="shared" ca="1" si="19"/>
        <v>1</v>
      </c>
      <c r="C153" s="25">
        <f t="shared" ca="1" si="20"/>
        <v>0.71461911721718363</v>
      </c>
      <c r="J153">
        <f t="shared" ca="1" si="21"/>
        <v>1</v>
      </c>
      <c r="K153">
        <f t="shared" ca="1" si="22"/>
        <v>0</v>
      </c>
      <c r="L153" s="55">
        <v>18</v>
      </c>
      <c r="M153" s="61">
        <f t="shared" ca="1" si="18"/>
        <v>0.10157247135106884</v>
      </c>
      <c r="N153" s="55"/>
    </row>
    <row r="154" spans="1:14">
      <c r="A154" s="2">
        <v>19</v>
      </c>
      <c r="B154" s="10">
        <f t="shared" ca="1" si="19"/>
        <v>1</v>
      </c>
      <c r="C154" s="25">
        <f t="shared" ca="1" si="20"/>
        <v>0.20704579606556073</v>
      </c>
      <c r="J154">
        <f t="shared" ca="1" si="21"/>
        <v>1</v>
      </c>
      <c r="K154">
        <f t="shared" ca="1" si="22"/>
        <v>0</v>
      </c>
      <c r="L154" s="55">
        <v>19</v>
      </c>
      <c r="M154" s="61">
        <f t="shared" ca="1" si="18"/>
        <v>0.66379788280026375</v>
      </c>
      <c r="N154" s="55"/>
    </row>
    <row r="155" spans="1:14">
      <c r="A155" s="2">
        <v>20</v>
      </c>
      <c r="B155" s="10">
        <f t="shared" ca="1" si="19"/>
        <v>1</v>
      </c>
      <c r="C155" s="25">
        <f t="shared" ca="1" si="20"/>
        <v>1.7087808449747E-2</v>
      </c>
      <c r="J155">
        <f t="shared" ca="1" si="21"/>
        <v>1</v>
      </c>
      <c r="K155">
        <f t="shared" ca="1" si="22"/>
        <v>0</v>
      </c>
      <c r="L155" s="55">
        <v>20</v>
      </c>
      <c r="M155" s="61">
        <f t="shared" ca="1" si="18"/>
        <v>0.98301555512653538</v>
      </c>
      <c r="N155" s="55"/>
    </row>
    <row r="156" spans="1:14">
      <c r="A156" s="2">
        <v>21</v>
      </c>
      <c r="B156" s="10">
        <f t="shared" ca="1" si="19"/>
        <v>1</v>
      </c>
      <c r="C156" s="25">
        <f t="shared" ca="1" si="20"/>
        <v>0.24286871756012962</v>
      </c>
      <c r="J156">
        <f t="shared" ca="1" si="21"/>
        <v>0</v>
      </c>
      <c r="K156">
        <f t="shared" ca="1" si="22"/>
        <v>0</v>
      </c>
      <c r="L156" s="55">
        <v>21</v>
      </c>
      <c r="M156" s="61">
        <f t="shared" ca="1" si="18"/>
        <v>1.4257820549107598</v>
      </c>
      <c r="N156" s="55"/>
    </row>
    <row r="157" spans="1:14">
      <c r="A157" s="2">
        <v>22</v>
      </c>
      <c r="B157" s="10">
        <f t="shared" ca="1" si="19"/>
        <v>0</v>
      </c>
      <c r="C157" s="25">
        <f t="shared" ca="1" si="20"/>
        <v>0.9189927501727112</v>
      </c>
      <c r="J157">
        <f t="shared" ca="1" si="21"/>
        <v>0</v>
      </c>
      <c r="K157">
        <f t="shared" ca="1" si="22"/>
        <v>0</v>
      </c>
      <c r="L157" s="55">
        <v>22</v>
      </c>
      <c r="M157" s="61">
        <f t="shared" ca="1" si="18"/>
        <v>0</v>
      </c>
      <c r="N157" s="55"/>
    </row>
    <row r="158" spans="1:14">
      <c r="A158" s="2">
        <v>23</v>
      </c>
      <c r="B158" s="10">
        <f t="shared" ca="1" si="19"/>
        <v>1</v>
      </c>
      <c r="C158" s="25">
        <f t="shared" ca="1" si="20"/>
        <v>3.865425666881761E-2</v>
      </c>
      <c r="J158">
        <f t="shared" ca="1" si="21"/>
        <v>1</v>
      </c>
      <c r="K158">
        <f t="shared" ca="1" si="22"/>
        <v>0</v>
      </c>
      <c r="L158" s="55">
        <v>23</v>
      </c>
      <c r="M158" s="61">
        <f t="shared" ca="1" si="18"/>
        <v>2.21687489587445</v>
      </c>
      <c r="N158" s="55"/>
    </row>
    <row r="159" spans="1:14">
      <c r="A159" s="2">
        <v>24</v>
      </c>
      <c r="B159" s="10">
        <f t="shared" ca="1" si="19"/>
        <v>1</v>
      </c>
      <c r="C159" s="25">
        <f t="shared" ca="1" si="20"/>
        <v>0.5841001138337033</v>
      </c>
      <c r="J159">
        <f t="shared" ca="1" si="21"/>
        <v>1</v>
      </c>
      <c r="K159">
        <f t="shared" ca="1" si="22"/>
        <v>0</v>
      </c>
      <c r="L159" s="55">
        <v>24</v>
      </c>
      <c r="M159" s="61">
        <f t="shared" ca="1" si="18"/>
        <v>4.5789890320720366</v>
      </c>
      <c r="N159" s="55"/>
    </row>
    <row r="160" spans="1:14">
      <c r="A160" s="2">
        <v>25</v>
      </c>
      <c r="B160" s="10">
        <f t="shared" ca="1" si="19"/>
        <v>1</v>
      </c>
      <c r="C160" s="25">
        <f t="shared" ca="1" si="20"/>
        <v>0.70525707975854279</v>
      </c>
      <c r="J160">
        <f t="shared" ca="1" si="21"/>
        <v>1</v>
      </c>
      <c r="K160">
        <f t="shared" ca="1" si="22"/>
        <v>0</v>
      </c>
      <c r="L160" s="55">
        <v>25</v>
      </c>
      <c r="M160" s="61">
        <f t="shared" ca="1" si="18"/>
        <v>3.1030863206412396</v>
      </c>
      <c r="N160" s="55"/>
    </row>
    <row r="161" spans="1:18">
      <c r="A161" s="2">
        <v>26</v>
      </c>
      <c r="B161" s="10">
        <f t="shared" ca="1" si="19"/>
        <v>1</v>
      </c>
      <c r="C161" s="25">
        <f t="shared" ca="1" si="20"/>
        <v>0.10901278581842888</v>
      </c>
      <c r="J161">
        <f t="shared" ca="1" si="21"/>
        <v>1</v>
      </c>
      <c r="K161">
        <f t="shared" ca="1" si="22"/>
        <v>0</v>
      </c>
      <c r="L161" s="55">
        <v>26</v>
      </c>
      <c r="M161" s="61">
        <f t="shared" ca="1" si="18"/>
        <v>3.3951480454175456</v>
      </c>
      <c r="N161" s="55"/>
    </row>
    <row r="162" spans="1:18">
      <c r="A162" s="2">
        <v>27</v>
      </c>
      <c r="B162" s="10">
        <f t="shared" ca="1" si="19"/>
        <v>1</v>
      </c>
      <c r="C162" s="25">
        <f t="shared" ca="1" si="20"/>
        <v>0.62895186155298122</v>
      </c>
      <c r="J162">
        <f t="shared" ca="1" si="21"/>
        <v>0</v>
      </c>
      <c r="K162">
        <f t="shared" ca="1" si="22"/>
        <v>0</v>
      </c>
      <c r="L162" s="55">
        <v>27</v>
      </c>
      <c r="M162" s="61">
        <f t="shared" ca="1" si="18"/>
        <v>3.1236190551566705</v>
      </c>
      <c r="N162" s="55"/>
    </row>
    <row r="163" spans="1:18">
      <c r="A163" s="2">
        <v>28</v>
      </c>
      <c r="B163" s="10">
        <f t="shared" ca="1" si="19"/>
        <v>0</v>
      </c>
      <c r="C163" s="25">
        <f t="shared" ca="1" si="20"/>
        <v>0.81183454536898925</v>
      </c>
      <c r="J163">
        <f t="shared" ca="1" si="21"/>
        <v>0</v>
      </c>
      <c r="K163">
        <f t="shared" ca="1" si="22"/>
        <v>1</v>
      </c>
      <c r="L163" s="55">
        <v>28</v>
      </c>
      <c r="M163" s="61">
        <f t="shared" ca="1" si="18"/>
        <v>0</v>
      </c>
      <c r="N163" s="55"/>
    </row>
    <row r="164" spans="1:18">
      <c r="A164" s="2">
        <v>29</v>
      </c>
      <c r="B164" s="10">
        <f t="shared" ca="1" si="19"/>
        <v>0</v>
      </c>
      <c r="C164" s="25">
        <f t="shared" ca="1" si="20"/>
        <v>0.88344026353619065</v>
      </c>
      <c r="J164">
        <f t="shared" ca="1" si="21"/>
        <v>0</v>
      </c>
      <c r="K164">
        <f t="shared" ca="1" si="22"/>
        <v>1</v>
      </c>
      <c r="L164" s="55">
        <v>29</v>
      </c>
      <c r="M164" s="61">
        <f t="shared" ca="1" si="18"/>
        <v>0</v>
      </c>
      <c r="N164" s="55"/>
    </row>
    <row r="165" spans="1:18">
      <c r="A165" s="2">
        <v>30</v>
      </c>
      <c r="B165" s="10">
        <f t="shared" ca="1" si="19"/>
        <v>0</v>
      </c>
      <c r="C165" s="25">
        <f t="shared" ca="1" si="20"/>
        <v>0.87976531496083632</v>
      </c>
      <c r="J165">
        <f t="shared" ca="1" si="21"/>
        <v>0</v>
      </c>
      <c r="K165">
        <f t="shared" ca="1" si="22"/>
        <v>1</v>
      </c>
      <c r="L165" s="55">
        <v>30</v>
      </c>
      <c r="M165" s="61">
        <f t="shared" ca="1" si="18"/>
        <v>0</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6" thickBot="1">
      <c r="A175" s="2" t="s">
        <v>59</v>
      </c>
      <c r="B175" s="2"/>
      <c r="C175" s="23"/>
      <c r="D175" s="1"/>
      <c r="E175" s="1"/>
      <c r="F175" s="1"/>
      <c r="G175" s="1"/>
      <c r="H175" s="1"/>
      <c r="I175" s="1"/>
      <c r="L175" s="55" t="s">
        <v>60</v>
      </c>
      <c r="M175" s="55"/>
      <c r="N175" s="55"/>
      <c r="O175" s="38">
        <v>0.43</v>
      </c>
      <c r="P175" s="38">
        <v>0.72</v>
      </c>
      <c r="Q175" s="38">
        <v>0.62</v>
      </c>
      <c r="R175" s="3"/>
    </row>
    <row r="176" spans="1:18" ht="24" thickBot="1">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f>'Rainfall Year 2025'!M177</f>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0.63307493540051685</v>
      </c>
      <c r="I178" s="20"/>
      <c r="J178" s="6">
        <f ca="1">SUM(J179:J3828)/SUM(rainout)</f>
        <v>0.45966015473712385</v>
      </c>
      <c r="K178" s="6">
        <f ca="1">SUM(K179:K3828)/(3650-SUM(rainout))</f>
        <v>1.0878887962852538E-2</v>
      </c>
      <c r="L178" s="59" t="s">
        <v>73</v>
      </c>
      <c r="M178" s="60" t="s">
        <v>80</v>
      </c>
      <c r="N178" s="55"/>
    </row>
    <row r="179" spans="1:23">
      <c r="A179" s="2">
        <v>1</v>
      </c>
      <c r="B179" s="10">
        <v>1</v>
      </c>
      <c r="C179" s="25">
        <f ca="1">RAND()</f>
        <v>0.87546266558548214</v>
      </c>
      <c r="D179" s="18" t="s">
        <v>81</v>
      </c>
      <c r="E179" s="18" t="s">
        <v>82</v>
      </c>
      <c r="F179" s="15" t="s">
        <v>78</v>
      </c>
      <c r="G179" s="20" t="s">
        <v>12</v>
      </c>
      <c r="H179" s="21">
        <f ca="1">COUNTIF(rainout,"=0")/COUNT(rainout)</f>
        <v>0.36692506459948321</v>
      </c>
      <c r="I179" s="20"/>
      <c r="J179">
        <f ca="1">IF(AND(B179,B180),1,0)</f>
        <v>0</v>
      </c>
      <c r="K179">
        <f ca="1">IF(AND(NOT(B179),NOT(B180)),1,0)</f>
        <v>0</v>
      </c>
      <c r="L179" s="55">
        <v>1</v>
      </c>
      <c r="M179" s="61">
        <f t="shared" ref="M179:M209" ca="1" si="23">IF(B179&gt;0,-LN(1-(RAND()))/lambda,0)</f>
        <v>0.46626665164987835</v>
      </c>
      <c r="N179" s="55"/>
      <c r="O179" s="37"/>
      <c r="P179" t="s">
        <v>83</v>
      </c>
    </row>
    <row r="180" spans="1:23">
      <c r="A180" s="2">
        <v>2</v>
      </c>
      <c r="B180" s="10">
        <f t="shared" ref="B180:B209" ca="1" si="24">IF(B179&gt;0,IF(C180&lt;pww,1,0),IF(C180&lt;pdw,1,0))</f>
        <v>0</v>
      </c>
      <c r="C180" s="25">
        <f t="shared" ref="C180:C209" ca="1" si="25">RAND()</f>
        <v>0.92405723973357956</v>
      </c>
      <c r="D180" s="18"/>
      <c r="E180" s="18"/>
      <c r="F180" s="1"/>
      <c r="G180" s="19" t="s">
        <v>69</v>
      </c>
      <c r="H180" s="19"/>
      <c r="I180" s="20"/>
      <c r="J180">
        <f t="shared" ref="J180:J209" ca="1" si="26">IF(AND(B180,B181),1,0)</f>
        <v>0</v>
      </c>
      <c r="K180">
        <f t="shared" ref="K180:K209" ca="1" si="27">IF(AND(NOT(B180),NOT(B181)),1,0)</f>
        <v>0</v>
      </c>
      <c r="L180" s="55">
        <v>2</v>
      </c>
      <c r="M180" s="61">
        <f t="shared" ca="1" si="23"/>
        <v>0</v>
      </c>
      <c r="N180" s="55"/>
      <c r="O180" s="4"/>
      <c r="P180" t="s">
        <v>84</v>
      </c>
    </row>
    <row r="181" spans="1:23" ht="15.6">
      <c r="A181" s="2">
        <v>3</v>
      </c>
      <c r="B181" s="10">
        <f t="shared" ca="1" si="24"/>
        <v>1</v>
      </c>
      <c r="C181" s="25">
        <f t="shared" ca="1" si="25"/>
        <v>0.28469297464303323</v>
      </c>
      <c r="D181" s="63">
        <f>'Rainfall Year 2025'!D181</f>
        <v>0.66</v>
      </c>
      <c r="E181" s="34">
        <f>1-D181</f>
        <v>0.33999999999999997</v>
      </c>
      <c r="F181" s="35" t="s">
        <v>78</v>
      </c>
      <c r="G181" s="36">
        <f ca="1">J178</f>
        <v>0.45966015473712385</v>
      </c>
      <c r="H181" s="36">
        <f ca="1">1-G181</f>
        <v>0.54033984526287615</v>
      </c>
      <c r="I181" s="20"/>
      <c r="J181">
        <f t="shared" ca="1" si="26"/>
        <v>1</v>
      </c>
      <c r="K181">
        <f t="shared" ca="1" si="27"/>
        <v>0</v>
      </c>
      <c r="L181" s="55">
        <v>3</v>
      </c>
      <c r="M181" s="61">
        <f t="shared" ca="1" si="23"/>
        <v>4.0734036648274223</v>
      </c>
      <c r="N181" s="55"/>
      <c r="O181" s="41" t="s">
        <v>85</v>
      </c>
      <c r="P181" s="42"/>
      <c r="Q181" s="42" t="s">
        <v>86</v>
      </c>
      <c r="R181" s="43"/>
    </row>
    <row r="182" spans="1:23" ht="15.6">
      <c r="A182" s="2">
        <v>4</v>
      </c>
      <c r="B182" s="10">
        <f t="shared" ca="1" si="24"/>
        <v>1</v>
      </c>
      <c r="C182" s="25">
        <f t="shared" ca="1" si="25"/>
        <v>0.34267924414224737</v>
      </c>
      <c r="D182" s="34">
        <f>1-E182</f>
        <v>0.27</v>
      </c>
      <c r="E182" s="63">
        <f>'Rainfall Year 2025'!E182</f>
        <v>0.73</v>
      </c>
      <c r="F182" s="35" t="s">
        <v>78</v>
      </c>
      <c r="G182" s="36">
        <f ca="1">1-H182</f>
        <v>0.98912111203714748</v>
      </c>
      <c r="H182" s="36">
        <f ca="1">K178</f>
        <v>1.0878887962852538E-2</v>
      </c>
      <c r="I182" s="20"/>
      <c r="J182">
        <f t="shared" ca="1" si="26"/>
        <v>0</v>
      </c>
      <c r="K182">
        <f t="shared" ca="1" si="27"/>
        <v>0</v>
      </c>
      <c r="L182" s="55">
        <v>4</v>
      </c>
      <c r="M182" s="61">
        <f t="shared" ca="1" si="23"/>
        <v>1.2310655095695548</v>
      </c>
      <c r="N182" s="55"/>
      <c r="O182" s="44">
        <f ca="1">SUM(M179:M209)/31/H178</f>
        <v>2.3371792327772249</v>
      </c>
      <c r="P182" s="45"/>
      <c r="Q182" s="46">
        <f ca="1">SUM(M179:M209)</f>
        <v>45.867897346106012</v>
      </c>
      <c r="R182" s="47" t="s">
        <v>87</v>
      </c>
      <c r="S182" s="78" t="s">
        <v>88</v>
      </c>
      <c r="T182" s="78"/>
      <c r="U182" s="78"/>
      <c r="V182" s="78"/>
    </row>
    <row r="183" spans="1:23" ht="15.6">
      <c r="A183" s="2">
        <v>5</v>
      </c>
      <c r="B183" s="10">
        <f t="shared" ca="1" si="24"/>
        <v>0</v>
      </c>
      <c r="C183" s="25">
        <f t="shared" ca="1" si="25"/>
        <v>0.87462653731692974</v>
      </c>
      <c r="J183">
        <f t="shared" ca="1" si="26"/>
        <v>0</v>
      </c>
      <c r="K183">
        <f t="shared" ca="1" si="27"/>
        <v>0</v>
      </c>
      <c r="L183" s="55">
        <v>5</v>
      </c>
      <c r="M183" s="61">
        <f t="shared" ca="1" si="23"/>
        <v>0</v>
      </c>
      <c r="N183" s="55"/>
      <c r="O183" s="48"/>
      <c r="P183" s="49"/>
      <c r="R183" s="50"/>
    </row>
    <row r="184" spans="1:23">
      <c r="A184" s="2">
        <v>6</v>
      </c>
      <c r="B184" s="10">
        <f t="shared" ca="1" si="24"/>
        <v>1</v>
      </c>
      <c r="C184" s="25">
        <f t="shared" ca="1" si="25"/>
        <v>2.0119724659260707E-2</v>
      </c>
      <c r="J184">
        <f t="shared" ca="1" si="26"/>
        <v>0</v>
      </c>
      <c r="K184">
        <f t="shared" ca="1" si="27"/>
        <v>0</v>
      </c>
      <c r="L184" s="55">
        <v>6</v>
      </c>
      <c r="M184" s="61">
        <f t="shared" ca="1" si="23"/>
        <v>0.74506918020644597</v>
      </c>
      <c r="N184" s="55"/>
    </row>
    <row r="185" spans="1:23">
      <c r="A185" s="2">
        <v>7</v>
      </c>
      <c r="B185" s="10">
        <f t="shared" ca="1" si="24"/>
        <v>0</v>
      </c>
      <c r="C185" s="25">
        <f t="shared" ca="1" si="25"/>
        <v>0.86079651609739816</v>
      </c>
      <c r="J185">
        <f t="shared" ca="1" si="26"/>
        <v>0</v>
      </c>
      <c r="K185">
        <f t="shared" ca="1" si="27"/>
        <v>0</v>
      </c>
      <c r="L185" s="55">
        <v>7</v>
      </c>
      <c r="M185" s="61">
        <f t="shared" ca="1" si="23"/>
        <v>0</v>
      </c>
      <c r="N185" s="55"/>
      <c r="O185" s="76" t="s">
        <v>89</v>
      </c>
      <c r="P185" s="76" t="s">
        <v>90</v>
      </c>
      <c r="Q185" s="77">
        <f>79.9</f>
        <v>79.900000000000006</v>
      </c>
      <c r="R185" s="78" t="s">
        <v>87</v>
      </c>
      <c r="S185" s="78" t="s">
        <v>91</v>
      </c>
      <c r="T185" s="78"/>
      <c r="U185" s="78"/>
      <c r="V185" s="78"/>
      <c r="W185" s="78"/>
    </row>
    <row r="186" spans="1:23">
      <c r="A186" s="2">
        <v>8</v>
      </c>
      <c r="B186" s="10">
        <f t="shared" ca="1" si="24"/>
        <v>1</v>
      </c>
      <c r="C186" s="25">
        <f t="shared" ca="1" si="25"/>
        <v>0.17636295962047077</v>
      </c>
      <c r="J186">
        <f t="shared" ca="1" si="26"/>
        <v>0</v>
      </c>
      <c r="K186">
        <f t="shared" ca="1" si="27"/>
        <v>0</v>
      </c>
      <c r="L186" s="55">
        <v>8</v>
      </c>
      <c r="M186" s="61">
        <f t="shared" ca="1" si="23"/>
        <v>0.74191896370519461</v>
      </c>
      <c r="N186" s="55"/>
      <c r="O186" s="76"/>
      <c r="P186" s="76" t="s">
        <v>92</v>
      </c>
      <c r="Q186" s="77">
        <f ca="1">MAX(M179:M3828)</f>
        <v>21.038949276671939</v>
      </c>
      <c r="R186" s="78" t="s">
        <v>87</v>
      </c>
      <c r="S186" s="78"/>
      <c r="T186" s="78"/>
      <c r="U186" s="78"/>
      <c r="V186" s="78"/>
      <c r="W186" s="78"/>
    </row>
    <row r="187" spans="1:23">
      <c r="A187" s="2">
        <v>9</v>
      </c>
      <c r="B187" s="10">
        <f t="shared" ca="1" si="24"/>
        <v>0</v>
      </c>
      <c r="C187" s="25">
        <f t="shared" ca="1" si="25"/>
        <v>0.85067302810758005</v>
      </c>
      <c r="J187">
        <f t="shared" ca="1" si="26"/>
        <v>0</v>
      </c>
      <c r="K187">
        <f t="shared" ca="1" si="27"/>
        <v>1</v>
      </c>
      <c r="L187" s="55">
        <v>9</v>
      </c>
      <c r="M187" s="61">
        <f t="shared" ca="1" si="23"/>
        <v>0</v>
      </c>
      <c r="N187" s="55"/>
      <c r="Q187" s="51"/>
    </row>
    <row r="188" spans="1:23">
      <c r="A188" s="2">
        <v>10</v>
      </c>
      <c r="B188" s="10">
        <f t="shared" ca="1" si="24"/>
        <v>0</v>
      </c>
      <c r="C188" s="25">
        <f t="shared" ca="1" si="25"/>
        <v>0.82828968896844302</v>
      </c>
      <c r="J188">
        <f t="shared" ca="1" si="26"/>
        <v>0</v>
      </c>
      <c r="K188">
        <f t="shared" ca="1" si="27"/>
        <v>0</v>
      </c>
      <c r="L188" s="55">
        <v>10</v>
      </c>
      <c r="M188" s="61">
        <f t="shared" ca="1" si="23"/>
        <v>0</v>
      </c>
      <c r="N188" s="55"/>
    </row>
    <row r="189" spans="1:23">
      <c r="A189" s="2">
        <v>11</v>
      </c>
      <c r="B189" s="10">
        <f t="shared" ca="1" si="24"/>
        <v>1</v>
      </c>
      <c r="C189" s="25">
        <f t="shared" ca="1" si="25"/>
        <v>0.3076225294384809</v>
      </c>
      <c r="J189">
        <f t="shared" ca="1" si="26"/>
        <v>1</v>
      </c>
      <c r="K189">
        <f t="shared" ca="1" si="27"/>
        <v>0</v>
      </c>
      <c r="L189" s="55">
        <v>11</v>
      </c>
      <c r="M189" s="61">
        <f t="shared" ca="1" si="23"/>
        <v>1.4019630789165369</v>
      </c>
      <c r="N189" s="55"/>
    </row>
    <row r="190" spans="1:23">
      <c r="A190" s="2">
        <v>12</v>
      </c>
      <c r="B190" s="10">
        <f t="shared" ca="1" si="24"/>
        <v>1</v>
      </c>
      <c r="C190" s="25">
        <f t="shared" ca="1" si="25"/>
        <v>0.47593983874899615</v>
      </c>
      <c r="J190">
        <f t="shared" ca="1" si="26"/>
        <v>0</v>
      </c>
      <c r="K190">
        <f t="shared" ca="1" si="27"/>
        <v>0</v>
      </c>
      <c r="L190" s="55">
        <v>12</v>
      </c>
      <c r="M190" s="61">
        <f t="shared" ca="1" si="23"/>
        <v>0.24552690660375537</v>
      </c>
      <c r="N190" s="55"/>
    </row>
    <row r="191" spans="1:23">
      <c r="A191" s="2">
        <v>13</v>
      </c>
      <c r="B191" s="10">
        <f t="shared" ca="1" si="24"/>
        <v>0</v>
      </c>
      <c r="C191" s="25">
        <f t="shared" ca="1" si="25"/>
        <v>0.95866786766407242</v>
      </c>
      <c r="J191">
        <f t="shared" ca="1" si="26"/>
        <v>0</v>
      </c>
      <c r="K191">
        <f t="shared" ca="1" si="27"/>
        <v>1</v>
      </c>
      <c r="L191" s="55">
        <v>13</v>
      </c>
      <c r="M191" s="61">
        <f t="shared" ca="1" si="23"/>
        <v>0</v>
      </c>
      <c r="N191" s="55"/>
    </row>
    <row r="192" spans="1:23">
      <c r="A192" s="2">
        <v>14</v>
      </c>
      <c r="B192" s="10">
        <f t="shared" ca="1" si="24"/>
        <v>0</v>
      </c>
      <c r="C192" s="25">
        <f t="shared" ca="1" si="25"/>
        <v>0.97521727910999501</v>
      </c>
      <c r="J192">
        <f t="shared" ca="1" si="26"/>
        <v>0</v>
      </c>
      <c r="K192">
        <f t="shared" ca="1" si="27"/>
        <v>1</v>
      </c>
      <c r="L192" s="55">
        <v>14</v>
      </c>
      <c r="M192" s="61">
        <f t="shared" ca="1" si="23"/>
        <v>0</v>
      </c>
      <c r="N192" s="55"/>
    </row>
    <row r="193" spans="1:14">
      <c r="A193" s="2">
        <v>15</v>
      </c>
      <c r="B193" s="10">
        <f t="shared" ca="1" si="24"/>
        <v>0</v>
      </c>
      <c r="C193" s="25">
        <f t="shared" ca="1" si="25"/>
        <v>0.76006139935232719</v>
      </c>
      <c r="J193">
        <f t="shared" ca="1" si="26"/>
        <v>0</v>
      </c>
      <c r="K193">
        <f t="shared" ca="1" si="27"/>
        <v>1</v>
      </c>
      <c r="L193" s="55">
        <v>15</v>
      </c>
      <c r="M193" s="61">
        <f t="shared" ca="1" si="23"/>
        <v>0</v>
      </c>
      <c r="N193" s="55"/>
    </row>
    <row r="194" spans="1:14">
      <c r="A194" s="2">
        <v>16</v>
      </c>
      <c r="B194" s="10">
        <f t="shared" ca="1" si="24"/>
        <v>0</v>
      </c>
      <c r="C194" s="25">
        <f t="shared" ca="1" si="25"/>
        <v>0.59318392547064525</v>
      </c>
      <c r="J194">
        <f t="shared" ca="1" si="26"/>
        <v>0</v>
      </c>
      <c r="K194">
        <f t="shared" ca="1" si="27"/>
        <v>0</v>
      </c>
      <c r="L194" s="55">
        <v>16</v>
      </c>
      <c r="M194" s="61">
        <f t="shared" ca="1" si="23"/>
        <v>0</v>
      </c>
      <c r="N194" s="55"/>
    </row>
    <row r="195" spans="1:14">
      <c r="A195" s="2">
        <v>17</v>
      </c>
      <c r="B195" s="10">
        <f t="shared" ca="1" si="24"/>
        <v>1</v>
      </c>
      <c r="C195" s="25">
        <f t="shared" ca="1" si="25"/>
        <v>0.42082713669007965</v>
      </c>
      <c r="J195">
        <f t="shared" ca="1" si="26"/>
        <v>0</v>
      </c>
      <c r="K195">
        <f t="shared" ca="1" si="27"/>
        <v>0</v>
      </c>
      <c r="L195" s="55">
        <v>17</v>
      </c>
      <c r="M195" s="61">
        <f t="shared" ca="1" si="23"/>
        <v>1.9347245759150151</v>
      </c>
      <c r="N195" s="55"/>
    </row>
    <row r="196" spans="1:14">
      <c r="A196" s="2">
        <v>18</v>
      </c>
      <c r="B196" s="10">
        <f t="shared" ca="1" si="24"/>
        <v>0</v>
      </c>
      <c r="C196" s="25">
        <f t="shared" ca="1" si="25"/>
        <v>0.85006302736343131</v>
      </c>
      <c r="J196">
        <f t="shared" ca="1" si="26"/>
        <v>0</v>
      </c>
      <c r="K196">
        <f t="shared" ca="1" si="27"/>
        <v>1</v>
      </c>
      <c r="L196" s="55">
        <v>18</v>
      </c>
      <c r="M196" s="61">
        <f t="shared" ca="1" si="23"/>
        <v>0</v>
      </c>
      <c r="N196" s="55"/>
    </row>
    <row r="197" spans="1:14">
      <c r="A197" s="2">
        <v>19</v>
      </c>
      <c r="B197" s="10">
        <f t="shared" ca="1" si="24"/>
        <v>0</v>
      </c>
      <c r="C197" s="25">
        <f t="shared" ca="1" si="25"/>
        <v>0.56248022812737231</v>
      </c>
      <c r="J197">
        <f t="shared" ca="1" si="26"/>
        <v>0</v>
      </c>
      <c r="K197">
        <f t="shared" ca="1" si="27"/>
        <v>0</v>
      </c>
      <c r="L197" s="55">
        <v>19</v>
      </c>
      <c r="M197" s="61">
        <f t="shared" ca="1" si="23"/>
        <v>0</v>
      </c>
      <c r="N197" s="55"/>
    </row>
    <row r="198" spans="1:14">
      <c r="A198" s="2">
        <v>20</v>
      </c>
      <c r="B198" s="10">
        <f t="shared" ca="1" si="24"/>
        <v>1</v>
      </c>
      <c r="C198" s="25">
        <f t="shared" ca="1" si="25"/>
        <v>0.13866636154716072</v>
      </c>
      <c r="J198">
        <f t="shared" ca="1" si="26"/>
        <v>1</v>
      </c>
      <c r="K198">
        <f t="shared" ca="1" si="27"/>
        <v>0</v>
      </c>
      <c r="L198" s="55">
        <v>20</v>
      </c>
      <c r="M198" s="61">
        <f t="shared" ca="1" si="23"/>
        <v>7.105801555928033</v>
      </c>
      <c r="N198" s="55"/>
    </row>
    <row r="199" spans="1:14">
      <c r="A199" s="2">
        <v>21</v>
      </c>
      <c r="B199" s="10">
        <f t="shared" ca="1" si="24"/>
        <v>1</v>
      </c>
      <c r="C199" s="25">
        <f t="shared" ca="1" si="25"/>
        <v>0.25313343449948211</v>
      </c>
      <c r="J199">
        <f t="shared" ca="1" si="26"/>
        <v>0</v>
      </c>
      <c r="K199">
        <f t="shared" ca="1" si="27"/>
        <v>0</v>
      </c>
      <c r="L199" s="55">
        <v>21</v>
      </c>
      <c r="M199" s="61">
        <f t="shared" ca="1" si="23"/>
        <v>1.7490540373653192</v>
      </c>
      <c r="N199" s="55"/>
    </row>
    <row r="200" spans="1:14">
      <c r="A200" s="2">
        <v>22</v>
      </c>
      <c r="B200" s="10">
        <f t="shared" ca="1" si="24"/>
        <v>0</v>
      </c>
      <c r="C200" s="25">
        <f t="shared" ca="1" si="25"/>
        <v>0.7510088239288828</v>
      </c>
      <c r="J200">
        <f t="shared" ca="1" si="26"/>
        <v>0</v>
      </c>
      <c r="K200">
        <f t="shared" ca="1" si="27"/>
        <v>1</v>
      </c>
      <c r="L200" s="55">
        <v>22</v>
      </c>
      <c r="M200" s="61">
        <f t="shared" ca="1" si="23"/>
        <v>0</v>
      </c>
      <c r="N200" s="55"/>
    </row>
    <row r="201" spans="1:14">
      <c r="A201" s="2">
        <v>23</v>
      </c>
      <c r="B201" s="10">
        <f t="shared" ca="1" si="24"/>
        <v>0</v>
      </c>
      <c r="C201" s="25">
        <f t="shared" ca="1" si="25"/>
        <v>0.70974394478590619</v>
      </c>
      <c r="J201">
        <f t="shared" ca="1" si="26"/>
        <v>0</v>
      </c>
      <c r="K201">
        <f t="shared" ca="1" si="27"/>
        <v>0</v>
      </c>
      <c r="L201" s="55">
        <v>23</v>
      </c>
      <c r="M201" s="61">
        <f t="shared" ca="1" si="23"/>
        <v>0</v>
      </c>
      <c r="N201" s="55"/>
    </row>
    <row r="202" spans="1:14">
      <c r="A202" s="2">
        <v>24</v>
      </c>
      <c r="B202" s="10">
        <f t="shared" ca="1" si="24"/>
        <v>1</v>
      </c>
      <c r="C202" s="25">
        <f t="shared" ca="1" si="25"/>
        <v>0.19522241997264234</v>
      </c>
      <c r="J202">
        <f t="shared" ca="1" si="26"/>
        <v>1</v>
      </c>
      <c r="K202">
        <f t="shared" ca="1" si="27"/>
        <v>0</v>
      </c>
      <c r="L202" s="55">
        <v>24</v>
      </c>
      <c r="M202" s="61">
        <f t="shared" ca="1" si="23"/>
        <v>14.358238503387142</v>
      </c>
      <c r="N202" s="55"/>
    </row>
    <row r="203" spans="1:14">
      <c r="A203" s="2">
        <v>25</v>
      </c>
      <c r="B203" s="10">
        <f t="shared" ca="1" si="24"/>
        <v>1</v>
      </c>
      <c r="C203" s="25">
        <f t="shared" ca="1" si="25"/>
        <v>0.45695443197510077</v>
      </c>
      <c r="J203">
        <f t="shared" ca="1" si="26"/>
        <v>1</v>
      </c>
      <c r="K203">
        <f t="shared" ca="1" si="27"/>
        <v>0</v>
      </c>
      <c r="L203" s="55">
        <v>25</v>
      </c>
      <c r="M203" s="61">
        <f t="shared" ca="1" si="23"/>
        <v>3.2280710119332761</v>
      </c>
      <c r="N203" s="55"/>
    </row>
    <row r="204" spans="1:14">
      <c r="A204" s="2">
        <v>26</v>
      </c>
      <c r="B204" s="10">
        <f t="shared" ca="1" si="24"/>
        <v>1</v>
      </c>
      <c r="C204" s="25">
        <f t="shared" ca="1" si="25"/>
        <v>0.39073007326037834</v>
      </c>
      <c r="J204">
        <f t="shared" ca="1" si="26"/>
        <v>1</v>
      </c>
      <c r="K204">
        <f t="shared" ca="1" si="27"/>
        <v>0</v>
      </c>
      <c r="L204" s="55">
        <v>26</v>
      </c>
      <c r="M204" s="61">
        <f t="shared" ca="1" si="23"/>
        <v>2.0212912872618456</v>
      </c>
      <c r="N204" s="55"/>
    </row>
    <row r="205" spans="1:14">
      <c r="A205" s="2">
        <v>27</v>
      </c>
      <c r="B205" s="10">
        <f t="shared" ca="1" si="24"/>
        <v>1</v>
      </c>
      <c r="C205" s="25">
        <f t="shared" ca="1" si="25"/>
        <v>0.58659660377190848</v>
      </c>
      <c r="J205">
        <f t="shared" ca="1" si="26"/>
        <v>1</v>
      </c>
      <c r="K205">
        <f t="shared" ca="1" si="27"/>
        <v>0</v>
      </c>
      <c r="L205" s="55">
        <v>27</v>
      </c>
      <c r="M205" s="61">
        <f t="shared" ca="1" si="23"/>
        <v>2.622326516856861</v>
      </c>
      <c r="N205" s="55"/>
    </row>
    <row r="206" spans="1:14">
      <c r="A206" s="2">
        <v>28</v>
      </c>
      <c r="B206" s="10">
        <f t="shared" ca="1" si="24"/>
        <v>1</v>
      </c>
      <c r="C206" s="25">
        <f t="shared" ca="1" si="25"/>
        <v>0.16644421206482296</v>
      </c>
      <c r="J206">
        <f t="shared" ca="1" si="26"/>
        <v>0</v>
      </c>
      <c r="K206">
        <f t="shared" ca="1" si="27"/>
        <v>0</v>
      </c>
      <c r="L206" s="55">
        <v>28</v>
      </c>
      <c r="M206" s="61">
        <f t="shared" ca="1" si="23"/>
        <v>1.1709719410401058</v>
      </c>
      <c r="N206" s="55"/>
    </row>
    <row r="207" spans="1:14">
      <c r="A207" s="2">
        <v>29</v>
      </c>
      <c r="B207" s="10">
        <f t="shared" ca="1" si="24"/>
        <v>0</v>
      </c>
      <c r="C207" s="25">
        <f t="shared" ca="1" si="25"/>
        <v>0.85617683678637246</v>
      </c>
      <c r="J207">
        <f t="shared" ca="1" si="26"/>
        <v>0</v>
      </c>
      <c r="K207">
        <f t="shared" ca="1" si="27"/>
        <v>0</v>
      </c>
      <c r="L207" s="55">
        <v>29</v>
      </c>
      <c r="M207" s="61">
        <f t="shared" ca="1" si="23"/>
        <v>0</v>
      </c>
      <c r="N207" s="55"/>
    </row>
    <row r="208" spans="1:14">
      <c r="A208" s="2">
        <v>30</v>
      </c>
      <c r="B208" s="10">
        <f t="shared" ca="1" si="24"/>
        <v>1</v>
      </c>
      <c r="C208" s="25">
        <f t="shared" ca="1" si="25"/>
        <v>0.38928137779455818</v>
      </c>
      <c r="J208">
        <f t="shared" ca="1" si="26"/>
        <v>1</v>
      </c>
      <c r="K208">
        <f t="shared" ca="1" si="27"/>
        <v>0</v>
      </c>
      <c r="L208" s="55">
        <v>30</v>
      </c>
      <c r="M208" s="61">
        <f t="shared" ca="1" si="23"/>
        <v>1.239682232514469</v>
      </c>
      <c r="N208" s="55"/>
    </row>
    <row r="209" spans="1:18">
      <c r="A209" s="2">
        <v>31</v>
      </c>
      <c r="B209" s="10">
        <f t="shared" ca="1" si="24"/>
        <v>1</v>
      </c>
      <c r="C209" s="25">
        <f t="shared" ca="1" si="25"/>
        <v>0.5742981246518577</v>
      </c>
      <c r="J209">
        <f t="shared" ca="1" si="26"/>
        <v>1</v>
      </c>
      <c r="K209">
        <f t="shared" ca="1" si="27"/>
        <v>0</v>
      </c>
      <c r="L209" s="55">
        <v>31</v>
      </c>
      <c r="M209" s="61">
        <f t="shared" ca="1" si="23"/>
        <v>1.5325217284251615</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6" thickBot="1">
      <c r="A218" s="2" t="s">
        <v>59</v>
      </c>
      <c r="B218" s="2"/>
      <c r="C218" s="23"/>
      <c r="D218" s="1"/>
      <c r="E218" s="1"/>
      <c r="F218" s="1"/>
      <c r="G218" s="1"/>
      <c r="H218" s="1"/>
      <c r="I218" s="1"/>
      <c r="L218" s="55" t="s">
        <v>60</v>
      </c>
      <c r="M218" s="55"/>
      <c r="N218" s="55"/>
      <c r="O218" s="38">
        <v>0.43</v>
      </c>
      <c r="P218" s="38">
        <v>0.72</v>
      </c>
      <c r="Q218" s="38">
        <v>0.62</v>
      </c>
      <c r="R218" s="3"/>
    </row>
    <row r="219" spans="1:18" ht="24" thickBot="1">
      <c r="A219" s="2" t="s">
        <v>61</v>
      </c>
      <c r="B219" s="27">
        <v>1</v>
      </c>
      <c r="C219" s="28" t="s">
        <v>62</v>
      </c>
      <c r="D219" s="16" t="s">
        <v>63</v>
      </c>
      <c r="E219" s="16"/>
      <c r="F219" s="1"/>
      <c r="G219" s="2" t="s">
        <v>64</v>
      </c>
      <c r="H219" s="2"/>
      <c r="I219" s="2"/>
      <c r="J219" s="2" t="s">
        <v>64</v>
      </c>
      <c r="K219" s="2"/>
      <c r="L219" s="56" t="s">
        <v>65</v>
      </c>
      <c r="M219" s="62">
        <f>1/M220</f>
        <v>0.24159257827599537</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f>'Rainfall Year 2025'!M220*AB11</f>
        <v>4.1391999999999998</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0.63307493540051685</v>
      </c>
      <c r="I221" s="20"/>
      <c r="J221" s="6">
        <f ca="1">SUM(J222:J3871)/SUM(rainout)</f>
        <v>0.42120625166908676</v>
      </c>
      <c r="K221" s="6">
        <f ca="1">SUM(K222:K3871)/(3650-SUM(rainout))</f>
        <v>9.1140967450125954E-3</v>
      </c>
      <c r="L221" s="59" t="s">
        <v>73</v>
      </c>
      <c r="M221" s="60" t="s">
        <v>80</v>
      </c>
      <c r="N221" s="55"/>
    </row>
    <row r="222" spans="1:18">
      <c r="A222" s="2">
        <v>1</v>
      </c>
      <c r="B222" s="10">
        <v>1</v>
      </c>
      <c r="C222" s="25">
        <f ca="1">RAND()</f>
        <v>0.69956071186415669</v>
      </c>
      <c r="D222" s="18" t="s">
        <v>81</v>
      </c>
      <c r="E222" s="18" t="s">
        <v>82</v>
      </c>
      <c r="F222" s="15" t="s">
        <v>78</v>
      </c>
      <c r="G222" s="20" t="s">
        <v>12</v>
      </c>
      <c r="H222" s="21">
        <f ca="1">COUNTIF(rainout,"=0")/COUNT(rainout)</f>
        <v>0.36692506459948321</v>
      </c>
      <c r="I222" s="20"/>
      <c r="J222">
        <f ca="1">IF(AND(B222,B223),1,0)</f>
        <v>1</v>
      </c>
      <c r="K222">
        <f ca="1">IF(AND(NOT(B222),NOT(B223)),1,0)</f>
        <v>0</v>
      </c>
      <c r="L222" s="55">
        <v>1</v>
      </c>
      <c r="M222" s="61">
        <f t="shared" ref="M222:M251" ca="1" si="28">IF(B222&gt;0,-LN(1-(RAND()))/lambda,0)</f>
        <v>1.9454124201734049</v>
      </c>
      <c r="N222" s="55"/>
      <c r="O222" s="37"/>
      <c r="P222" t="s">
        <v>83</v>
      </c>
    </row>
    <row r="223" spans="1:18">
      <c r="A223" s="2">
        <v>2</v>
      </c>
      <c r="B223" s="10">
        <f t="shared" ref="B223:B251" ca="1" si="29">IF(B222&gt;0,IF(C223&lt;pww,1,0),IF(C223&lt;pdw,1,0))</f>
        <v>1</v>
      </c>
      <c r="C223" s="25">
        <f t="shared" ref="C223:C251" ca="1" si="30">RAND()</f>
        <v>6.4160293863915308E-2</v>
      </c>
      <c r="D223" s="18"/>
      <c r="E223" s="18"/>
      <c r="F223" s="1"/>
      <c r="G223" s="19" t="s">
        <v>69</v>
      </c>
      <c r="H223" s="19"/>
      <c r="I223" s="20"/>
      <c r="J223">
        <f t="shared" ref="J223:J251" ca="1" si="31">IF(AND(B223,B224),1,0)</f>
        <v>1</v>
      </c>
      <c r="K223">
        <f t="shared" ref="K223:K251" ca="1" si="32">IF(AND(NOT(B223),NOT(B224)),1,0)</f>
        <v>0</v>
      </c>
      <c r="L223" s="55">
        <v>2</v>
      </c>
      <c r="M223" s="61">
        <f t="shared" ca="1" si="28"/>
        <v>4.2630234869188284</v>
      </c>
      <c r="N223" s="55"/>
      <c r="O223" s="4"/>
      <c r="P223" t="s">
        <v>84</v>
      </c>
    </row>
    <row r="224" spans="1:18" ht="15.6">
      <c r="A224" s="2">
        <v>3</v>
      </c>
      <c r="B224" s="10">
        <f t="shared" ca="1" si="29"/>
        <v>1</v>
      </c>
      <c r="C224" s="25">
        <f t="shared" ca="1" si="30"/>
        <v>0.52679969846253594</v>
      </c>
      <c r="D224" s="63">
        <f>'Rainfall Year 2025'!D224</f>
        <v>0.61</v>
      </c>
      <c r="E224" s="34">
        <f>1-D224</f>
        <v>0.39</v>
      </c>
      <c r="F224" s="35" t="s">
        <v>78</v>
      </c>
      <c r="G224" s="36">
        <f ca="1">J221</f>
        <v>0.42120625166908676</v>
      </c>
      <c r="H224" s="36">
        <f ca="1">1-G224</f>
        <v>0.57879374833091324</v>
      </c>
      <c r="I224" s="20"/>
      <c r="J224">
        <f t="shared" ca="1" si="31"/>
        <v>0</v>
      </c>
      <c r="K224">
        <f t="shared" ca="1" si="32"/>
        <v>0</v>
      </c>
      <c r="L224" s="55">
        <v>3</v>
      </c>
      <c r="M224" s="61">
        <f t="shared" ca="1" si="28"/>
        <v>1.6157389642518132</v>
      </c>
      <c r="N224" s="55"/>
      <c r="O224" s="41" t="s">
        <v>85</v>
      </c>
      <c r="P224" s="42"/>
      <c r="Q224" s="42" t="s">
        <v>86</v>
      </c>
      <c r="R224" s="43"/>
    </row>
    <row r="225" spans="1:23" ht="15.6">
      <c r="A225" s="2">
        <v>4</v>
      </c>
      <c r="B225" s="10">
        <f t="shared" ca="1" si="29"/>
        <v>0</v>
      </c>
      <c r="C225" s="25">
        <f t="shared" ca="1" si="30"/>
        <v>0.79351408027351689</v>
      </c>
      <c r="D225" s="34">
        <f>1-E225</f>
        <v>0.30000000000000004</v>
      </c>
      <c r="E225" s="63">
        <f>'Rainfall Year 2025'!E225</f>
        <v>0.7</v>
      </c>
      <c r="F225" s="35" t="s">
        <v>78</v>
      </c>
      <c r="G225" s="36">
        <f ca="1">1-H225</f>
        <v>0.99088590325498738</v>
      </c>
      <c r="H225" s="36">
        <f ca="1">K221</f>
        <v>9.1140967450125954E-3</v>
      </c>
      <c r="I225" s="20"/>
      <c r="J225">
        <f t="shared" ca="1" si="31"/>
        <v>0</v>
      </c>
      <c r="K225">
        <f t="shared" ca="1" si="32"/>
        <v>1</v>
      </c>
      <c r="L225" s="55">
        <v>4</v>
      </c>
      <c r="M225" s="61">
        <f t="shared" ca="1" si="28"/>
        <v>0</v>
      </c>
      <c r="N225" s="55"/>
      <c r="O225" s="44">
        <f ca="1">SUM(M222:M251)/30/H221</f>
        <v>5.0720626872378141</v>
      </c>
      <c r="P225" s="45"/>
      <c r="Q225" s="46">
        <f ca="1">SUM(M222:M251)</f>
        <v>96.329872742113523</v>
      </c>
      <c r="R225" s="47" t="s">
        <v>87</v>
      </c>
      <c r="S225" s="78" t="s">
        <v>88</v>
      </c>
      <c r="T225" s="78"/>
      <c r="U225" s="78"/>
      <c r="V225" s="78"/>
    </row>
    <row r="226" spans="1:23" ht="15.6">
      <c r="A226" s="2">
        <v>5</v>
      </c>
      <c r="B226" s="10">
        <f t="shared" ca="1" si="29"/>
        <v>0</v>
      </c>
      <c r="C226" s="25">
        <f t="shared" ca="1" si="30"/>
        <v>0.68469130991117289</v>
      </c>
      <c r="J226">
        <f t="shared" ca="1" si="31"/>
        <v>0</v>
      </c>
      <c r="K226">
        <f t="shared" ca="1" si="32"/>
        <v>0</v>
      </c>
      <c r="L226" s="55">
        <v>5</v>
      </c>
      <c r="M226" s="61">
        <f t="shared" ca="1" si="28"/>
        <v>0</v>
      </c>
      <c r="N226" s="55"/>
      <c r="O226" s="48"/>
      <c r="P226" s="49"/>
      <c r="R226" s="50"/>
    </row>
    <row r="227" spans="1:23">
      <c r="A227" s="2">
        <v>6</v>
      </c>
      <c r="B227" s="10">
        <f t="shared" ca="1" si="29"/>
        <v>1</v>
      </c>
      <c r="C227" s="25">
        <f t="shared" ca="1" si="30"/>
        <v>0.2975872707598205</v>
      </c>
      <c r="J227">
        <f t="shared" ca="1" si="31"/>
        <v>1</v>
      </c>
      <c r="K227">
        <f t="shared" ca="1" si="32"/>
        <v>0</v>
      </c>
      <c r="L227" s="55">
        <v>6</v>
      </c>
      <c r="M227" s="61">
        <f t="shared" ca="1" si="28"/>
        <v>2.7480140345354593</v>
      </c>
      <c r="N227" s="55"/>
    </row>
    <row r="228" spans="1:23">
      <c r="A228" s="2">
        <v>7</v>
      </c>
      <c r="B228" s="10">
        <f t="shared" ca="1" si="29"/>
        <v>1</v>
      </c>
      <c r="C228" s="25">
        <f t="shared" ca="1" si="30"/>
        <v>0.41825146705457272</v>
      </c>
      <c r="J228">
        <f t="shared" ca="1" si="31"/>
        <v>1</v>
      </c>
      <c r="K228">
        <f t="shared" ca="1" si="32"/>
        <v>0</v>
      </c>
      <c r="L228" s="55">
        <v>7</v>
      </c>
      <c r="M228" s="61">
        <f t="shared" ca="1" si="28"/>
        <v>0.90394958928111324</v>
      </c>
      <c r="N228" s="55"/>
      <c r="O228" s="76" t="s">
        <v>89</v>
      </c>
      <c r="P228" s="76" t="s">
        <v>90</v>
      </c>
      <c r="Q228" s="77">
        <f>79.9</f>
        <v>79.900000000000006</v>
      </c>
      <c r="R228" s="78" t="s">
        <v>87</v>
      </c>
      <c r="S228" s="78" t="s">
        <v>91</v>
      </c>
      <c r="T228" s="78"/>
      <c r="U228" s="78"/>
      <c r="V228" s="78"/>
      <c r="W228" s="78"/>
    </row>
    <row r="229" spans="1:23">
      <c r="A229" s="2">
        <v>8</v>
      </c>
      <c r="B229" s="10">
        <f t="shared" ca="1" si="29"/>
        <v>1</v>
      </c>
      <c r="C229" s="25">
        <f t="shared" ca="1" si="30"/>
        <v>0.14001238525122717</v>
      </c>
      <c r="J229">
        <f t="shared" ca="1" si="31"/>
        <v>1</v>
      </c>
      <c r="K229">
        <f t="shared" ca="1" si="32"/>
        <v>0</v>
      </c>
      <c r="L229" s="55">
        <v>8</v>
      </c>
      <c r="M229" s="61">
        <f t="shared" ca="1" si="28"/>
        <v>10.167225603461009</v>
      </c>
      <c r="N229" s="55"/>
      <c r="O229" s="76"/>
      <c r="P229" s="76" t="s">
        <v>92</v>
      </c>
      <c r="Q229" s="77">
        <f ca="1">MAX(M222:M3871)</f>
        <v>21.038949276671939</v>
      </c>
      <c r="R229" s="78" t="s">
        <v>87</v>
      </c>
      <c r="S229" s="78"/>
      <c r="T229" s="78"/>
      <c r="U229" s="78"/>
      <c r="V229" s="78"/>
      <c r="W229" s="78"/>
    </row>
    <row r="230" spans="1:23">
      <c r="A230" s="2">
        <v>9</v>
      </c>
      <c r="B230" s="10">
        <f t="shared" ca="1" si="29"/>
        <v>1</v>
      </c>
      <c r="C230" s="25">
        <f t="shared" ca="1" si="30"/>
        <v>0.51279241944915765</v>
      </c>
      <c r="J230">
        <f t="shared" ca="1" si="31"/>
        <v>1</v>
      </c>
      <c r="K230">
        <f t="shared" ca="1" si="32"/>
        <v>0</v>
      </c>
      <c r="L230" s="55">
        <v>9</v>
      </c>
      <c r="M230" s="61">
        <f t="shared" ca="1" si="28"/>
        <v>8.6262176599549427</v>
      </c>
      <c r="N230" s="55"/>
      <c r="Q230" s="51"/>
    </row>
    <row r="231" spans="1:23">
      <c r="A231" s="2">
        <v>10</v>
      </c>
      <c r="B231" s="10">
        <f t="shared" ca="1" si="29"/>
        <v>1</v>
      </c>
      <c r="C231" s="25">
        <f t="shared" ca="1" si="30"/>
        <v>9.0326379182331107E-2</v>
      </c>
      <c r="J231">
        <f t="shared" ca="1" si="31"/>
        <v>1</v>
      </c>
      <c r="K231">
        <f t="shared" ca="1" si="32"/>
        <v>0</v>
      </c>
      <c r="L231" s="55">
        <v>10</v>
      </c>
      <c r="M231" s="61">
        <f t="shared" ca="1" si="28"/>
        <v>1.8161828788720773</v>
      </c>
      <c r="N231" s="55"/>
    </row>
    <row r="232" spans="1:23">
      <c r="A232" s="2">
        <v>11</v>
      </c>
      <c r="B232" s="10">
        <f t="shared" ca="1" si="29"/>
        <v>1</v>
      </c>
      <c r="C232" s="25">
        <f t="shared" ca="1" si="30"/>
        <v>0.41205087981683264</v>
      </c>
      <c r="J232">
        <f t="shared" ca="1" si="31"/>
        <v>1</v>
      </c>
      <c r="K232">
        <f t="shared" ca="1" si="32"/>
        <v>0</v>
      </c>
      <c r="L232" s="55">
        <v>11</v>
      </c>
      <c r="M232" s="61">
        <f t="shared" ca="1" si="28"/>
        <v>6.15634482205712</v>
      </c>
      <c r="N232" s="55"/>
    </row>
    <row r="233" spans="1:23">
      <c r="A233" s="2">
        <v>12</v>
      </c>
      <c r="B233" s="10">
        <f t="shared" ca="1" si="29"/>
        <v>1</v>
      </c>
      <c r="C233" s="25">
        <f t="shared" ca="1" si="30"/>
        <v>0.573301630814816</v>
      </c>
      <c r="J233">
        <f t="shared" ca="1" si="31"/>
        <v>0</v>
      </c>
      <c r="K233">
        <f t="shared" ca="1" si="32"/>
        <v>0</v>
      </c>
      <c r="L233" s="55">
        <v>12</v>
      </c>
      <c r="M233" s="61">
        <f t="shared" ca="1" si="28"/>
        <v>0.87272074397841193</v>
      </c>
      <c r="N233" s="55"/>
    </row>
    <row r="234" spans="1:23">
      <c r="A234" s="2">
        <v>13</v>
      </c>
      <c r="B234" s="10">
        <f t="shared" ca="1" si="29"/>
        <v>0</v>
      </c>
      <c r="C234" s="25">
        <f t="shared" ca="1" si="30"/>
        <v>0.84947595025910649</v>
      </c>
      <c r="J234">
        <f t="shared" ca="1" si="31"/>
        <v>0</v>
      </c>
      <c r="K234">
        <f t="shared" ca="1" si="32"/>
        <v>0</v>
      </c>
      <c r="L234" s="55">
        <v>13</v>
      </c>
      <c r="M234" s="61">
        <f t="shared" ca="1" si="28"/>
        <v>0</v>
      </c>
      <c r="N234" s="55"/>
    </row>
    <row r="235" spans="1:23">
      <c r="A235" s="2">
        <v>14</v>
      </c>
      <c r="B235" s="10">
        <f t="shared" ca="1" si="29"/>
        <v>1</v>
      </c>
      <c r="C235" s="25">
        <f t="shared" ca="1" si="30"/>
        <v>0.40826792249412991</v>
      </c>
      <c r="J235">
        <f t="shared" ca="1" si="31"/>
        <v>0</v>
      </c>
      <c r="K235">
        <f t="shared" ca="1" si="32"/>
        <v>0</v>
      </c>
      <c r="L235" s="55">
        <v>14</v>
      </c>
      <c r="M235" s="61">
        <f t="shared" ca="1" si="28"/>
        <v>0.66500138556437771</v>
      </c>
      <c r="N235" s="55"/>
    </row>
    <row r="236" spans="1:23">
      <c r="A236" s="2">
        <v>15</v>
      </c>
      <c r="B236" s="10">
        <f t="shared" ca="1" si="29"/>
        <v>0</v>
      </c>
      <c r="C236" s="25">
        <f t="shared" ca="1" si="30"/>
        <v>0.84941255049603925</v>
      </c>
      <c r="J236">
        <f t="shared" ca="1" si="31"/>
        <v>0</v>
      </c>
      <c r="K236">
        <f t="shared" ca="1" si="32"/>
        <v>1</v>
      </c>
      <c r="L236" s="55">
        <v>15</v>
      </c>
      <c r="M236" s="61">
        <f t="shared" ca="1" si="28"/>
        <v>0</v>
      </c>
      <c r="N236" s="55"/>
    </row>
    <row r="237" spans="1:23">
      <c r="A237" s="2">
        <v>16</v>
      </c>
      <c r="B237" s="10">
        <f t="shared" ca="1" si="29"/>
        <v>0</v>
      </c>
      <c r="C237" s="25">
        <f t="shared" ca="1" si="30"/>
        <v>0.97002426489389937</v>
      </c>
      <c r="J237">
        <f t="shared" ca="1" si="31"/>
        <v>0</v>
      </c>
      <c r="K237">
        <f t="shared" ca="1" si="32"/>
        <v>0</v>
      </c>
      <c r="L237" s="55">
        <v>16</v>
      </c>
      <c r="M237" s="61">
        <f t="shared" ca="1" si="28"/>
        <v>0</v>
      </c>
      <c r="N237" s="55"/>
    </row>
    <row r="238" spans="1:23">
      <c r="A238" s="2">
        <v>17</v>
      </c>
      <c r="B238" s="10">
        <f t="shared" ca="1" si="29"/>
        <v>1</v>
      </c>
      <c r="C238" s="25">
        <f t="shared" ca="1" si="30"/>
        <v>0.44864405966925613</v>
      </c>
      <c r="J238">
        <f t="shared" ca="1" si="31"/>
        <v>1</v>
      </c>
      <c r="K238">
        <f t="shared" ca="1" si="32"/>
        <v>0</v>
      </c>
      <c r="L238" s="55">
        <v>17</v>
      </c>
      <c r="M238" s="61">
        <f t="shared" ca="1" si="28"/>
        <v>0.69230521137775947</v>
      </c>
      <c r="N238" s="55"/>
    </row>
    <row r="239" spans="1:23">
      <c r="A239" s="2">
        <v>18</v>
      </c>
      <c r="B239" s="10">
        <f t="shared" ca="1" si="29"/>
        <v>1</v>
      </c>
      <c r="C239" s="25">
        <f t="shared" ca="1" si="30"/>
        <v>0.71217134603736376</v>
      </c>
      <c r="J239">
        <f t="shared" ca="1" si="31"/>
        <v>1</v>
      </c>
      <c r="K239">
        <f t="shared" ca="1" si="32"/>
        <v>0</v>
      </c>
      <c r="L239" s="55">
        <v>18</v>
      </c>
      <c r="M239" s="61">
        <f t="shared" ca="1" si="28"/>
        <v>0.26913047095862019</v>
      </c>
      <c r="N239" s="55"/>
    </row>
    <row r="240" spans="1:23">
      <c r="A240" s="2">
        <v>19</v>
      </c>
      <c r="B240" s="10">
        <f t="shared" ca="1" si="29"/>
        <v>1</v>
      </c>
      <c r="C240" s="25">
        <f t="shared" ca="1" si="30"/>
        <v>0.18333743746150399</v>
      </c>
      <c r="J240">
        <f t="shared" ca="1" si="31"/>
        <v>0</v>
      </c>
      <c r="K240">
        <f t="shared" ca="1" si="32"/>
        <v>0</v>
      </c>
      <c r="L240" s="55">
        <v>19</v>
      </c>
      <c r="M240" s="61">
        <f t="shared" ca="1" si="28"/>
        <v>3.9263731265075181</v>
      </c>
      <c r="N240" s="55"/>
    </row>
    <row r="241" spans="1:14">
      <c r="A241" s="2">
        <v>20</v>
      </c>
      <c r="B241" s="10">
        <f t="shared" ca="1" si="29"/>
        <v>0</v>
      </c>
      <c r="C241" s="25">
        <f t="shared" ca="1" si="30"/>
        <v>0.88047048420315133</v>
      </c>
      <c r="J241">
        <f t="shared" ca="1" si="31"/>
        <v>0</v>
      </c>
      <c r="K241">
        <f t="shared" ca="1" si="32"/>
        <v>0</v>
      </c>
      <c r="L241" s="55">
        <v>20</v>
      </c>
      <c r="M241" s="61">
        <f t="shared" ca="1" si="28"/>
        <v>0</v>
      </c>
      <c r="N241" s="55"/>
    </row>
    <row r="242" spans="1:14">
      <c r="A242" s="2">
        <v>21</v>
      </c>
      <c r="B242" s="10">
        <f t="shared" ca="1" si="29"/>
        <v>1</v>
      </c>
      <c r="C242" s="25">
        <f t="shared" ca="1" si="30"/>
        <v>0.35454783545081392</v>
      </c>
      <c r="J242">
        <f t="shared" ca="1" si="31"/>
        <v>1</v>
      </c>
      <c r="K242">
        <f t="shared" ca="1" si="32"/>
        <v>0</v>
      </c>
      <c r="L242" s="55">
        <v>21</v>
      </c>
      <c r="M242" s="61">
        <f t="shared" ca="1" si="28"/>
        <v>5.4832596245210565</v>
      </c>
      <c r="N242" s="55"/>
    </row>
    <row r="243" spans="1:14">
      <c r="A243" s="2">
        <v>22</v>
      </c>
      <c r="B243" s="10">
        <f t="shared" ca="1" si="29"/>
        <v>1</v>
      </c>
      <c r="C243" s="25">
        <f t="shared" ca="1" si="30"/>
        <v>0.29420247449925341</v>
      </c>
      <c r="J243">
        <f t="shared" ca="1" si="31"/>
        <v>1</v>
      </c>
      <c r="K243">
        <f t="shared" ca="1" si="32"/>
        <v>0</v>
      </c>
      <c r="L243" s="55">
        <v>22</v>
      </c>
      <c r="M243" s="61">
        <f t="shared" ca="1" si="28"/>
        <v>1.5799808323221765</v>
      </c>
      <c r="N243" s="55"/>
    </row>
    <row r="244" spans="1:14">
      <c r="A244" s="2">
        <v>23</v>
      </c>
      <c r="B244" s="10">
        <f t="shared" ca="1" si="29"/>
        <v>1</v>
      </c>
      <c r="C244" s="25">
        <f t="shared" ca="1" si="30"/>
        <v>0.15040790361349732</v>
      </c>
      <c r="J244">
        <f t="shared" ca="1" si="31"/>
        <v>1</v>
      </c>
      <c r="K244">
        <f t="shared" ca="1" si="32"/>
        <v>0</v>
      </c>
      <c r="L244" s="55">
        <v>23</v>
      </c>
      <c r="M244" s="61">
        <f t="shared" ca="1" si="28"/>
        <v>8.7269076497335032</v>
      </c>
      <c r="N244" s="55"/>
    </row>
    <row r="245" spans="1:14">
      <c r="A245" s="2">
        <v>24</v>
      </c>
      <c r="B245" s="10">
        <f t="shared" ca="1" si="29"/>
        <v>1</v>
      </c>
      <c r="C245" s="25">
        <f t="shared" ca="1" si="30"/>
        <v>3.8421358205090295E-2</v>
      </c>
      <c r="J245">
        <f t="shared" ca="1" si="31"/>
        <v>1</v>
      </c>
      <c r="K245">
        <f t="shared" ca="1" si="32"/>
        <v>0</v>
      </c>
      <c r="L245" s="55">
        <v>24</v>
      </c>
      <c r="M245" s="61">
        <f t="shared" ca="1" si="28"/>
        <v>4.852395182511219</v>
      </c>
      <c r="N245" s="55"/>
    </row>
    <row r="246" spans="1:14">
      <c r="A246" s="2">
        <v>25</v>
      </c>
      <c r="B246" s="10">
        <f t="shared" ca="1" si="29"/>
        <v>1</v>
      </c>
      <c r="C246" s="25">
        <f t="shared" ca="1" si="30"/>
        <v>0.32383234492714674</v>
      </c>
      <c r="J246">
        <f t="shared" ca="1" si="31"/>
        <v>1</v>
      </c>
      <c r="K246">
        <f t="shared" ca="1" si="32"/>
        <v>0</v>
      </c>
      <c r="L246" s="55">
        <v>25</v>
      </c>
      <c r="M246" s="61">
        <f t="shared" ca="1" si="28"/>
        <v>1.1995933121902014</v>
      </c>
      <c r="N246" s="55"/>
    </row>
    <row r="247" spans="1:14">
      <c r="A247" s="2">
        <v>26</v>
      </c>
      <c r="B247" s="10">
        <f t="shared" ca="1" si="29"/>
        <v>1</v>
      </c>
      <c r="C247" s="25">
        <f t="shared" ca="1" si="30"/>
        <v>0.16270399162848925</v>
      </c>
      <c r="J247">
        <f t="shared" ca="1" si="31"/>
        <v>1</v>
      </c>
      <c r="K247">
        <f t="shared" ca="1" si="32"/>
        <v>0</v>
      </c>
      <c r="L247" s="55">
        <v>26</v>
      </c>
      <c r="M247" s="61">
        <f t="shared" ca="1" si="28"/>
        <v>5.4349035643645243</v>
      </c>
      <c r="N247" s="55"/>
    </row>
    <row r="248" spans="1:14">
      <c r="A248" s="2">
        <v>27</v>
      </c>
      <c r="B248" s="10">
        <f t="shared" ca="1" si="29"/>
        <v>1</v>
      </c>
      <c r="C248" s="25">
        <f t="shared" ca="1" si="30"/>
        <v>0.36561894220198299</v>
      </c>
      <c r="J248">
        <f t="shared" ca="1" si="31"/>
        <v>1</v>
      </c>
      <c r="K248">
        <f t="shared" ca="1" si="32"/>
        <v>0</v>
      </c>
      <c r="L248" s="55">
        <v>27</v>
      </c>
      <c r="M248" s="61">
        <f t="shared" ca="1" si="28"/>
        <v>4.4313570026663722</v>
      </c>
      <c r="N248" s="55"/>
    </row>
    <row r="249" spans="1:14">
      <c r="A249" s="2">
        <v>28</v>
      </c>
      <c r="B249" s="10">
        <f t="shared" ca="1" si="29"/>
        <v>1</v>
      </c>
      <c r="C249" s="25">
        <f t="shared" ca="1" si="30"/>
        <v>0.2440375652464617</v>
      </c>
      <c r="J249">
        <f t="shared" ca="1" si="31"/>
        <v>1</v>
      </c>
      <c r="K249">
        <f t="shared" ca="1" si="32"/>
        <v>0</v>
      </c>
      <c r="L249" s="55">
        <v>28</v>
      </c>
      <c r="M249" s="61">
        <f t="shared" ca="1" si="28"/>
        <v>5.2363637799142557</v>
      </c>
      <c r="N249" s="55"/>
    </row>
    <row r="250" spans="1:14">
      <c r="A250" s="2">
        <v>29</v>
      </c>
      <c r="B250" s="10">
        <f t="shared" ca="1" si="29"/>
        <v>1</v>
      </c>
      <c r="C250" s="25">
        <f t="shared" ca="1" si="30"/>
        <v>0.65226561248338122</v>
      </c>
      <c r="J250">
        <f t="shared" ca="1" si="31"/>
        <v>1</v>
      </c>
      <c r="K250">
        <f t="shared" ca="1" si="32"/>
        <v>0</v>
      </c>
      <c r="L250" s="55">
        <v>29</v>
      </c>
      <c r="M250" s="61">
        <f t="shared" ca="1" si="28"/>
        <v>11.855025267310751</v>
      </c>
      <c r="N250" s="55"/>
    </row>
    <row r="251" spans="1:14">
      <c r="A251" s="2">
        <v>30</v>
      </c>
      <c r="B251" s="10">
        <f t="shared" ca="1" si="29"/>
        <v>1</v>
      </c>
      <c r="C251" s="25">
        <f t="shared" ca="1" si="30"/>
        <v>0.39064990681957545</v>
      </c>
      <c r="J251">
        <f t="shared" ca="1" si="31"/>
        <v>1</v>
      </c>
      <c r="K251">
        <f t="shared" ca="1" si="32"/>
        <v>0</v>
      </c>
      <c r="L251" s="55">
        <v>30</v>
      </c>
      <c r="M251" s="61">
        <f t="shared" ca="1" si="28"/>
        <v>2.8624461286869991</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6" thickBot="1">
      <c r="A261" s="2" t="s">
        <v>59</v>
      </c>
      <c r="B261" s="2"/>
      <c r="C261" s="23"/>
      <c r="D261" s="1"/>
      <c r="E261" s="1"/>
      <c r="F261" s="1"/>
      <c r="G261" s="1"/>
      <c r="H261" s="1"/>
      <c r="I261" s="1"/>
      <c r="L261" s="55" t="s">
        <v>60</v>
      </c>
      <c r="M261" s="55"/>
      <c r="N261" s="55"/>
      <c r="O261" s="38">
        <v>0.43</v>
      </c>
      <c r="P261" s="38">
        <v>0.72</v>
      </c>
      <c r="Q261" s="38">
        <v>0.62</v>
      </c>
      <c r="R261" s="3"/>
    </row>
    <row r="262" spans="1:23" ht="24" thickBot="1">
      <c r="A262" s="2" t="s">
        <v>61</v>
      </c>
      <c r="B262" s="27">
        <v>1</v>
      </c>
      <c r="C262" s="28" t="s">
        <v>62</v>
      </c>
      <c r="D262" s="16" t="s">
        <v>63</v>
      </c>
      <c r="E262" s="16"/>
      <c r="F262" s="1"/>
      <c r="G262" s="2" t="s">
        <v>64</v>
      </c>
      <c r="H262" s="2"/>
      <c r="I262" s="2"/>
      <c r="J262" s="2" t="s">
        <v>64</v>
      </c>
      <c r="K262" s="2"/>
      <c r="L262" s="56" t="s">
        <v>65</v>
      </c>
      <c r="M262" s="62">
        <f>1/M263</f>
        <v>0.24453166073677388</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f>'Rainfall Year 2025'!M263*AB11</f>
        <v>4.0894500000000003</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0.63307493540051685</v>
      </c>
      <c r="I264" s="20"/>
      <c r="J264" s="6">
        <f ca="1">SUM(J265:J3914)/SUM(rainout)</f>
        <v>0.3381932181257164</v>
      </c>
      <c r="K264" s="6">
        <f ca="1">SUM(K265:K3914)/(3650-SUM(rainout))</f>
        <v>8.5242217900081858E-3</v>
      </c>
      <c r="L264" s="59" t="s">
        <v>73</v>
      </c>
      <c r="M264" s="60" t="s">
        <v>80</v>
      </c>
      <c r="N264" s="55"/>
    </row>
    <row r="265" spans="1:23">
      <c r="A265" s="2">
        <v>1</v>
      </c>
      <c r="B265" s="10">
        <v>1</v>
      </c>
      <c r="C265" s="25">
        <f ca="1">RAND()</f>
        <v>0.73497991770336613</v>
      </c>
      <c r="D265" s="18" t="s">
        <v>81</v>
      </c>
      <c r="E265" s="18" t="s">
        <v>82</v>
      </c>
      <c r="F265" s="15" t="s">
        <v>78</v>
      </c>
      <c r="G265" s="20" t="s">
        <v>12</v>
      </c>
      <c r="H265" s="21">
        <f ca="1">COUNTIF(rainout,"=0")/COUNT(rainout)</f>
        <v>0.36692506459948321</v>
      </c>
      <c r="I265" s="20"/>
      <c r="J265">
        <f ca="1">IF(AND(B265,B266),1,0)</f>
        <v>0</v>
      </c>
      <c r="K265">
        <f ca="1">IF(AND(NOT(B265),NOT(B266)),1,0)</f>
        <v>0</v>
      </c>
      <c r="L265" s="55">
        <v>1</v>
      </c>
      <c r="M265" s="61">
        <f t="shared" ref="M265:M295" ca="1" si="33">IF(B265&gt;0,-LN(1-(RAND()))/lambda,0)</f>
        <v>8.046113718391176</v>
      </c>
      <c r="N265" s="55"/>
      <c r="O265" s="37"/>
      <c r="P265" t="s">
        <v>83</v>
      </c>
    </row>
    <row r="266" spans="1:23">
      <c r="A266" s="2">
        <v>2</v>
      </c>
      <c r="B266" s="10">
        <f t="shared" ref="B266:B295" ca="1" si="34">IF(B265&gt;0,IF(C266&lt;pww,1,0),IF(C266&lt;pdw,1,0))</f>
        <v>0</v>
      </c>
      <c r="C266" s="25">
        <f t="shared" ref="C266:C295" ca="1" si="35">RAND()</f>
        <v>0.9569762821955915</v>
      </c>
      <c r="D266" s="18"/>
      <c r="E266" s="18"/>
      <c r="F266" s="1"/>
      <c r="G266" s="19" t="s">
        <v>69</v>
      </c>
      <c r="H266" s="19"/>
      <c r="I266" s="20"/>
      <c r="J266">
        <f t="shared" ref="J266:J295" ca="1" si="36">IF(AND(B266,B267),1,0)</f>
        <v>0</v>
      </c>
      <c r="K266">
        <f t="shared" ref="K266:K295" ca="1" si="37">IF(AND(NOT(B266),NOT(B267)),1,0)</f>
        <v>0</v>
      </c>
      <c r="L266" s="55">
        <v>2</v>
      </c>
      <c r="M266" s="61">
        <f t="shared" ca="1" si="33"/>
        <v>0</v>
      </c>
      <c r="N266" s="55"/>
      <c r="O266" s="4"/>
      <c r="P266" t="s">
        <v>84</v>
      </c>
    </row>
    <row r="267" spans="1:23" ht="15.6">
      <c r="A267" s="2">
        <v>3</v>
      </c>
      <c r="B267" s="10">
        <f t="shared" ca="1" si="34"/>
        <v>1</v>
      </c>
      <c r="C267" s="25">
        <f t="shared" ca="1" si="35"/>
        <v>0.36171508034632027</v>
      </c>
      <c r="D267" s="63">
        <f>'Rainfall Year 2025'!D267*'Rainfall Year 2045'!AB12</f>
        <v>0.65670000000000006</v>
      </c>
      <c r="E267" s="34">
        <f>1-D267</f>
        <v>0.34329999999999994</v>
      </c>
      <c r="F267" s="35" t="s">
        <v>78</v>
      </c>
      <c r="G267" s="36">
        <f ca="1">J264</f>
        <v>0.3381932181257164</v>
      </c>
      <c r="H267" s="36">
        <f ca="1">1-G267</f>
        <v>0.66180678187428366</v>
      </c>
      <c r="I267" s="20"/>
      <c r="J267">
        <f t="shared" ca="1" si="36"/>
        <v>0</v>
      </c>
      <c r="K267">
        <f t="shared" ca="1" si="37"/>
        <v>0</v>
      </c>
      <c r="L267" s="55">
        <v>3</v>
      </c>
      <c r="M267" s="61">
        <f t="shared" ca="1" si="33"/>
        <v>9.6402154030305507</v>
      </c>
      <c r="N267" s="55"/>
      <c r="O267" s="41" t="s">
        <v>85</v>
      </c>
      <c r="P267" s="42"/>
      <c r="Q267" s="42" t="s">
        <v>86</v>
      </c>
      <c r="R267" s="43"/>
    </row>
    <row r="268" spans="1:23" ht="15.6">
      <c r="A268" s="2">
        <v>4</v>
      </c>
      <c r="B268" s="10">
        <f t="shared" ca="1" si="34"/>
        <v>0</v>
      </c>
      <c r="C268" s="25">
        <f t="shared" ca="1" si="35"/>
        <v>0.96208819028345227</v>
      </c>
      <c r="D268" s="34">
        <f>1-E268</f>
        <v>1</v>
      </c>
      <c r="E268" s="63">
        <f>'Rainfall Year 2025'!E268*'Rainfall Year 2045'!AC12</f>
        <v>0</v>
      </c>
      <c r="F268" s="35" t="s">
        <v>78</v>
      </c>
      <c r="G268" s="36">
        <f ca="1">1-H268</f>
        <v>0.99147577820999178</v>
      </c>
      <c r="H268" s="36">
        <f ca="1">K264</f>
        <v>8.5242217900081858E-3</v>
      </c>
      <c r="I268" s="20"/>
      <c r="J268">
        <f t="shared" ca="1" si="36"/>
        <v>0</v>
      </c>
      <c r="K268">
        <f t="shared" ca="1" si="37"/>
        <v>0</v>
      </c>
      <c r="L268" s="55">
        <v>4</v>
      </c>
      <c r="M268" s="61">
        <f t="shared" ca="1" si="33"/>
        <v>0</v>
      </c>
      <c r="N268" s="55"/>
      <c r="O268" s="44">
        <f ca="1">SUM(M265:M295)/31/H264</f>
        <v>3.0352083892305952</v>
      </c>
      <c r="P268" s="79"/>
      <c r="Q268" s="46">
        <f ca="1">SUM(M265:M295)</f>
        <v>59.56694500311724</v>
      </c>
      <c r="R268" s="47" t="s">
        <v>87</v>
      </c>
      <c r="S268" s="78" t="s">
        <v>88</v>
      </c>
      <c r="T268" s="78"/>
      <c r="U268" s="78"/>
      <c r="V268" s="78"/>
    </row>
    <row r="269" spans="1:23" ht="15.6">
      <c r="A269" s="2">
        <v>5</v>
      </c>
      <c r="B269" s="10">
        <f t="shared" ca="1" si="34"/>
        <v>1</v>
      </c>
      <c r="C269" s="25">
        <f t="shared" ca="1" si="35"/>
        <v>0.5241589219700481</v>
      </c>
      <c r="J269">
        <f t="shared" ca="1" si="36"/>
        <v>0</v>
      </c>
      <c r="K269">
        <f t="shared" ca="1" si="37"/>
        <v>0</v>
      </c>
      <c r="L269" s="55">
        <v>5</v>
      </c>
      <c r="M269" s="61">
        <f t="shared" ca="1" si="33"/>
        <v>0.71645464957346494</v>
      </c>
      <c r="N269" s="55"/>
      <c r="O269" s="48"/>
      <c r="P269" s="49"/>
      <c r="R269" s="50"/>
    </row>
    <row r="270" spans="1:23">
      <c r="A270" s="2">
        <v>6</v>
      </c>
      <c r="B270" s="10">
        <f t="shared" ca="1" si="34"/>
        <v>0</v>
      </c>
      <c r="C270" s="25">
        <f t="shared" ca="1" si="35"/>
        <v>0.84181240032507654</v>
      </c>
      <c r="J270">
        <f t="shared" ca="1" si="36"/>
        <v>0</v>
      </c>
      <c r="K270">
        <f t="shared" ca="1" si="37"/>
        <v>0</v>
      </c>
      <c r="L270" s="55">
        <v>6</v>
      </c>
      <c r="M270" s="61">
        <f t="shared" ca="1" si="33"/>
        <v>0</v>
      </c>
      <c r="N270" s="55"/>
    </row>
    <row r="271" spans="1:23">
      <c r="A271" s="2">
        <v>7</v>
      </c>
      <c r="B271" s="10">
        <f t="shared" ca="1" si="34"/>
        <v>1</v>
      </c>
      <c r="C271" s="25">
        <f t="shared" ca="1" si="35"/>
        <v>0.40137741078104927</v>
      </c>
      <c r="J271">
        <f t="shared" ca="1" si="36"/>
        <v>0</v>
      </c>
      <c r="K271">
        <f t="shared" ca="1" si="37"/>
        <v>0</v>
      </c>
      <c r="L271" s="55">
        <v>7</v>
      </c>
      <c r="M271" s="61">
        <f t="shared" ca="1" si="33"/>
        <v>3.5442153061515542</v>
      </c>
      <c r="N271" s="55"/>
      <c r="O271" s="76" t="s">
        <v>89</v>
      </c>
      <c r="P271" s="76" t="s">
        <v>90</v>
      </c>
      <c r="Q271" s="77">
        <f>79.9</f>
        <v>79.900000000000006</v>
      </c>
      <c r="R271" s="78" t="s">
        <v>87</v>
      </c>
      <c r="S271" s="78" t="s">
        <v>91</v>
      </c>
      <c r="T271" s="78"/>
      <c r="U271" s="78"/>
      <c r="V271" s="78"/>
      <c r="W271" s="78"/>
    </row>
    <row r="272" spans="1:23">
      <c r="A272" s="2">
        <v>8</v>
      </c>
      <c r="B272" s="10">
        <f t="shared" ca="1" si="34"/>
        <v>0</v>
      </c>
      <c r="C272" s="25">
        <f t="shared" ca="1" si="35"/>
        <v>0.82451146961026001</v>
      </c>
      <c r="J272">
        <f t="shared" ca="1" si="36"/>
        <v>0</v>
      </c>
      <c r="K272">
        <f t="shared" ca="1" si="37"/>
        <v>0</v>
      </c>
      <c r="L272" s="55">
        <v>8</v>
      </c>
      <c r="M272" s="61">
        <f t="shared" ca="1" si="33"/>
        <v>0</v>
      </c>
      <c r="N272" s="55"/>
      <c r="O272" s="76"/>
      <c r="P272" s="76" t="s">
        <v>92</v>
      </c>
      <c r="Q272" s="77">
        <f ca="1">MAX(M265:M3914)</f>
        <v>21.038949276671939</v>
      </c>
      <c r="R272" s="78" t="s">
        <v>87</v>
      </c>
      <c r="S272" s="78"/>
      <c r="T272" s="78"/>
      <c r="U272" s="78"/>
      <c r="V272" s="78"/>
      <c r="W272" s="78"/>
    </row>
    <row r="273" spans="1:17">
      <c r="A273" s="2">
        <v>9</v>
      </c>
      <c r="B273" s="10">
        <f t="shared" ca="1" si="34"/>
        <v>1</v>
      </c>
      <c r="C273" s="25">
        <f t="shared" ca="1" si="35"/>
        <v>0.47401794325935709</v>
      </c>
      <c r="J273">
        <f t="shared" ca="1" si="36"/>
        <v>1</v>
      </c>
      <c r="K273">
        <f t="shared" ca="1" si="37"/>
        <v>0</v>
      </c>
      <c r="L273" s="55">
        <v>9</v>
      </c>
      <c r="M273" s="61">
        <f t="shared" ca="1" si="33"/>
        <v>3.7466686140482186</v>
      </c>
      <c r="N273" s="55"/>
      <c r="Q273" s="51"/>
    </row>
    <row r="274" spans="1:17">
      <c r="A274" s="2">
        <v>10</v>
      </c>
      <c r="B274" s="10">
        <f t="shared" ca="1" si="34"/>
        <v>1</v>
      </c>
      <c r="C274" s="25">
        <f t="shared" ca="1" si="35"/>
        <v>0.54463751342162214</v>
      </c>
      <c r="J274">
        <f t="shared" ca="1" si="36"/>
        <v>1</v>
      </c>
      <c r="K274">
        <f t="shared" ca="1" si="37"/>
        <v>0</v>
      </c>
      <c r="L274" s="55">
        <v>10</v>
      </c>
      <c r="M274" s="61">
        <f t="shared" ca="1" si="33"/>
        <v>0.84835561031196127</v>
      </c>
      <c r="N274" s="55"/>
    </row>
    <row r="275" spans="1:17">
      <c r="A275" s="2">
        <v>11</v>
      </c>
      <c r="B275" s="10">
        <f t="shared" ca="1" si="34"/>
        <v>1</v>
      </c>
      <c r="C275" s="25">
        <f t="shared" ca="1" si="35"/>
        <v>0.39109700901374678</v>
      </c>
      <c r="J275">
        <f t="shared" ca="1" si="36"/>
        <v>0</v>
      </c>
      <c r="K275">
        <f t="shared" ca="1" si="37"/>
        <v>0</v>
      </c>
      <c r="L275" s="55">
        <v>11</v>
      </c>
      <c r="M275" s="61">
        <f t="shared" ca="1" si="33"/>
        <v>1.1771407204482118</v>
      </c>
      <c r="N275" s="55"/>
    </row>
    <row r="276" spans="1:17">
      <c r="A276" s="2">
        <v>12</v>
      </c>
      <c r="B276" s="10">
        <f t="shared" ca="1" si="34"/>
        <v>0</v>
      </c>
      <c r="C276" s="25">
        <f t="shared" ca="1" si="35"/>
        <v>0.72877494863192038</v>
      </c>
      <c r="J276">
        <f t="shared" ca="1" si="36"/>
        <v>0</v>
      </c>
      <c r="K276">
        <f t="shared" ca="1" si="37"/>
        <v>0</v>
      </c>
      <c r="L276" s="55">
        <v>12</v>
      </c>
      <c r="M276" s="61">
        <f t="shared" ca="1" si="33"/>
        <v>0</v>
      </c>
      <c r="N276" s="55"/>
    </row>
    <row r="277" spans="1:17">
      <c r="A277" s="2">
        <v>13</v>
      </c>
      <c r="B277" s="10">
        <f t="shared" ca="1" si="34"/>
        <v>1</v>
      </c>
      <c r="C277" s="25">
        <f t="shared" ca="1" si="35"/>
        <v>0.35166892052391741</v>
      </c>
      <c r="J277">
        <f t="shared" ca="1" si="36"/>
        <v>0</v>
      </c>
      <c r="K277">
        <f t="shared" ca="1" si="37"/>
        <v>0</v>
      </c>
      <c r="L277" s="55">
        <v>13</v>
      </c>
      <c r="M277" s="61">
        <f t="shared" ca="1" si="33"/>
        <v>12.624571333241439</v>
      </c>
      <c r="N277" s="55"/>
    </row>
    <row r="278" spans="1:17">
      <c r="A278" s="2">
        <v>14</v>
      </c>
      <c r="B278" s="10">
        <f t="shared" ca="1" si="34"/>
        <v>0</v>
      </c>
      <c r="C278" s="25">
        <f t="shared" ca="1" si="35"/>
        <v>0.81483153396159769</v>
      </c>
      <c r="J278">
        <f t="shared" ca="1" si="36"/>
        <v>0</v>
      </c>
      <c r="K278">
        <f t="shared" ca="1" si="37"/>
        <v>0</v>
      </c>
      <c r="L278" s="55">
        <v>14</v>
      </c>
      <c r="M278" s="61">
        <f t="shared" ca="1" si="33"/>
        <v>0</v>
      </c>
      <c r="N278" s="55"/>
    </row>
    <row r="279" spans="1:17">
      <c r="A279" s="2">
        <v>15</v>
      </c>
      <c r="B279" s="10">
        <f t="shared" ca="1" si="34"/>
        <v>1</v>
      </c>
      <c r="C279" s="25">
        <f t="shared" ca="1" si="35"/>
        <v>0.28056194697906423</v>
      </c>
      <c r="J279">
        <f t="shared" ca="1" si="36"/>
        <v>1</v>
      </c>
      <c r="K279">
        <f t="shared" ca="1" si="37"/>
        <v>0</v>
      </c>
      <c r="L279" s="55">
        <v>15</v>
      </c>
      <c r="M279" s="61">
        <f t="shared" ca="1" si="33"/>
        <v>6.1412520430213569</v>
      </c>
      <c r="N279" s="55"/>
    </row>
    <row r="280" spans="1:17">
      <c r="A280" s="2">
        <v>16</v>
      </c>
      <c r="B280" s="10">
        <f t="shared" ca="1" si="34"/>
        <v>1</v>
      </c>
      <c r="C280" s="25">
        <f t="shared" ca="1" si="35"/>
        <v>0.26524730761067739</v>
      </c>
      <c r="J280">
        <f t="shared" ca="1" si="36"/>
        <v>1</v>
      </c>
      <c r="K280">
        <f t="shared" ca="1" si="37"/>
        <v>0</v>
      </c>
      <c r="L280" s="55">
        <v>16</v>
      </c>
      <c r="M280" s="61">
        <f t="shared" ca="1" si="33"/>
        <v>5.7067449776079897</v>
      </c>
      <c r="N280" s="55"/>
    </row>
    <row r="281" spans="1:17">
      <c r="A281" s="2">
        <v>17</v>
      </c>
      <c r="B281" s="10">
        <f t="shared" ca="1" si="34"/>
        <v>1</v>
      </c>
      <c r="C281" s="25">
        <f t="shared" ca="1" si="35"/>
        <v>0.12551191755828084</v>
      </c>
      <c r="J281">
        <f t="shared" ca="1" si="36"/>
        <v>0</v>
      </c>
      <c r="K281">
        <f t="shared" ca="1" si="37"/>
        <v>0</v>
      </c>
      <c r="L281" s="55">
        <v>17</v>
      </c>
      <c r="M281" s="61">
        <f t="shared" ca="1" si="33"/>
        <v>1.9671984189172096</v>
      </c>
      <c r="N281" s="55"/>
    </row>
    <row r="282" spans="1:17">
      <c r="A282" s="2">
        <v>18</v>
      </c>
      <c r="B282" s="10">
        <f t="shared" ca="1" si="34"/>
        <v>0</v>
      </c>
      <c r="C282" s="25">
        <f t="shared" ca="1" si="35"/>
        <v>0.8078777545997935</v>
      </c>
      <c r="J282">
        <f t="shared" ca="1" si="36"/>
        <v>0</v>
      </c>
      <c r="K282">
        <f t="shared" ca="1" si="37"/>
        <v>0</v>
      </c>
      <c r="L282" s="55">
        <v>18</v>
      </c>
      <c r="M282" s="61">
        <f t="shared" ca="1" si="33"/>
        <v>0</v>
      </c>
      <c r="N282" s="55"/>
    </row>
    <row r="283" spans="1:17">
      <c r="A283" s="2">
        <v>19</v>
      </c>
      <c r="B283" s="10">
        <f t="shared" ca="1" si="34"/>
        <v>1</v>
      </c>
      <c r="C283" s="25">
        <f t="shared" ca="1" si="35"/>
        <v>0.43517970039173637</v>
      </c>
      <c r="J283">
        <f t="shared" ca="1" si="36"/>
        <v>0</v>
      </c>
      <c r="K283">
        <f t="shared" ca="1" si="37"/>
        <v>0</v>
      </c>
      <c r="L283" s="55">
        <v>19</v>
      </c>
      <c r="M283" s="61">
        <f t="shared" ca="1" si="33"/>
        <v>0.61179815252933112</v>
      </c>
      <c r="N283" s="55"/>
    </row>
    <row r="284" spans="1:17">
      <c r="A284" s="2">
        <v>20</v>
      </c>
      <c r="B284" s="10">
        <f t="shared" ca="1" si="34"/>
        <v>0</v>
      </c>
      <c r="C284" s="25">
        <f t="shared" ca="1" si="35"/>
        <v>0.95156515751789095</v>
      </c>
      <c r="J284">
        <f t="shared" ca="1" si="36"/>
        <v>0</v>
      </c>
      <c r="K284">
        <f t="shared" ca="1" si="37"/>
        <v>1</v>
      </c>
      <c r="L284" s="55">
        <v>20</v>
      </c>
      <c r="M284" s="61">
        <f t="shared" ca="1" si="33"/>
        <v>0</v>
      </c>
      <c r="N284" s="55"/>
    </row>
    <row r="285" spans="1:17">
      <c r="A285" s="2">
        <v>21</v>
      </c>
      <c r="B285" s="10">
        <f t="shared" ca="1" si="34"/>
        <v>0</v>
      </c>
      <c r="C285" s="25">
        <f t="shared" ca="1" si="35"/>
        <v>0.67403385546690986</v>
      </c>
      <c r="J285">
        <f t="shared" ca="1" si="36"/>
        <v>0</v>
      </c>
      <c r="K285">
        <f t="shared" ca="1" si="37"/>
        <v>1</v>
      </c>
      <c r="L285" s="55">
        <v>21</v>
      </c>
      <c r="M285" s="61">
        <f t="shared" ca="1" si="33"/>
        <v>0</v>
      </c>
      <c r="N285" s="55"/>
    </row>
    <row r="286" spans="1:17">
      <c r="A286" s="2">
        <v>22</v>
      </c>
      <c r="B286" s="10">
        <f t="shared" ca="1" si="34"/>
        <v>0</v>
      </c>
      <c r="C286" s="25">
        <f t="shared" ca="1" si="35"/>
        <v>0.65730078387633672</v>
      </c>
      <c r="J286">
        <f t="shared" ca="1" si="36"/>
        <v>0</v>
      </c>
      <c r="K286">
        <f t="shared" ca="1" si="37"/>
        <v>0</v>
      </c>
      <c r="L286" s="55">
        <v>22</v>
      </c>
      <c r="M286" s="61">
        <f t="shared" ca="1" si="33"/>
        <v>0</v>
      </c>
      <c r="N286" s="55"/>
    </row>
    <row r="287" spans="1:17">
      <c r="A287" s="2">
        <v>23</v>
      </c>
      <c r="B287" s="10">
        <f t="shared" ca="1" si="34"/>
        <v>1</v>
      </c>
      <c r="C287" s="25">
        <f t="shared" ca="1" si="35"/>
        <v>0.3441401218581136</v>
      </c>
      <c r="J287">
        <f t="shared" ca="1" si="36"/>
        <v>1</v>
      </c>
      <c r="K287">
        <f t="shared" ca="1" si="37"/>
        <v>0</v>
      </c>
      <c r="L287" s="55">
        <v>23</v>
      </c>
      <c r="M287" s="61">
        <f t="shared" ca="1" si="33"/>
        <v>2.3012671385098531</v>
      </c>
      <c r="N287" s="55"/>
    </row>
    <row r="288" spans="1:17">
      <c r="A288" s="2">
        <v>24</v>
      </c>
      <c r="B288" s="10">
        <f t="shared" ca="1" si="34"/>
        <v>1</v>
      </c>
      <c r="C288" s="25">
        <f t="shared" ca="1" si="35"/>
        <v>0.64211825793751798</v>
      </c>
      <c r="J288">
        <f t="shared" ca="1" si="36"/>
        <v>0</v>
      </c>
      <c r="K288">
        <f t="shared" ca="1" si="37"/>
        <v>0</v>
      </c>
      <c r="L288" s="55">
        <v>24</v>
      </c>
      <c r="M288" s="61">
        <f t="shared" ca="1" si="33"/>
        <v>1.8206597338004664</v>
      </c>
      <c r="N288" s="55"/>
    </row>
    <row r="289" spans="1:18">
      <c r="A289" s="2">
        <v>25</v>
      </c>
      <c r="B289" s="10">
        <f t="shared" ca="1" si="34"/>
        <v>0</v>
      </c>
      <c r="C289" s="25">
        <f t="shared" ca="1" si="35"/>
        <v>0.83757164339393819</v>
      </c>
      <c r="J289">
        <f t="shared" ca="1" si="36"/>
        <v>0</v>
      </c>
      <c r="K289">
        <f t="shared" ca="1" si="37"/>
        <v>1</v>
      </c>
      <c r="L289" s="55">
        <v>25</v>
      </c>
      <c r="M289" s="61">
        <f t="shared" ca="1" si="33"/>
        <v>0</v>
      </c>
      <c r="N289" s="55"/>
    </row>
    <row r="290" spans="1:18">
      <c r="A290" s="2">
        <v>26</v>
      </c>
      <c r="B290" s="10">
        <f t="shared" ca="1" si="34"/>
        <v>0</v>
      </c>
      <c r="C290" s="25">
        <f t="shared" ca="1" si="35"/>
        <v>0.59257587495172226</v>
      </c>
      <c r="J290">
        <f t="shared" ca="1" si="36"/>
        <v>0</v>
      </c>
      <c r="K290">
        <f t="shared" ca="1" si="37"/>
        <v>1</v>
      </c>
      <c r="L290" s="55">
        <v>26</v>
      </c>
      <c r="M290" s="61">
        <f t="shared" ca="1" si="33"/>
        <v>0</v>
      </c>
      <c r="N290" s="55"/>
    </row>
    <row r="291" spans="1:18">
      <c r="A291" s="2">
        <v>27</v>
      </c>
      <c r="B291" s="10">
        <f t="shared" ca="1" si="34"/>
        <v>0</v>
      </c>
      <c r="C291" s="25">
        <f t="shared" ca="1" si="35"/>
        <v>0.82200577451499257</v>
      </c>
      <c r="J291">
        <f t="shared" ca="1" si="36"/>
        <v>0</v>
      </c>
      <c r="K291">
        <f t="shared" ca="1" si="37"/>
        <v>1</v>
      </c>
      <c r="L291" s="55">
        <v>27</v>
      </c>
      <c r="M291" s="61">
        <f t="shared" ca="1" si="33"/>
        <v>0</v>
      </c>
      <c r="N291" s="55"/>
    </row>
    <row r="292" spans="1:18">
      <c r="A292" s="2">
        <v>28</v>
      </c>
      <c r="B292" s="10">
        <f t="shared" ca="1" si="34"/>
        <v>0</v>
      </c>
      <c r="C292" s="25">
        <f t="shared" ca="1" si="35"/>
        <v>0.67549551926093276</v>
      </c>
      <c r="J292">
        <f t="shared" ca="1" si="36"/>
        <v>0</v>
      </c>
      <c r="K292">
        <f t="shared" ca="1" si="37"/>
        <v>1</v>
      </c>
      <c r="L292" s="55">
        <v>28</v>
      </c>
      <c r="M292" s="61">
        <f t="shared" ca="1" si="33"/>
        <v>0</v>
      </c>
      <c r="N292" s="55"/>
    </row>
    <row r="293" spans="1:18">
      <c r="A293" s="2">
        <v>29</v>
      </c>
      <c r="B293" s="10">
        <f t="shared" ca="1" si="34"/>
        <v>0</v>
      </c>
      <c r="C293" s="25">
        <f t="shared" ca="1" si="35"/>
        <v>0.53595450255225863</v>
      </c>
      <c r="J293">
        <f t="shared" ca="1" si="36"/>
        <v>0</v>
      </c>
      <c r="K293">
        <f t="shared" ca="1" si="37"/>
        <v>1</v>
      </c>
      <c r="L293" s="55">
        <v>29</v>
      </c>
      <c r="M293" s="61">
        <f t="shared" ca="1" si="33"/>
        <v>0</v>
      </c>
      <c r="N293" s="55"/>
    </row>
    <row r="294" spans="1:18">
      <c r="A294" s="2">
        <v>30</v>
      </c>
      <c r="B294" s="10">
        <f t="shared" ca="1" si="34"/>
        <v>0</v>
      </c>
      <c r="C294" s="25">
        <f t="shared" ca="1" si="35"/>
        <v>0.78306750225929722</v>
      </c>
      <c r="J294">
        <f t="shared" ca="1" si="36"/>
        <v>0</v>
      </c>
      <c r="K294">
        <f t="shared" ca="1" si="37"/>
        <v>0</v>
      </c>
      <c r="L294" s="55">
        <v>30</v>
      </c>
      <c r="M294" s="61">
        <f t="shared" ca="1" si="33"/>
        <v>0</v>
      </c>
      <c r="N294" s="55"/>
    </row>
    <row r="295" spans="1:18">
      <c r="A295" s="2">
        <v>31</v>
      </c>
      <c r="B295" s="10">
        <f t="shared" ca="1" si="34"/>
        <v>1</v>
      </c>
      <c r="C295" s="25">
        <f t="shared" ca="1" si="35"/>
        <v>9.5279771997354157E-3</v>
      </c>
      <c r="J295">
        <f t="shared" ca="1" si="36"/>
        <v>1</v>
      </c>
      <c r="K295">
        <f t="shared" ca="1" si="37"/>
        <v>0</v>
      </c>
      <c r="L295" s="55">
        <v>31</v>
      </c>
      <c r="M295" s="61">
        <f t="shared" ca="1" si="33"/>
        <v>0.67428918353445755</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6" thickBot="1">
      <c r="A304" s="2" t="s">
        <v>59</v>
      </c>
      <c r="B304" s="2"/>
      <c r="C304" s="23"/>
      <c r="D304" s="1"/>
      <c r="E304" s="1"/>
      <c r="F304" s="1"/>
      <c r="G304" s="1"/>
      <c r="H304" s="1"/>
      <c r="I304" s="1"/>
      <c r="L304" s="55" t="s">
        <v>60</v>
      </c>
      <c r="M304" s="55"/>
      <c r="N304" s="55"/>
      <c r="O304" s="38">
        <v>0.43</v>
      </c>
      <c r="P304" s="38">
        <v>0.72</v>
      </c>
      <c r="Q304" s="38">
        <v>0.62</v>
      </c>
      <c r="R304" s="3"/>
    </row>
    <row r="305" spans="1:23" ht="24" thickBot="1">
      <c r="A305" s="2" t="s">
        <v>61</v>
      </c>
      <c r="B305" s="27">
        <v>1</v>
      </c>
      <c r="C305" s="28" t="s">
        <v>62</v>
      </c>
      <c r="D305" s="16" t="s">
        <v>63</v>
      </c>
      <c r="E305" s="16"/>
      <c r="F305" s="1"/>
      <c r="G305" s="2" t="s">
        <v>64</v>
      </c>
      <c r="H305" s="2"/>
      <c r="I305" s="2"/>
      <c r="J305" s="2" t="s">
        <v>64</v>
      </c>
      <c r="K305" s="2"/>
      <c r="L305" s="56" t="s">
        <v>65</v>
      </c>
      <c r="M305" s="62">
        <f>1/M306</f>
        <v>0.2576987501610617</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f>'Rainfall Year 2025'!M306*AB11</f>
        <v>3.8805000000000001</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0.63307493540051685</v>
      </c>
      <c r="I307" s="20"/>
      <c r="J307" s="6">
        <f ca="1">SUM(J308:J3957)/SUM(rainout)</f>
        <v>0.31242820504390456</v>
      </c>
      <c r="K307" s="6">
        <f ca="1">SUM(K308:K3957)/(3650-SUM(rainout))</f>
        <v>6.4665223708097108E-3</v>
      </c>
      <c r="L307" s="59" t="s">
        <v>73</v>
      </c>
      <c r="M307" s="60" t="s">
        <v>80</v>
      </c>
      <c r="N307" s="55"/>
    </row>
    <row r="308" spans="1:23">
      <c r="A308" s="2">
        <v>1</v>
      </c>
      <c r="B308" s="10">
        <v>1</v>
      </c>
      <c r="C308" s="25">
        <f ca="1">RAND()</f>
        <v>0.66751858232275696</v>
      </c>
      <c r="D308" s="18" t="s">
        <v>81</v>
      </c>
      <c r="E308" s="18" t="s">
        <v>82</v>
      </c>
      <c r="F308" s="15" t="s">
        <v>78</v>
      </c>
      <c r="G308" s="20" t="s">
        <v>12</v>
      </c>
      <c r="H308" s="21">
        <f ca="1">COUNTIF(rainout,"=0")/COUNT(rainout)</f>
        <v>0.36692506459948321</v>
      </c>
      <c r="I308" s="20"/>
      <c r="J308">
        <f ca="1">IF(AND(B308,B309),1,0)</f>
        <v>0</v>
      </c>
      <c r="K308">
        <f ca="1">IF(AND(NOT(B308),NOT(B309)),1,0)</f>
        <v>0</v>
      </c>
      <c r="L308" s="55">
        <v>1</v>
      </c>
      <c r="M308" s="61">
        <f t="shared" ref="M308:M338" ca="1" si="38">IF(B308&gt;0,-LN(1-(RAND()))/lambda,0)</f>
        <v>0.1973065411831727</v>
      </c>
      <c r="N308" s="55"/>
      <c r="O308" s="37"/>
      <c r="P308" t="s">
        <v>83</v>
      </c>
    </row>
    <row r="309" spans="1:23">
      <c r="A309" s="2">
        <v>2</v>
      </c>
      <c r="B309" s="10">
        <f t="shared" ref="B309:B338" ca="1" si="39">IF(B308&gt;0,IF(C309&lt;pww,1,0),IF(C309&lt;pdw,1,0))</f>
        <v>0</v>
      </c>
      <c r="C309" s="25">
        <f t="shared" ref="C309:C338" ca="1" si="40">RAND()</f>
        <v>0.80550412720096431</v>
      </c>
      <c r="D309" s="18"/>
      <c r="E309" s="18"/>
      <c r="F309" s="1"/>
      <c r="G309" s="19" t="s">
        <v>69</v>
      </c>
      <c r="H309" s="19"/>
      <c r="I309" s="20"/>
      <c r="J309">
        <f t="shared" ref="J309:J338" ca="1" si="41">IF(AND(B309,B310),1,0)</f>
        <v>0</v>
      </c>
      <c r="K309">
        <f t="shared" ref="K309:K338" ca="1" si="42">IF(AND(NOT(B309),NOT(B310)),1,0)</f>
        <v>0</v>
      </c>
      <c r="L309" s="55">
        <v>2</v>
      </c>
      <c r="M309" s="61">
        <f t="shared" ca="1" si="38"/>
        <v>0</v>
      </c>
      <c r="N309" s="55"/>
      <c r="O309" s="4"/>
      <c r="P309" t="s">
        <v>84</v>
      </c>
    </row>
    <row r="310" spans="1:23" ht="15.6">
      <c r="A310" s="2">
        <v>3</v>
      </c>
      <c r="B310" s="10">
        <f t="shared" ca="1" si="39"/>
        <v>1</v>
      </c>
      <c r="C310" s="25">
        <f t="shared" ca="1" si="40"/>
        <v>0.45347516517810893</v>
      </c>
      <c r="D310" s="63">
        <f>'Rainfall Year 2025'!D310*'Rainfall Year 2045'!AB12</f>
        <v>0.60694999999999999</v>
      </c>
      <c r="E310" s="34">
        <f>1-D310</f>
        <v>0.39305000000000001</v>
      </c>
      <c r="F310" s="35" t="s">
        <v>78</v>
      </c>
      <c r="G310" s="36">
        <f ca="1">J307</f>
        <v>0.31242820504390456</v>
      </c>
      <c r="H310" s="36">
        <f ca="1">1-G310</f>
        <v>0.68757179495609544</v>
      </c>
      <c r="I310" s="20"/>
      <c r="J310">
        <f t="shared" ca="1" si="41"/>
        <v>1</v>
      </c>
      <c r="K310">
        <f t="shared" ca="1" si="42"/>
        <v>0</v>
      </c>
      <c r="L310" s="55">
        <v>3</v>
      </c>
      <c r="M310" s="61">
        <f t="shared" ca="1" si="38"/>
        <v>7.3408089656025677</v>
      </c>
      <c r="N310" s="55"/>
      <c r="O310" s="41" t="s">
        <v>85</v>
      </c>
      <c r="P310" s="42"/>
      <c r="Q310" s="42" t="s">
        <v>86</v>
      </c>
      <c r="R310" s="43"/>
    </row>
    <row r="311" spans="1:23" ht="15.6">
      <c r="A311" s="2">
        <v>4</v>
      </c>
      <c r="B311" s="10">
        <f t="shared" ca="1" si="39"/>
        <v>1</v>
      </c>
      <c r="C311" s="25">
        <f t="shared" ca="1" si="40"/>
        <v>0.65426833260971917</v>
      </c>
      <c r="D311" s="34">
        <f>1-E311</f>
        <v>1</v>
      </c>
      <c r="E311" s="63">
        <f>'Rainfall Year 2025'!E311*'Rainfall Year 2045'!AC12</f>
        <v>0</v>
      </c>
      <c r="F311" s="35" t="s">
        <v>78</v>
      </c>
      <c r="G311" s="36">
        <f ca="1">1-H311</f>
        <v>0.99353347762919031</v>
      </c>
      <c r="H311" s="36">
        <f ca="1">K307</f>
        <v>6.4665223708097108E-3</v>
      </c>
      <c r="I311" s="20"/>
      <c r="J311">
        <f t="shared" ca="1" si="41"/>
        <v>1</v>
      </c>
      <c r="K311">
        <f t="shared" ca="1" si="42"/>
        <v>0</v>
      </c>
      <c r="L311" s="55">
        <v>4</v>
      </c>
      <c r="M311" s="61">
        <f t="shared" ca="1" si="38"/>
        <v>0.66751864123485627</v>
      </c>
      <c r="N311" s="55"/>
      <c r="O311" s="44">
        <f ca="1">SUM(M308:M338)/31/H307</f>
        <v>3.6889474098988515</v>
      </c>
      <c r="P311" s="45"/>
      <c r="Q311" s="46">
        <f ca="1">SUM(M308:M338)</f>
        <v>72.396784439746199</v>
      </c>
      <c r="R311" s="47" t="s">
        <v>87</v>
      </c>
      <c r="S311" s="78" t="s">
        <v>88</v>
      </c>
      <c r="T311" s="78"/>
      <c r="U311" s="78"/>
      <c r="V311" s="78"/>
    </row>
    <row r="312" spans="1:23" ht="15.6">
      <c r="A312" s="2">
        <v>5</v>
      </c>
      <c r="B312" s="10">
        <f t="shared" ca="1" si="39"/>
        <v>1</v>
      </c>
      <c r="C312" s="25">
        <f t="shared" ca="1" si="40"/>
        <v>0.41040363686941495</v>
      </c>
      <c r="J312">
        <f t="shared" ca="1" si="41"/>
        <v>0</v>
      </c>
      <c r="K312">
        <f t="shared" ca="1" si="42"/>
        <v>0</v>
      </c>
      <c r="L312" s="55">
        <v>5</v>
      </c>
      <c r="M312" s="61">
        <f t="shared" ca="1" si="38"/>
        <v>11.257382065737046</v>
      </c>
      <c r="N312" s="55"/>
      <c r="O312" s="48"/>
      <c r="P312" s="49"/>
      <c r="R312" s="50"/>
    </row>
    <row r="313" spans="1:23">
      <c r="A313" s="2">
        <v>6</v>
      </c>
      <c r="B313" s="10">
        <f t="shared" ca="1" si="39"/>
        <v>0</v>
      </c>
      <c r="C313" s="25">
        <f t="shared" ca="1" si="40"/>
        <v>0.77306382062653867</v>
      </c>
      <c r="J313">
        <f t="shared" ca="1" si="41"/>
        <v>0</v>
      </c>
      <c r="K313">
        <f t="shared" ca="1" si="42"/>
        <v>1</v>
      </c>
      <c r="L313" s="55">
        <v>6</v>
      </c>
      <c r="M313" s="61">
        <f t="shared" ca="1" si="38"/>
        <v>0</v>
      </c>
      <c r="N313" s="55"/>
    </row>
    <row r="314" spans="1:23">
      <c r="A314" s="2">
        <v>7</v>
      </c>
      <c r="B314" s="10">
        <f t="shared" ca="1" si="39"/>
        <v>0</v>
      </c>
      <c r="C314" s="25">
        <f t="shared" ca="1" si="40"/>
        <v>0.97113942814272114</v>
      </c>
      <c r="J314">
        <f t="shared" ca="1" si="41"/>
        <v>0</v>
      </c>
      <c r="K314">
        <f t="shared" ca="1" si="42"/>
        <v>0</v>
      </c>
      <c r="L314" s="55">
        <v>7</v>
      </c>
      <c r="M314" s="61">
        <f t="shared" ca="1" si="38"/>
        <v>0</v>
      </c>
      <c r="N314" s="55"/>
      <c r="O314" s="76" t="s">
        <v>89</v>
      </c>
      <c r="P314" s="76" t="s">
        <v>90</v>
      </c>
      <c r="Q314" s="77">
        <f>79.9</f>
        <v>79.900000000000006</v>
      </c>
      <c r="R314" s="78" t="s">
        <v>87</v>
      </c>
      <c r="S314" s="78" t="s">
        <v>91</v>
      </c>
      <c r="T314" s="78"/>
      <c r="U314" s="78"/>
      <c r="V314" s="78"/>
      <c r="W314" s="78"/>
    </row>
    <row r="315" spans="1:23">
      <c r="A315" s="2">
        <v>8</v>
      </c>
      <c r="B315" s="10">
        <f t="shared" ca="1" si="39"/>
        <v>1</v>
      </c>
      <c r="C315" s="25">
        <f t="shared" ca="1" si="40"/>
        <v>0.43523040694486559</v>
      </c>
      <c r="J315">
        <f t="shared" ca="1" si="41"/>
        <v>1</v>
      </c>
      <c r="K315">
        <f t="shared" ca="1" si="42"/>
        <v>0</v>
      </c>
      <c r="L315" s="55">
        <v>8</v>
      </c>
      <c r="M315" s="61">
        <f t="shared" ca="1" si="38"/>
        <v>1.0460392077226057</v>
      </c>
      <c r="N315" s="55"/>
      <c r="O315" s="76"/>
      <c r="P315" s="76" t="s">
        <v>92</v>
      </c>
      <c r="Q315" s="77">
        <f ca="1">MAX(M308:M3957)</f>
        <v>21.038949276671939</v>
      </c>
      <c r="R315" s="78" t="s">
        <v>87</v>
      </c>
      <c r="S315" s="78"/>
      <c r="T315" s="78"/>
      <c r="U315" s="78"/>
      <c r="V315" s="78"/>
      <c r="W315" s="78"/>
    </row>
    <row r="316" spans="1:23">
      <c r="A316" s="2">
        <v>9</v>
      </c>
      <c r="B316" s="10">
        <f t="shared" ca="1" si="39"/>
        <v>1</v>
      </c>
      <c r="C316" s="25">
        <f t="shared" ca="1" si="40"/>
        <v>0.4974888937443056</v>
      </c>
      <c r="J316">
        <f t="shared" ca="1" si="41"/>
        <v>1</v>
      </c>
      <c r="K316">
        <f t="shared" ca="1" si="42"/>
        <v>0</v>
      </c>
      <c r="L316" s="55">
        <v>9</v>
      </c>
      <c r="M316" s="61">
        <f t="shared" ca="1" si="38"/>
        <v>2.9157760416696972</v>
      </c>
      <c r="N316" s="55"/>
      <c r="Q316" s="51"/>
    </row>
    <row r="317" spans="1:23">
      <c r="A317" s="2">
        <v>10</v>
      </c>
      <c r="B317" s="10">
        <f t="shared" ca="1" si="39"/>
        <v>1</v>
      </c>
      <c r="C317" s="25">
        <f t="shared" ca="1" si="40"/>
        <v>0.24486242411480941</v>
      </c>
      <c r="J317">
        <f t="shared" ca="1" si="41"/>
        <v>1</v>
      </c>
      <c r="K317">
        <f t="shared" ca="1" si="42"/>
        <v>0</v>
      </c>
      <c r="L317" s="55">
        <v>10</v>
      </c>
      <c r="M317" s="61">
        <f t="shared" ca="1" si="38"/>
        <v>4.3935946529568541</v>
      </c>
      <c r="N317" s="55"/>
    </row>
    <row r="318" spans="1:23">
      <c r="A318" s="2">
        <v>11</v>
      </c>
      <c r="B318" s="10">
        <f t="shared" ca="1" si="39"/>
        <v>1</v>
      </c>
      <c r="C318" s="25">
        <f t="shared" ca="1" si="40"/>
        <v>0.22394305035804274</v>
      </c>
      <c r="J318">
        <f t="shared" ca="1" si="41"/>
        <v>1</v>
      </c>
      <c r="K318">
        <f t="shared" ca="1" si="42"/>
        <v>0</v>
      </c>
      <c r="L318" s="55">
        <v>11</v>
      </c>
      <c r="M318" s="61">
        <f t="shared" ca="1" si="38"/>
        <v>1.1260884890681626</v>
      </c>
      <c r="N318" s="55"/>
    </row>
    <row r="319" spans="1:23">
      <c r="A319" s="2">
        <v>12</v>
      </c>
      <c r="B319" s="10">
        <f t="shared" ca="1" si="39"/>
        <v>1</v>
      </c>
      <c r="C319" s="25">
        <f t="shared" ca="1" si="40"/>
        <v>0.61155429115397453</v>
      </c>
      <c r="J319">
        <f t="shared" ca="1" si="41"/>
        <v>1</v>
      </c>
      <c r="K319">
        <f t="shared" ca="1" si="42"/>
        <v>0</v>
      </c>
      <c r="L319" s="55">
        <v>12</v>
      </c>
      <c r="M319" s="61">
        <f t="shared" ca="1" si="38"/>
        <v>2.8216965274267989</v>
      </c>
      <c r="N319" s="55"/>
    </row>
    <row r="320" spans="1:23">
      <c r="A320" s="2">
        <v>13</v>
      </c>
      <c r="B320" s="10">
        <f t="shared" ca="1" si="39"/>
        <v>1</v>
      </c>
      <c r="C320" s="25">
        <f t="shared" ca="1" si="40"/>
        <v>0.64561776588610442</v>
      </c>
      <c r="J320">
        <f t="shared" ca="1" si="41"/>
        <v>1</v>
      </c>
      <c r="K320">
        <f t="shared" ca="1" si="42"/>
        <v>0</v>
      </c>
      <c r="L320" s="55">
        <v>13</v>
      </c>
      <c r="M320" s="61">
        <f t="shared" ca="1" si="38"/>
        <v>0.42051886393185012</v>
      </c>
      <c r="N320" s="55"/>
    </row>
    <row r="321" spans="1:14">
      <c r="A321" s="2">
        <v>14</v>
      </c>
      <c r="B321" s="10">
        <f t="shared" ca="1" si="39"/>
        <v>1</v>
      </c>
      <c r="C321" s="25">
        <f t="shared" ca="1" si="40"/>
        <v>0.34600510295141129</v>
      </c>
      <c r="J321">
        <f t="shared" ca="1" si="41"/>
        <v>0</v>
      </c>
      <c r="K321">
        <f t="shared" ca="1" si="42"/>
        <v>0</v>
      </c>
      <c r="L321" s="55">
        <v>14</v>
      </c>
      <c r="M321" s="61">
        <f t="shared" ca="1" si="38"/>
        <v>5.8068175713573176</v>
      </c>
      <c r="N321" s="55"/>
    </row>
    <row r="322" spans="1:14">
      <c r="A322" s="2">
        <v>15</v>
      </c>
      <c r="B322" s="10">
        <f t="shared" ca="1" si="39"/>
        <v>0</v>
      </c>
      <c r="C322" s="25">
        <f t="shared" ca="1" si="40"/>
        <v>0.84510083342953579</v>
      </c>
      <c r="J322">
        <f t="shared" ca="1" si="41"/>
        <v>0</v>
      </c>
      <c r="K322">
        <f t="shared" ca="1" si="42"/>
        <v>0</v>
      </c>
      <c r="L322" s="55">
        <v>15</v>
      </c>
      <c r="M322" s="61">
        <f t="shared" ca="1" si="38"/>
        <v>0</v>
      </c>
      <c r="N322" s="55"/>
    </row>
    <row r="323" spans="1:14">
      <c r="A323" s="2">
        <v>16</v>
      </c>
      <c r="B323" s="10">
        <f t="shared" ca="1" si="39"/>
        <v>1</v>
      </c>
      <c r="C323" s="25">
        <f t="shared" ca="1" si="40"/>
        <v>0.52368735254534693</v>
      </c>
      <c r="J323">
        <f t="shared" ca="1" si="41"/>
        <v>1</v>
      </c>
      <c r="K323">
        <f t="shared" ca="1" si="42"/>
        <v>0</v>
      </c>
      <c r="L323" s="55">
        <v>16</v>
      </c>
      <c r="M323" s="61">
        <f t="shared" ca="1" si="38"/>
        <v>1.7183612427557999</v>
      </c>
      <c r="N323" s="55"/>
    </row>
    <row r="324" spans="1:14">
      <c r="A324" s="2">
        <v>17</v>
      </c>
      <c r="B324" s="10">
        <f t="shared" ca="1" si="39"/>
        <v>1</v>
      </c>
      <c r="C324" s="25">
        <f t="shared" ca="1" si="40"/>
        <v>0.68791473448524398</v>
      </c>
      <c r="J324">
        <f t="shared" ca="1" si="41"/>
        <v>1</v>
      </c>
      <c r="K324">
        <f t="shared" ca="1" si="42"/>
        <v>0</v>
      </c>
      <c r="L324" s="55">
        <v>17</v>
      </c>
      <c r="M324" s="61">
        <f t="shared" ca="1" si="38"/>
        <v>0.7052376128193234</v>
      </c>
      <c r="N324" s="55"/>
    </row>
    <row r="325" spans="1:14">
      <c r="A325" s="2">
        <v>18</v>
      </c>
      <c r="B325" s="10">
        <f t="shared" ca="1" si="39"/>
        <v>1</v>
      </c>
      <c r="C325" s="25">
        <f t="shared" ca="1" si="40"/>
        <v>0.53101817947501595</v>
      </c>
      <c r="J325">
        <f t="shared" ca="1" si="41"/>
        <v>0</v>
      </c>
      <c r="K325">
        <f t="shared" ca="1" si="42"/>
        <v>0</v>
      </c>
      <c r="L325" s="55">
        <v>18</v>
      </c>
      <c r="M325" s="61">
        <f t="shared" ca="1" si="38"/>
        <v>3.1568326015678645</v>
      </c>
      <c r="N325" s="55"/>
    </row>
    <row r="326" spans="1:14">
      <c r="A326" s="2">
        <v>19</v>
      </c>
      <c r="B326" s="10">
        <f t="shared" ca="1" si="39"/>
        <v>0</v>
      </c>
      <c r="C326" s="25">
        <f t="shared" ca="1" si="40"/>
        <v>0.94954849096237048</v>
      </c>
      <c r="J326">
        <f t="shared" ca="1" si="41"/>
        <v>0</v>
      </c>
      <c r="K326">
        <f t="shared" ca="1" si="42"/>
        <v>0</v>
      </c>
      <c r="L326" s="55">
        <v>19</v>
      </c>
      <c r="M326" s="61">
        <f t="shared" ca="1" si="38"/>
        <v>0</v>
      </c>
      <c r="N326" s="55"/>
    </row>
    <row r="327" spans="1:14">
      <c r="A327" s="2">
        <v>20</v>
      </c>
      <c r="B327" s="10">
        <f t="shared" ca="1" si="39"/>
        <v>1</v>
      </c>
      <c r="C327" s="25">
        <f t="shared" ca="1" si="40"/>
        <v>4.0597772522529718E-2</v>
      </c>
      <c r="J327">
        <f t="shared" ca="1" si="41"/>
        <v>1</v>
      </c>
      <c r="K327">
        <f t="shared" ca="1" si="42"/>
        <v>0</v>
      </c>
      <c r="L327" s="55">
        <v>20</v>
      </c>
      <c r="M327" s="61">
        <f t="shared" ca="1" si="38"/>
        <v>0.95737934275945669</v>
      </c>
      <c r="N327" s="55"/>
    </row>
    <row r="328" spans="1:14">
      <c r="A328" s="2">
        <v>21</v>
      </c>
      <c r="B328" s="10">
        <f t="shared" ca="1" si="39"/>
        <v>1</v>
      </c>
      <c r="C328" s="25">
        <f t="shared" ca="1" si="40"/>
        <v>0.42068106517117343</v>
      </c>
      <c r="J328">
        <f t="shared" ca="1" si="41"/>
        <v>1</v>
      </c>
      <c r="K328">
        <f t="shared" ca="1" si="42"/>
        <v>0</v>
      </c>
      <c r="L328" s="55">
        <v>21</v>
      </c>
      <c r="M328" s="61">
        <f t="shared" ca="1" si="38"/>
        <v>0.26424501645009335</v>
      </c>
      <c r="N328" s="55"/>
    </row>
    <row r="329" spans="1:14">
      <c r="A329" s="2">
        <v>22</v>
      </c>
      <c r="B329" s="10">
        <f t="shared" ca="1" si="39"/>
        <v>1</v>
      </c>
      <c r="C329" s="25">
        <f t="shared" ca="1" si="40"/>
        <v>0.49184381405348032</v>
      </c>
      <c r="J329">
        <f t="shared" ca="1" si="41"/>
        <v>1</v>
      </c>
      <c r="K329">
        <f t="shared" ca="1" si="42"/>
        <v>0</v>
      </c>
      <c r="L329" s="55">
        <v>22</v>
      </c>
      <c r="M329" s="61">
        <f t="shared" ca="1" si="38"/>
        <v>4.4204207298929283</v>
      </c>
      <c r="N329" s="55"/>
    </row>
    <row r="330" spans="1:14">
      <c r="A330" s="2">
        <v>23</v>
      </c>
      <c r="B330" s="10">
        <f t="shared" ca="1" si="39"/>
        <v>1</v>
      </c>
      <c r="C330" s="25">
        <f t="shared" ca="1" si="40"/>
        <v>0.31526270027374781</v>
      </c>
      <c r="J330">
        <f t="shared" ca="1" si="41"/>
        <v>0</v>
      </c>
      <c r="K330">
        <f t="shared" ca="1" si="42"/>
        <v>0</v>
      </c>
      <c r="L330" s="55">
        <v>23</v>
      </c>
      <c r="M330" s="61">
        <f t="shared" ca="1" si="38"/>
        <v>5.3278420242262516</v>
      </c>
      <c r="N330" s="55"/>
    </row>
    <row r="331" spans="1:14">
      <c r="A331" s="2">
        <v>24</v>
      </c>
      <c r="B331" s="10">
        <f t="shared" ca="1" si="39"/>
        <v>0</v>
      </c>
      <c r="C331" s="25">
        <f t="shared" ca="1" si="40"/>
        <v>0.75779263084569881</v>
      </c>
      <c r="J331">
        <f t="shared" ca="1" si="41"/>
        <v>0</v>
      </c>
      <c r="K331">
        <f t="shared" ca="1" si="42"/>
        <v>0</v>
      </c>
      <c r="L331" s="55">
        <v>24</v>
      </c>
      <c r="M331" s="61">
        <f t="shared" ca="1" si="38"/>
        <v>0</v>
      </c>
      <c r="N331" s="55"/>
    </row>
    <row r="332" spans="1:14">
      <c r="A332" s="2">
        <v>25</v>
      </c>
      <c r="B332" s="10">
        <f t="shared" ca="1" si="39"/>
        <v>1</v>
      </c>
      <c r="C332" s="25">
        <f t="shared" ca="1" si="40"/>
        <v>0.33766633413044833</v>
      </c>
      <c r="J332">
        <f t="shared" ca="1" si="41"/>
        <v>1</v>
      </c>
      <c r="K332">
        <f t="shared" ca="1" si="42"/>
        <v>0</v>
      </c>
      <c r="L332" s="55">
        <v>25</v>
      </c>
      <c r="M332" s="61">
        <f t="shared" ca="1" si="38"/>
        <v>1.9784835029762491</v>
      </c>
      <c r="N332" s="55"/>
    </row>
    <row r="333" spans="1:14">
      <c r="A333" s="2">
        <v>26</v>
      </c>
      <c r="B333" s="10">
        <f t="shared" ca="1" si="39"/>
        <v>1</v>
      </c>
      <c r="C333" s="25">
        <f t="shared" ca="1" si="40"/>
        <v>0.51534214677272483</v>
      </c>
      <c r="J333">
        <f t="shared" ca="1" si="41"/>
        <v>1</v>
      </c>
      <c r="K333">
        <f t="shared" ca="1" si="42"/>
        <v>0</v>
      </c>
      <c r="L333" s="55">
        <v>26</v>
      </c>
      <c r="M333" s="61">
        <f t="shared" ca="1" si="38"/>
        <v>5.3045905288635717</v>
      </c>
      <c r="N333" s="55"/>
    </row>
    <row r="334" spans="1:14">
      <c r="A334" s="2">
        <v>27</v>
      </c>
      <c r="B334" s="10">
        <f t="shared" ca="1" si="39"/>
        <v>1</v>
      </c>
      <c r="C334" s="25">
        <f t="shared" ca="1" si="40"/>
        <v>3.3760436588595621E-2</v>
      </c>
      <c r="J334">
        <f t="shared" ca="1" si="41"/>
        <v>1</v>
      </c>
      <c r="K334">
        <f t="shared" ca="1" si="42"/>
        <v>0</v>
      </c>
      <c r="L334" s="55">
        <v>27</v>
      </c>
      <c r="M334" s="61">
        <f t="shared" ca="1" si="38"/>
        <v>0.91391053426776026</v>
      </c>
      <c r="N334" s="55"/>
    </row>
    <row r="335" spans="1:14">
      <c r="A335" s="2">
        <v>28</v>
      </c>
      <c r="B335" s="10">
        <f t="shared" ca="1" si="39"/>
        <v>1</v>
      </c>
      <c r="C335" s="25">
        <f t="shared" ca="1" si="40"/>
        <v>9.7271940365519449E-2</v>
      </c>
      <c r="J335">
        <f t="shared" ca="1" si="41"/>
        <v>0</v>
      </c>
      <c r="K335">
        <f t="shared" ca="1" si="42"/>
        <v>0</v>
      </c>
      <c r="L335" s="55">
        <v>28</v>
      </c>
      <c r="M335" s="61">
        <f t="shared" ca="1" si="38"/>
        <v>2.4492807947205271</v>
      </c>
      <c r="N335" s="55"/>
    </row>
    <row r="336" spans="1:14">
      <c r="A336" s="2">
        <v>29</v>
      </c>
      <c r="B336" s="10">
        <f t="shared" ca="1" si="39"/>
        <v>0</v>
      </c>
      <c r="C336" s="25">
        <f t="shared" ca="1" si="40"/>
        <v>0.92143974711056331</v>
      </c>
      <c r="J336">
        <f t="shared" ca="1" si="41"/>
        <v>0</v>
      </c>
      <c r="K336">
        <f t="shared" ca="1" si="42"/>
        <v>0</v>
      </c>
      <c r="L336" s="55">
        <v>29</v>
      </c>
      <c r="M336" s="61">
        <f t="shared" ca="1" si="38"/>
        <v>0</v>
      </c>
      <c r="N336" s="55"/>
    </row>
    <row r="337" spans="1:18">
      <c r="A337" s="2">
        <v>30</v>
      </c>
      <c r="B337" s="10">
        <f t="shared" ca="1" si="39"/>
        <v>1</v>
      </c>
      <c r="C337" s="25">
        <f t="shared" ca="1" si="40"/>
        <v>0.13868758313917828</v>
      </c>
      <c r="J337">
        <f t="shared" ca="1" si="41"/>
        <v>1</v>
      </c>
      <c r="K337">
        <f t="shared" ca="1" si="42"/>
        <v>0</v>
      </c>
      <c r="L337" s="55">
        <v>30</v>
      </c>
      <c r="M337" s="61">
        <f t="shared" ca="1" si="38"/>
        <v>5.9225305391908352</v>
      </c>
      <c r="N337" s="55"/>
    </row>
    <row r="338" spans="1:18">
      <c r="A338" s="2">
        <v>31</v>
      </c>
      <c r="B338" s="10">
        <f t="shared" ca="1" si="39"/>
        <v>1</v>
      </c>
      <c r="C338" s="25">
        <f t="shared" ca="1" si="40"/>
        <v>3.662221807640742E-2</v>
      </c>
      <c r="J338">
        <f t="shared" ca="1" si="41"/>
        <v>1</v>
      </c>
      <c r="K338">
        <f t="shared" ca="1" si="42"/>
        <v>0</v>
      </c>
      <c r="L338" s="55">
        <v>31</v>
      </c>
      <c r="M338" s="61">
        <f t="shared" ca="1" si="38"/>
        <v>1.2841224013646304</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6" thickBot="1">
      <c r="A347" s="2" t="s">
        <v>59</v>
      </c>
      <c r="B347" s="2"/>
      <c r="C347" s="23"/>
      <c r="D347" s="1"/>
      <c r="E347" s="1"/>
      <c r="F347" s="1"/>
      <c r="G347" s="1"/>
      <c r="H347" s="1"/>
      <c r="I347" s="1"/>
      <c r="L347" s="55" t="s">
        <v>60</v>
      </c>
      <c r="M347" s="55"/>
      <c r="N347" s="55"/>
      <c r="O347" s="38">
        <v>0.43</v>
      </c>
      <c r="P347" s="38">
        <v>0.72</v>
      </c>
      <c r="Q347" s="38">
        <v>0.62</v>
      </c>
      <c r="R347" s="3"/>
    </row>
    <row r="348" spans="1:18" ht="24" thickBot="1">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f>'Rainfall Year 2025'!M349</f>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0.63307493540051685</v>
      </c>
      <c r="I350" s="20"/>
      <c r="J350" s="6">
        <f ca="1">SUM(J351:J4000)/SUM(rainout)</f>
        <v>0.23798743998275046</v>
      </c>
      <c r="K350" s="6">
        <f ca="1">SUM(K351:K4000)/(3650-SUM(rainout))</f>
        <v>6.1710242726385981E-3</v>
      </c>
      <c r="L350" s="59" t="s">
        <v>73</v>
      </c>
      <c r="M350" s="60" t="s">
        <v>80</v>
      </c>
      <c r="N350" s="55"/>
    </row>
    <row r="351" spans="1:18">
      <c r="A351" s="2">
        <v>1</v>
      </c>
      <c r="B351" s="10">
        <v>1</v>
      </c>
      <c r="C351" s="25">
        <f ca="1">RAND()</f>
        <v>0.8325045798022136</v>
      </c>
      <c r="D351" s="18" t="s">
        <v>81</v>
      </c>
      <c r="E351" s="18" t="s">
        <v>82</v>
      </c>
      <c r="F351" s="15" t="s">
        <v>78</v>
      </c>
      <c r="G351" s="20" t="s">
        <v>12</v>
      </c>
      <c r="H351" s="21">
        <f ca="1">COUNTIF(rainout,"=0")/COUNT(rainout)</f>
        <v>0.36692506459948321</v>
      </c>
      <c r="I351" s="20"/>
      <c r="J351">
        <f ca="1">IF(AND(B351,B352),1,0)</f>
        <v>1</v>
      </c>
      <c r="K351">
        <f ca="1">IF(AND(NOT(B351),NOT(B352)),1,0)</f>
        <v>0</v>
      </c>
      <c r="L351" s="55">
        <v>1</v>
      </c>
      <c r="M351" s="61">
        <f t="shared" ref="M351:M380" ca="1" si="43">IF(B351&gt;0,-LN(1-(RAND()))/lambda,0)</f>
        <v>4.4078923169941939</v>
      </c>
      <c r="N351" s="55"/>
      <c r="O351" s="37"/>
      <c r="P351" t="s">
        <v>83</v>
      </c>
    </row>
    <row r="352" spans="1:18">
      <c r="A352" s="2">
        <v>2</v>
      </c>
      <c r="B352" s="10">
        <f t="shared" ref="B352:B380" ca="1" si="44">IF(B351&gt;0,IF(C352&lt;pww,1,0),IF(C352&lt;pdw,1,0))</f>
        <v>1</v>
      </c>
      <c r="C352" s="25">
        <f t="shared" ref="C352:C380" ca="1" si="45">RAND()</f>
        <v>0.187828471483239</v>
      </c>
      <c r="D352" s="18"/>
      <c r="E352" s="18"/>
      <c r="F352" s="1"/>
      <c r="G352" s="19" t="s">
        <v>69</v>
      </c>
      <c r="H352" s="19"/>
      <c r="I352" s="20"/>
      <c r="J352">
        <f t="shared" ref="J352:J380" ca="1" si="46">IF(AND(B352,B353),1,0)</f>
        <v>1</v>
      </c>
      <c r="K352">
        <f t="shared" ref="K352:K380" ca="1" si="47">IF(AND(NOT(B352),NOT(B353)),1,0)</f>
        <v>0</v>
      </c>
      <c r="L352" s="55">
        <v>2</v>
      </c>
      <c r="M352" s="61">
        <f t="shared" ca="1" si="43"/>
        <v>1.8356397184927753</v>
      </c>
      <c r="N352" s="55"/>
      <c r="O352" s="4"/>
      <c r="P352" t="s">
        <v>84</v>
      </c>
    </row>
    <row r="353" spans="1:23" ht="15.6">
      <c r="A353" s="2">
        <v>3</v>
      </c>
      <c r="B353" s="10">
        <f t="shared" ca="1" si="44"/>
        <v>1</v>
      </c>
      <c r="C353" s="25">
        <f t="shared" ca="1" si="45"/>
        <v>0.39326648833286437</v>
      </c>
      <c r="D353" s="63">
        <f>'Rainfall Year 2025'!D353</f>
        <v>0.65</v>
      </c>
      <c r="E353" s="34">
        <f>1-D353</f>
        <v>0.35</v>
      </c>
      <c r="F353" s="35" t="s">
        <v>78</v>
      </c>
      <c r="G353" s="36">
        <f ca="1">J350</f>
        <v>0.23798743998275046</v>
      </c>
      <c r="H353" s="36">
        <f ca="1">1-G353</f>
        <v>0.7620125600172496</v>
      </c>
      <c r="I353" s="20"/>
      <c r="J353">
        <f t="shared" ca="1" si="46"/>
        <v>1</v>
      </c>
      <c r="K353">
        <f t="shared" ca="1" si="47"/>
        <v>0</v>
      </c>
      <c r="L353" s="55">
        <v>3</v>
      </c>
      <c r="M353" s="61">
        <f t="shared" ca="1" si="43"/>
        <v>0.99141734464108078</v>
      </c>
      <c r="N353" s="55"/>
      <c r="O353" s="41" t="s">
        <v>85</v>
      </c>
      <c r="P353" s="42"/>
      <c r="Q353" s="42" t="s">
        <v>86</v>
      </c>
      <c r="R353" s="43"/>
    </row>
    <row r="354" spans="1:23" ht="15.6">
      <c r="A354" s="2">
        <v>4</v>
      </c>
      <c r="B354" s="10">
        <f t="shared" ca="1" si="44"/>
        <v>1</v>
      </c>
      <c r="C354" s="25">
        <f t="shared" ca="1" si="45"/>
        <v>0.51805014666733828</v>
      </c>
      <c r="D354" s="34">
        <f>1-E354</f>
        <v>0.38</v>
      </c>
      <c r="E354" s="63">
        <f>'Rainfall Year 2025'!E354</f>
        <v>0.62</v>
      </c>
      <c r="F354" s="35" t="s">
        <v>78</v>
      </c>
      <c r="G354" s="36">
        <f ca="1">1-H354</f>
        <v>0.9938289757273614</v>
      </c>
      <c r="H354" s="36">
        <f ca="1">K350</f>
        <v>6.1710242726385981E-3</v>
      </c>
      <c r="I354" s="20"/>
      <c r="J354">
        <f t="shared" ca="1" si="46"/>
        <v>1</v>
      </c>
      <c r="K354">
        <f t="shared" ca="1" si="47"/>
        <v>0</v>
      </c>
      <c r="L354" s="55">
        <v>4</v>
      </c>
      <c r="M354" s="61">
        <f t="shared" ca="1" si="43"/>
        <v>4.8254016320813991</v>
      </c>
      <c r="N354" s="55"/>
      <c r="O354" s="44">
        <f ca="1">SUM(M351:M380)/30/H350</f>
        <v>4.3367861506183241</v>
      </c>
      <c r="P354" s="45"/>
      <c r="Q354" s="46">
        <f ca="1">SUM(M351:M380)</f>
        <v>82.365318364456556</v>
      </c>
      <c r="R354" s="47" t="s">
        <v>87</v>
      </c>
      <c r="S354" s="78" t="s">
        <v>88</v>
      </c>
      <c r="T354" s="78"/>
      <c r="U354" s="78"/>
      <c r="V354" s="78"/>
    </row>
    <row r="355" spans="1:23" ht="15.6">
      <c r="A355" s="2">
        <v>5</v>
      </c>
      <c r="B355" s="10">
        <f t="shared" ca="1" si="44"/>
        <v>1</v>
      </c>
      <c r="C355" s="25">
        <f t="shared" ca="1" si="45"/>
        <v>0.31738332553122628</v>
      </c>
      <c r="J355">
        <f t="shared" ca="1" si="46"/>
        <v>1</v>
      </c>
      <c r="K355">
        <f t="shared" ca="1" si="47"/>
        <v>0</v>
      </c>
      <c r="L355" s="55">
        <v>5</v>
      </c>
      <c r="M355" s="61">
        <f t="shared" ca="1" si="43"/>
        <v>0.1253883817984921</v>
      </c>
      <c r="N355" s="55"/>
      <c r="O355" s="48"/>
      <c r="P355" s="49"/>
      <c r="R355" s="50"/>
    </row>
    <row r="356" spans="1:23">
      <c r="A356" s="2">
        <v>6</v>
      </c>
      <c r="B356" s="10">
        <f t="shared" ca="1" si="44"/>
        <v>1</v>
      </c>
      <c r="C356" s="25">
        <f t="shared" ca="1" si="45"/>
        <v>0.67651317759733987</v>
      </c>
      <c r="J356">
        <f t="shared" ca="1" si="46"/>
        <v>1</v>
      </c>
      <c r="K356">
        <f t="shared" ca="1" si="47"/>
        <v>0</v>
      </c>
      <c r="L356" s="55">
        <v>6</v>
      </c>
      <c r="M356" s="61">
        <f t="shared" ca="1" si="43"/>
        <v>1.0617781469989118</v>
      </c>
      <c r="N356" s="55"/>
    </row>
    <row r="357" spans="1:23">
      <c r="A357" s="2">
        <v>7</v>
      </c>
      <c r="B357" s="10">
        <f t="shared" ca="1" si="44"/>
        <v>1</v>
      </c>
      <c r="C357" s="25">
        <f t="shared" ca="1" si="45"/>
        <v>0.49315732216379604</v>
      </c>
      <c r="J357">
        <f t="shared" ca="1" si="46"/>
        <v>1</v>
      </c>
      <c r="K357">
        <f t="shared" ca="1" si="47"/>
        <v>0</v>
      </c>
      <c r="L357" s="55">
        <v>7</v>
      </c>
      <c r="M357" s="61">
        <f t="shared" ca="1" si="43"/>
        <v>0.66934502683127539</v>
      </c>
      <c r="N357" s="55"/>
      <c r="O357" s="76" t="s">
        <v>89</v>
      </c>
      <c r="P357" s="76" t="s">
        <v>90</v>
      </c>
      <c r="Q357" s="77">
        <f>79.9</f>
        <v>79.900000000000006</v>
      </c>
      <c r="R357" s="78" t="s">
        <v>87</v>
      </c>
      <c r="S357" s="78" t="s">
        <v>91</v>
      </c>
      <c r="T357" s="78"/>
      <c r="U357" s="78"/>
      <c r="V357" s="78"/>
      <c r="W357" s="78"/>
    </row>
    <row r="358" spans="1:23">
      <c r="A358" s="2">
        <v>8</v>
      </c>
      <c r="B358" s="10">
        <f t="shared" ca="1" si="44"/>
        <v>1</v>
      </c>
      <c r="C358" s="25">
        <f t="shared" ca="1" si="45"/>
        <v>0.49385189135833052</v>
      </c>
      <c r="J358">
        <f t="shared" ca="1" si="46"/>
        <v>1</v>
      </c>
      <c r="K358">
        <f t="shared" ca="1" si="47"/>
        <v>0</v>
      </c>
      <c r="L358" s="55">
        <v>8</v>
      </c>
      <c r="M358" s="61">
        <f t="shared" ca="1" si="43"/>
        <v>6.8974255973322371</v>
      </c>
      <c r="N358" s="55"/>
      <c r="O358" s="76"/>
      <c r="P358" s="76" t="s">
        <v>92</v>
      </c>
      <c r="Q358" s="77">
        <f ca="1">MAX(M351:M4000)</f>
        <v>21.038949276671939</v>
      </c>
      <c r="R358" s="78" t="s">
        <v>87</v>
      </c>
      <c r="S358" s="78"/>
      <c r="T358" s="78"/>
      <c r="U358" s="78"/>
      <c r="V358" s="78"/>
      <c r="W358" s="78"/>
    </row>
    <row r="359" spans="1:23">
      <c r="A359" s="2">
        <v>9</v>
      </c>
      <c r="B359" s="10">
        <f t="shared" ca="1" si="44"/>
        <v>1</v>
      </c>
      <c r="C359" s="25">
        <f t="shared" ca="1" si="45"/>
        <v>0.67667952187229019</v>
      </c>
      <c r="J359">
        <f t="shared" ca="1" si="46"/>
        <v>1</v>
      </c>
      <c r="K359">
        <f t="shared" ca="1" si="47"/>
        <v>0</v>
      </c>
      <c r="L359" s="55">
        <v>9</v>
      </c>
      <c r="M359" s="61">
        <f t="shared" ca="1" si="43"/>
        <v>3.8791973071024451E-2</v>
      </c>
      <c r="N359" s="55"/>
      <c r="Q359" s="51"/>
    </row>
    <row r="360" spans="1:23">
      <c r="A360" s="2">
        <v>10</v>
      </c>
      <c r="B360" s="10">
        <f t="shared" ca="1" si="44"/>
        <v>1</v>
      </c>
      <c r="C360" s="25">
        <f t="shared" ca="1" si="45"/>
        <v>0.43606170427285873</v>
      </c>
      <c r="J360">
        <f t="shared" ca="1" si="46"/>
        <v>0</v>
      </c>
      <c r="K360">
        <f t="shared" ca="1" si="47"/>
        <v>0</v>
      </c>
      <c r="L360" s="55">
        <v>10</v>
      </c>
      <c r="M360" s="61">
        <f t="shared" ca="1" si="43"/>
        <v>1.5728812522490487</v>
      </c>
      <c r="N360" s="55"/>
    </row>
    <row r="361" spans="1:23">
      <c r="A361" s="2">
        <v>11</v>
      </c>
      <c r="B361" s="10">
        <f t="shared" ca="1" si="44"/>
        <v>0</v>
      </c>
      <c r="C361" s="25">
        <f t="shared" ca="1" si="45"/>
        <v>0.94364631370551555</v>
      </c>
      <c r="J361">
        <f t="shared" ca="1" si="46"/>
        <v>0</v>
      </c>
      <c r="K361">
        <f t="shared" ca="1" si="47"/>
        <v>1</v>
      </c>
      <c r="L361" s="55">
        <v>11</v>
      </c>
      <c r="M361" s="61">
        <f t="shared" ca="1" si="43"/>
        <v>0</v>
      </c>
      <c r="N361" s="55"/>
    </row>
    <row r="362" spans="1:23">
      <c r="A362" s="2">
        <v>12</v>
      </c>
      <c r="B362" s="10">
        <f t="shared" ca="1" si="44"/>
        <v>0</v>
      </c>
      <c r="C362" s="25">
        <f t="shared" ca="1" si="45"/>
        <v>0.94112363031684232</v>
      </c>
      <c r="J362">
        <f t="shared" ca="1" si="46"/>
        <v>0</v>
      </c>
      <c r="K362">
        <f t="shared" ca="1" si="47"/>
        <v>0</v>
      </c>
      <c r="L362" s="55">
        <v>12</v>
      </c>
      <c r="M362" s="61">
        <f t="shared" ca="1" si="43"/>
        <v>0</v>
      </c>
      <c r="N362" s="55"/>
    </row>
    <row r="363" spans="1:23">
      <c r="A363" s="2">
        <v>13</v>
      </c>
      <c r="B363" s="10">
        <f t="shared" ca="1" si="44"/>
        <v>1</v>
      </c>
      <c r="C363" s="25">
        <f t="shared" ca="1" si="45"/>
        <v>8.0422055005405335E-2</v>
      </c>
      <c r="J363">
        <f t="shared" ca="1" si="46"/>
        <v>0</v>
      </c>
      <c r="K363">
        <f t="shared" ca="1" si="47"/>
        <v>0</v>
      </c>
      <c r="L363" s="55">
        <v>13</v>
      </c>
      <c r="M363" s="61">
        <f t="shared" ca="1" si="43"/>
        <v>8.6982047306953039</v>
      </c>
      <c r="N363" s="55"/>
    </row>
    <row r="364" spans="1:23">
      <c r="A364" s="2">
        <v>14</v>
      </c>
      <c r="B364" s="10">
        <f t="shared" ca="1" si="44"/>
        <v>0</v>
      </c>
      <c r="C364" s="25">
        <f t="shared" ca="1" si="45"/>
        <v>0.97979173267451336</v>
      </c>
      <c r="J364">
        <f t="shared" ca="1" si="46"/>
        <v>0</v>
      </c>
      <c r="K364">
        <f t="shared" ca="1" si="47"/>
        <v>0</v>
      </c>
      <c r="L364" s="55">
        <v>14</v>
      </c>
      <c r="M364" s="61">
        <f t="shared" ca="1" si="43"/>
        <v>0</v>
      </c>
      <c r="N364" s="55"/>
    </row>
    <row r="365" spans="1:23">
      <c r="A365" s="2">
        <v>15</v>
      </c>
      <c r="B365" s="10">
        <f t="shared" ca="1" si="44"/>
        <v>1</v>
      </c>
      <c r="C365" s="25">
        <f t="shared" ca="1" si="45"/>
        <v>0.30254869352031943</v>
      </c>
      <c r="J365">
        <f t="shared" ca="1" si="46"/>
        <v>1</v>
      </c>
      <c r="K365">
        <f t="shared" ca="1" si="47"/>
        <v>0</v>
      </c>
      <c r="L365" s="55">
        <v>15</v>
      </c>
      <c r="M365" s="61">
        <f t="shared" ca="1" si="43"/>
        <v>2.1244757882587333</v>
      </c>
      <c r="N365" s="55"/>
    </row>
    <row r="366" spans="1:23">
      <c r="A366" s="2">
        <v>16</v>
      </c>
      <c r="B366" s="10">
        <f t="shared" ca="1" si="44"/>
        <v>1</v>
      </c>
      <c r="C366" s="25">
        <f t="shared" ca="1" si="45"/>
        <v>0.26623569912392808</v>
      </c>
      <c r="J366">
        <f t="shared" ca="1" si="46"/>
        <v>1</v>
      </c>
      <c r="K366">
        <f t="shared" ca="1" si="47"/>
        <v>0</v>
      </c>
      <c r="L366" s="55">
        <v>16</v>
      </c>
      <c r="M366" s="61">
        <f t="shared" ca="1" si="43"/>
        <v>2.9823667452642342</v>
      </c>
      <c r="N366" s="55"/>
    </row>
    <row r="367" spans="1:23">
      <c r="A367" s="2">
        <v>17</v>
      </c>
      <c r="B367" s="10">
        <f t="shared" ca="1" si="44"/>
        <v>1</v>
      </c>
      <c r="C367" s="25">
        <f t="shared" ca="1" si="45"/>
        <v>0.271614207735694</v>
      </c>
      <c r="J367">
        <f t="shared" ca="1" si="46"/>
        <v>0</v>
      </c>
      <c r="K367">
        <f t="shared" ca="1" si="47"/>
        <v>0</v>
      </c>
      <c r="L367" s="55">
        <v>17</v>
      </c>
      <c r="M367" s="61">
        <f t="shared" ca="1" si="43"/>
        <v>2.9897790307884349</v>
      </c>
      <c r="N367" s="55"/>
    </row>
    <row r="368" spans="1:23">
      <c r="A368" s="2">
        <v>18</v>
      </c>
      <c r="B368" s="10">
        <f t="shared" ca="1" si="44"/>
        <v>0</v>
      </c>
      <c r="C368" s="25">
        <f t="shared" ca="1" si="45"/>
        <v>0.75980388834642831</v>
      </c>
      <c r="J368">
        <f t="shared" ca="1" si="46"/>
        <v>0</v>
      </c>
      <c r="K368">
        <f t="shared" ca="1" si="47"/>
        <v>0</v>
      </c>
      <c r="L368" s="55">
        <v>18</v>
      </c>
      <c r="M368" s="61">
        <f t="shared" ca="1" si="43"/>
        <v>0</v>
      </c>
      <c r="N368" s="55"/>
    </row>
    <row r="369" spans="1:14">
      <c r="A369" s="2">
        <v>19</v>
      </c>
      <c r="B369" s="10">
        <f t="shared" ca="1" si="44"/>
        <v>1</v>
      </c>
      <c r="C369" s="25">
        <f t="shared" ca="1" si="45"/>
        <v>0.4366044648678622</v>
      </c>
      <c r="J369">
        <f t="shared" ca="1" si="46"/>
        <v>1</v>
      </c>
      <c r="K369">
        <f t="shared" ca="1" si="47"/>
        <v>0</v>
      </c>
      <c r="L369" s="55">
        <v>19</v>
      </c>
      <c r="M369" s="61">
        <f t="shared" ca="1" si="43"/>
        <v>21.038949276671939</v>
      </c>
      <c r="N369" s="55"/>
    </row>
    <row r="370" spans="1:14">
      <c r="A370" s="2">
        <v>20</v>
      </c>
      <c r="B370" s="10">
        <f t="shared" ca="1" si="44"/>
        <v>1</v>
      </c>
      <c r="C370" s="25">
        <f t="shared" ca="1" si="45"/>
        <v>0.25101945590543895</v>
      </c>
      <c r="J370">
        <f t="shared" ca="1" si="46"/>
        <v>1</v>
      </c>
      <c r="K370">
        <f t="shared" ca="1" si="47"/>
        <v>0</v>
      </c>
      <c r="L370" s="55">
        <v>20</v>
      </c>
      <c r="M370" s="61">
        <f t="shared" ca="1" si="43"/>
        <v>1.3700209679277586</v>
      </c>
      <c r="N370" s="55"/>
    </row>
    <row r="371" spans="1:14">
      <c r="A371" s="2">
        <v>21</v>
      </c>
      <c r="B371" s="10">
        <f t="shared" ca="1" si="44"/>
        <v>1</v>
      </c>
      <c r="C371" s="25">
        <f t="shared" ca="1" si="45"/>
        <v>0.1124150069672869</v>
      </c>
      <c r="J371">
        <f t="shared" ca="1" si="46"/>
        <v>1</v>
      </c>
      <c r="K371">
        <f t="shared" ca="1" si="47"/>
        <v>0</v>
      </c>
      <c r="L371" s="55">
        <v>21</v>
      </c>
      <c r="M371" s="61">
        <f t="shared" ca="1" si="43"/>
        <v>2.2463058113501373</v>
      </c>
      <c r="N371" s="55"/>
    </row>
    <row r="372" spans="1:14">
      <c r="A372" s="2">
        <v>22</v>
      </c>
      <c r="B372" s="10">
        <f t="shared" ca="1" si="44"/>
        <v>1</v>
      </c>
      <c r="C372" s="25">
        <f t="shared" ca="1" si="45"/>
        <v>1.1290727542402124E-2</v>
      </c>
      <c r="J372">
        <f t="shared" ca="1" si="46"/>
        <v>1</v>
      </c>
      <c r="K372">
        <f t="shared" ca="1" si="47"/>
        <v>0</v>
      </c>
      <c r="L372" s="55">
        <v>22</v>
      </c>
      <c r="M372" s="61">
        <f t="shared" ca="1" si="43"/>
        <v>1.5001813854979595</v>
      </c>
      <c r="N372" s="55"/>
    </row>
    <row r="373" spans="1:14">
      <c r="A373" s="2">
        <v>23</v>
      </c>
      <c r="B373" s="10">
        <f t="shared" ca="1" si="44"/>
        <v>1</v>
      </c>
      <c r="C373" s="25">
        <f t="shared" ca="1" si="45"/>
        <v>0.22567948621372924</v>
      </c>
      <c r="J373">
        <f t="shared" ca="1" si="46"/>
        <v>1</v>
      </c>
      <c r="K373">
        <f t="shared" ca="1" si="47"/>
        <v>0</v>
      </c>
      <c r="L373" s="55">
        <v>23</v>
      </c>
      <c r="M373" s="61">
        <f t="shared" ca="1" si="43"/>
        <v>3.6086693764843401</v>
      </c>
      <c r="N373" s="55"/>
    </row>
    <row r="374" spans="1:14">
      <c r="A374" s="2">
        <v>24</v>
      </c>
      <c r="B374" s="10">
        <f t="shared" ca="1" si="44"/>
        <v>1</v>
      </c>
      <c r="C374" s="25">
        <f t="shared" ca="1" si="45"/>
        <v>0.42945069303102001</v>
      </c>
      <c r="J374">
        <f t="shared" ca="1" si="46"/>
        <v>1</v>
      </c>
      <c r="K374">
        <f t="shared" ca="1" si="47"/>
        <v>0</v>
      </c>
      <c r="L374" s="55">
        <v>24</v>
      </c>
      <c r="M374" s="61">
        <f t="shared" ca="1" si="43"/>
        <v>1.468917381204784</v>
      </c>
      <c r="N374" s="55"/>
    </row>
    <row r="375" spans="1:14">
      <c r="A375" s="2">
        <v>25</v>
      </c>
      <c r="B375" s="10">
        <f t="shared" ca="1" si="44"/>
        <v>1</v>
      </c>
      <c r="C375" s="25">
        <f t="shared" ca="1" si="45"/>
        <v>0.4928372511961342</v>
      </c>
      <c r="J375">
        <f t="shared" ca="1" si="46"/>
        <v>1</v>
      </c>
      <c r="K375">
        <f t="shared" ca="1" si="47"/>
        <v>0</v>
      </c>
      <c r="L375" s="55">
        <v>25</v>
      </c>
      <c r="M375" s="61">
        <f t="shared" ca="1" si="43"/>
        <v>2.6492242895686529</v>
      </c>
      <c r="N375" s="55"/>
    </row>
    <row r="376" spans="1:14">
      <c r="A376" s="2">
        <v>26</v>
      </c>
      <c r="B376" s="10">
        <f t="shared" ca="1" si="44"/>
        <v>1</v>
      </c>
      <c r="C376" s="25">
        <f t="shared" ca="1" si="45"/>
        <v>8.3521323603566788E-2</v>
      </c>
      <c r="J376">
        <f t="shared" ca="1" si="46"/>
        <v>1</v>
      </c>
      <c r="K376">
        <f t="shared" ca="1" si="47"/>
        <v>0</v>
      </c>
      <c r="L376" s="55">
        <v>26</v>
      </c>
      <c r="M376" s="61">
        <f t="shared" ca="1" si="43"/>
        <v>2.9696668960723542</v>
      </c>
      <c r="N376" s="55"/>
    </row>
    <row r="377" spans="1:14">
      <c r="A377" s="2">
        <v>27</v>
      </c>
      <c r="B377" s="10">
        <f t="shared" ca="1" si="44"/>
        <v>1</v>
      </c>
      <c r="C377" s="25">
        <f t="shared" ca="1" si="45"/>
        <v>0.26560960673234912</v>
      </c>
      <c r="J377">
        <f t="shared" ca="1" si="46"/>
        <v>1</v>
      </c>
      <c r="K377">
        <f t="shared" ca="1" si="47"/>
        <v>0</v>
      </c>
      <c r="L377" s="55">
        <v>27</v>
      </c>
      <c r="M377" s="61">
        <f t="shared" ca="1" si="43"/>
        <v>2.2684199628727595</v>
      </c>
      <c r="N377" s="55"/>
    </row>
    <row r="378" spans="1:14">
      <c r="A378" s="2">
        <v>28</v>
      </c>
      <c r="B378" s="10">
        <f t="shared" ca="1" si="44"/>
        <v>1</v>
      </c>
      <c r="C378" s="25">
        <f t="shared" ca="1" si="45"/>
        <v>0.62379772446137338</v>
      </c>
      <c r="J378">
        <f t="shared" ca="1" si="46"/>
        <v>0</v>
      </c>
      <c r="K378">
        <f t="shared" ca="1" si="47"/>
        <v>0</v>
      </c>
      <c r="L378" s="55">
        <v>28</v>
      </c>
      <c r="M378" s="61">
        <f t="shared" ca="1" si="43"/>
        <v>1.8138224474089701</v>
      </c>
      <c r="N378" s="55"/>
    </row>
    <row r="379" spans="1:14">
      <c r="A379" s="2">
        <v>29</v>
      </c>
      <c r="B379" s="10">
        <f t="shared" ca="1" si="44"/>
        <v>0</v>
      </c>
      <c r="C379" s="25">
        <f t="shared" ca="1" si="45"/>
        <v>0.83194629913173745</v>
      </c>
      <c r="J379">
        <f t="shared" ca="1" si="46"/>
        <v>0</v>
      </c>
      <c r="K379">
        <f t="shared" ca="1" si="47"/>
        <v>0</v>
      </c>
      <c r="L379" s="55">
        <v>29</v>
      </c>
      <c r="M379" s="61">
        <f t="shared" ca="1" si="43"/>
        <v>0</v>
      </c>
      <c r="N379" s="55"/>
    </row>
    <row r="380" spans="1:14">
      <c r="A380" s="2">
        <v>30</v>
      </c>
      <c r="B380" s="10">
        <f t="shared" ca="1" si="44"/>
        <v>1</v>
      </c>
      <c r="C380" s="25">
        <f t="shared" ca="1" si="45"/>
        <v>9.1933637676814173E-2</v>
      </c>
      <c r="J380">
        <f t="shared" ca="1" si="46"/>
        <v>1</v>
      </c>
      <c r="K380">
        <f t="shared" ca="1" si="47"/>
        <v>0</v>
      </c>
      <c r="L380" s="55">
        <v>30</v>
      </c>
      <c r="M380" s="61">
        <f t="shared" ca="1" si="43"/>
        <v>2.2103528838997568</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6" thickBot="1">
      <c r="A390" s="2" t="s">
        <v>59</v>
      </c>
      <c r="B390" s="2"/>
      <c r="C390" s="23"/>
      <c r="D390" s="1"/>
      <c r="E390" s="1"/>
      <c r="F390" s="1"/>
      <c r="G390" s="1"/>
      <c r="H390" s="1"/>
      <c r="I390" s="1"/>
      <c r="L390" s="55" t="s">
        <v>60</v>
      </c>
      <c r="M390" s="55"/>
      <c r="N390" s="55"/>
      <c r="O390" s="38">
        <v>0.43</v>
      </c>
      <c r="P390" s="38">
        <v>0.72</v>
      </c>
      <c r="Q390" s="38">
        <v>0.62</v>
      </c>
      <c r="R390" s="3"/>
    </row>
    <row r="391" spans="1:23" ht="24" thickBot="1">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f>'Rainfall Year 2025'!M392</f>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0.63307493540051685</v>
      </c>
      <c r="I393" s="20"/>
      <c r="J393" s="6">
        <f ca="1">SUM(J394:J4043)/SUM(rainout)</f>
        <v>0.15165415770639784</v>
      </c>
      <c r="K393" s="6">
        <f ca="1">SUM(K394:K4043)/(3650-SUM(rainout))</f>
        <v>5.8756129325702958E-3</v>
      </c>
      <c r="L393" s="59" t="s">
        <v>73</v>
      </c>
      <c r="M393" s="60" t="s">
        <v>80</v>
      </c>
      <c r="N393" s="55"/>
    </row>
    <row r="394" spans="1:23">
      <c r="A394" s="2">
        <v>1</v>
      </c>
      <c r="B394" s="10">
        <v>1</v>
      </c>
      <c r="C394" s="25">
        <f ca="1">RAND()</f>
        <v>0.54251746995036898</v>
      </c>
      <c r="D394" s="18" t="s">
        <v>81</v>
      </c>
      <c r="E394" s="18" t="s">
        <v>82</v>
      </c>
      <c r="F394" s="15" t="s">
        <v>78</v>
      </c>
      <c r="G394" s="20" t="s">
        <v>12</v>
      </c>
      <c r="H394" s="21">
        <f ca="1">COUNTIF(rainout,"=0")/COUNT(rainout)</f>
        <v>0.36692506459948321</v>
      </c>
      <c r="I394" s="20"/>
      <c r="J394">
        <f ca="1">IF(AND(B394,B395),1,0)</f>
        <v>1</v>
      </c>
      <c r="K394">
        <f ca="1">IF(AND(NOT(B394),NOT(B395)),1,0)</f>
        <v>0</v>
      </c>
      <c r="L394" s="55">
        <v>1</v>
      </c>
      <c r="M394" s="61">
        <f t="shared" ref="M394:M424" ca="1" si="48">IF(B394&gt;0,-LN(1-(RAND()))/lambda,0)</f>
        <v>2.7107119491678904</v>
      </c>
      <c r="N394" s="55"/>
      <c r="O394" s="37"/>
      <c r="P394" t="s">
        <v>83</v>
      </c>
    </row>
    <row r="395" spans="1:23">
      <c r="A395" s="2">
        <v>2</v>
      </c>
      <c r="B395" s="10">
        <f t="shared" ref="B395:B424" ca="1" si="49">IF(B394&gt;0,IF(C395&lt;pww,1,0),IF(C395&lt;pdw,1,0))</f>
        <v>1</v>
      </c>
      <c r="C395" s="25">
        <f t="shared" ref="C395:C424" ca="1" si="50">RAND()</f>
        <v>0.36536359994963963</v>
      </c>
      <c r="D395" s="18"/>
      <c r="E395" s="18"/>
      <c r="F395" s="1"/>
      <c r="G395" s="19" t="s">
        <v>69</v>
      </c>
      <c r="H395" s="19"/>
      <c r="I395" s="20"/>
      <c r="J395">
        <f t="shared" ref="J395:J424" ca="1" si="51">IF(AND(B395,B396),1,0)</f>
        <v>0</v>
      </c>
      <c r="K395">
        <f t="shared" ref="K395:K424" ca="1" si="52">IF(AND(NOT(B395),NOT(B396)),1,0)</f>
        <v>0</v>
      </c>
      <c r="L395" s="55">
        <v>2</v>
      </c>
      <c r="M395" s="61">
        <f t="shared" ca="1" si="48"/>
        <v>1.9358990565650254</v>
      </c>
      <c r="N395" s="55"/>
      <c r="O395" s="4"/>
      <c r="P395" t="s">
        <v>84</v>
      </c>
    </row>
    <row r="396" spans="1:23" ht="15.6">
      <c r="A396" s="2">
        <v>3</v>
      </c>
      <c r="B396" s="10">
        <f t="shared" ca="1" si="49"/>
        <v>0</v>
      </c>
      <c r="C396" s="25">
        <f t="shared" ca="1" si="50"/>
        <v>0.95975649576949806</v>
      </c>
      <c r="D396" s="63">
        <f>'Rainfall Year 2025'!D396</f>
        <v>0.68</v>
      </c>
      <c r="E396" s="34">
        <f>1-D396</f>
        <v>0.31999999999999995</v>
      </c>
      <c r="F396" s="35" t="s">
        <v>78</v>
      </c>
      <c r="G396" s="36">
        <f ca="1">J393</f>
        <v>0.15165415770639784</v>
      </c>
      <c r="H396" s="36">
        <f ca="1">1-G396</f>
        <v>0.8483458422936021</v>
      </c>
      <c r="I396" s="20"/>
      <c r="J396">
        <f t="shared" ca="1" si="51"/>
        <v>0</v>
      </c>
      <c r="K396">
        <f t="shared" ca="1" si="52"/>
        <v>0</v>
      </c>
      <c r="L396" s="55">
        <v>3</v>
      </c>
      <c r="M396" s="61">
        <f t="shared" ca="1" si="48"/>
        <v>0</v>
      </c>
      <c r="N396" s="55"/>
      <c r="O396" s="41" t="s">
        <v>85</v>
      </c>
      <c r="P396" s="42"/>
      <c r="Q396" s="42" t="s">
        <v>86</v>
      </c>
      <c r="R396" s="43"/>
    </row>
    <row r="397" spans="1:23" ht="15.6">
      <c r="A397" s="2">
        <v>4</v>
      </c>
      <c r="B397" s="10">
        <f t="shared" ca="1" si="49"/>
        <v>1</v>
      </c>
      <c r="C397" s="25">
        <f t="shared" ca="1" si="50"/>
        <v>0.51105087546048111</v>
      </c>
      <c r="D397" s="34">
        <f>1-E397</f>
        <v>0.5</v>
      </c>
      <c r="E397" s="63">
        <f>'Rainfall Year 2025'!E397</f>
        <v>0.5</v>
      </c>
      <c r="F397" s="35" t="s">
        <v>78</v>
      </c>
      <c r="G397" s="36">
        <f ca="1">1-H397</f>
        <v>0.99412438706742967</v>
      </c>
      <c r="H397" s="36">
        <f ca="1">K393</f>
        <v>5.8756129325702958E-3</v>
      </c>
      <c r="I397" s="20"/>
      <c r="J397">
        <f t="shared" ca="1" si="51"/>
        <v>0</v>
      </c>
      <c r="K397">
        <f t="shared" ca="1" si="52"/>
        <v>0</v>
      </c>
      <c r="L397" s="55">
        <v>4</v>
      </c>
      <c r="M397" s="61">
        <f t="shared" ca="1" si="48"/>
        <v>0.47885225674799026</v>
      </c>
      <c r="N397" s="55"/>
      <c r="O397" s="44">
        <f ca="1">SUM(M394:M424)/31/H393</f>
        <v>1.1183577537849816</v>
      </c>
      <c r="P397" s="45"/>
      <c r="Q397" s="46">
        <f ca="1">SUM(M394:M424)</f>
        <v>21.948132144694927</v>
      </c>
      <c r="R397" s="47" t="s">
        <v>87</v>
      </c>
      <c r="S397" s="78" t="s">
        <v>88</v>
      </c>
      <c r="T397" s="78"/>
      <c r="U397" s="78"/>
      <c r="V397" s="78"/>
    </row>
    <row r="398" spans="1:23" ht="15.6">
      <c r="A398" s="2">
        <v>5</v>
      </c>
      <c r="B398" s="10">
        <f t="shared" ca="1" si="49"/>
        <v>0</v>
      </c>
      <c r="C398" s="25">
        <f t="shared" ca="1" si="50"/>
        <v>0.90793674766539867</v>
      </c>
      <c r="J398">
        <f t="shared" ca="1" si="51"/>
        <v>0</v>
      </c>
      <c r="K398">
        <f t="shared" ca="1" si="52"/>
        <v>1</v>
      </c>
      <c r="L398" s="55">
        <v>5</v>
      </c>
      <c r="M398" s="61">
        <f t="shared" ca="1" si="48"/>
        <v>0</v>
      </c>
      <c r="N398" s="55"/>
      <c r="O398" s="48"/>
      <c r="P398" s="49"/>
      <c r="R398" s="50"/>
    </row>
    <row r="399" spans="1:23">
      <c r="A399" s="2">
        <v>6</v>
      </c>
      <c r="B399" s="10">
        <f t="shared" ca="1" si="49"/>
        <v>0</v>
      </c>
      <c r="C399" s="25">
        <f t="shared" ca="1" si="50"/>
        <v>0.82886722678694758</v>
      </c>
      <c r="J399">
        <f t="shared" ca="1" si="51"/>
        <v>0</v>
      </c>
      <c r="K399">
        <f t="shared" ca="1" si="52"/>
        <v>0</v>
      </c>
      <c r="L399" s="55">
        <v>6</v>
      </c>
      <c r="M399" s="61">
        <f t="shared" ca="1" si="48"/>
        <v>0</v>
      </c>
      <c r="N399" s="55"/>
    </row>
    <row r="400" spans="1:23">
      <c r="A400" s="2">
        <v>7</v>
      </c>
      <c r="B400" s="10">
        <f t="shared" ca="1" si="49"/>
        <v>1</v>
      </c>
      <c r="C400" s="25">
        <f t="shared" ca="1" si="50"/>
        <v>0.43059872578966985</v>
      </c>
      <c r="J400">
        <f t="shared" ca="1" si="51"/>
        <v>0</v>
      </c>
      <c r="K400">
        <f t="shared" ca="1" si="52"/>
        <v>0</v>
      </c>
      <c r="L400" s="55">
        <v>7</v>
      </c>
      <c r="M400" s="61">
        <f t="shared" ca="1" si="48"/>
        <v>0.32903727528671328</v>
      </c>
      <c r="N400" s="55"/>
      <c r="O400" s="76" t="s">
        <v>89</v>
      </c>
      <c r="P400" s="76" t="s">
        <v>90</v>
      </c>
      <c r="Q400" s="77">
        <f>79.9</f>
        <v>79.900000000000006</v>
      </c>
      <c r="R400" s="78" t="s">
        <v>87</v>
      </c>
      <c r="S400" s="78" t="s">
        <v>91</v>
      </c>
      <c r="T400" s="78"/>
      <c r="U400" s="78"/>
      <c r="V400" s="78"/>
      <c r="W400" s="78"/>
    </row>
    <row r="401" spans="1:23">
      <c r="A401" s="2">
        <v>8</v>
      </c>
      <c r="B401" s="10">
        <f t="shared" ca="1" si="49"/>
        <v>0</v>
      </c>
      <c r="C401" s="25">
        <f t="shared" ca="1" si="50"/>
        <v>0.86917756722716821</v>
      </c>
      <c r="J401">
        <f t="shared" ca="1" si="51"/>
        <v>0</v>
      </c>
      <c r="K401">
        <f t="shared" ca="1" si="52"/>
        <v>0</v>
      </c>
      <c r="L401" s="55">
        <v>8</v>
      </c>
      <c r="M401" s="61">
        <f t="shared" ca="1" si="48"/>
        <v>0</v>
      </c>
      <c r="N401" s="55"/>
      <c r="O401" s="76"/>
      <c r="P401" s="76" t="s">
        <v>92</v>
      </c>
      <c r="Q401" s="77">
        <f ca="1">MAX(M394:M4043)</f>
        <v>9.5111952134020523</v>
      </c>
      <c r="R401" s="78" t="s">
        <v>87</v>
      </c>
      <c r="S401" s="78"/>
      <c r="T401" s="78"/>
      <c r="U401" s="78"/>
      <c r="V401" s="78"/>
      <c r="W401" s="78"/>
    </row>
    <row r="402" spans="1:23">
      <c r="A402" s="2">
        <v>9</v>
      </c>
      <c r="B402" s="10">
        <f t="shared" ca="1" si="49"/>
        <v>1</v>
      </c>
      <c r="C402" s="25">
        <f t="shared" ca="1" si="50"/>
        <v>0.10692059656802855</v>
      </c>
      <c r="J402">
        <f t="shared" ca="1" si="51"/>
        <v>1</v>
      </c>
      <c r="K402">
        <f t="shared" ca="1" si="52"/>
        <v>0</v>
      </c>
      <c r="L402" s="55">
        <v>9</v>
      </c>
      <c r="M402" s="61">
        <f t="shared" ca="1" si="48"/>
        <v>0.15593334249983601</v>
      </c>
      <c r="N402" s="55"/>
      <c r="Q402" s="51"/>
    </row>
    <row r="403" spans="1:23">
      <c r="A403" s="2">
        <v>10</v>
      </c>
      <c r="B403" s="10">
        <f t="shared" ca="1" si="49"/>
        <v>1</v>
      </c>
      <c r="C403" s="25">
        <f t="shared" ca="1" si="50"/>
        <v>0.33523999383660064</v>
      </c>
      <c r="J403">
        <f t="shared" ca="1" si="51"/>
        <v>1</v>
      </c>
      <c r="K403">
        <f t="shared" ca="1" si="52"/>
        <v>0</v>
      </c>
      <c r="L403" s="55">
        <v>10</v>
      </c>
      <c r="M403" s="61">
        <f t="shared" ca="1" si="48"/>
        <v>1.4851081758821818</v>
      </c>
      <c r="N403" s="55"/>
    </row>
    <row r="404" spans="1:23">
      <c r="A404" s="2">
        <v>11</v>
      </c>
      <c r="B404" s="10">
        <f t="shared" ca="1" si="49"/>
        <v>1</v>
      </c>
      <c r="C404" s="25">
        <f t="shared" ca="1" si="50"/>
        <v>0.52053719975085744</v>
      </c>
      <c r="J404">
        <f t="shared" ca="1" si="51"/>
        <v>1</v>
      </c>
      <c r="K404">
        <f t="shared" ca="1" si="52"/>
        <v>0</v>
      </c>
      <c r="L404" s="55">
        <v>11</v>
      </c>
      <c r="M404" s="61">
        <f t="shared" ca="1" si="48"/>
        <v>4.301577441476744</v>
      </c>
      <c r="N404" s="55"/>
    </row>
    <row r="405" spans="1:23">
      <c r="A405" s="2">
        <v>12</v>
      </c>
      <c r="B405" s="10">
        <f t="shared" ca="1" si="49"/>
        <v>1</v>
      </c>
      <c r="C405" s="25">
        <f t="shared" ca="1" si="50"/>
        <v>0.47681463827679393</v>
      </c>
      <c r="J405">
        <f t="shared" ca="1" si="51"/>
        <v>1</v>
      </c>
      <c r="K405">
        <f t="shared" ca="1" si="52"/>
        <v>0</v>
      </c>
      <c r="L405" s="55">
        <v>12</v>
      </c>
      <c r="M405" s="61">
        <f t="shared" ca="1" si="48"/>
        <v>0.34916299741312062</v>
      </c>
      <c r="N405" s="55"/>
    </row>
    <row r="406" spans="1:23">
      <c r="A406" s="2">
        <v>13</v>
      </c>
      <c r="B406" s="10">
        <f t="shared" ca="1" si="49"/>
        <v>1</v>
      </c>
      <c r="C406" s="25">
        <f t="shared" ca="1" si="50"/>
        <v>0.3573737937159428</v>
      </c>
      <c r="J406">
        <f t="shared" ca="1" si="51"/>
        <v>1</v>
      </c>
      <c r="K406">
        <f t="shared" ca="1" si="52"/>
        <v>0</v>
      </c>
      <c r="L406" s="55">
        <v>13</v>
      </c>
      <c r="M406" s="61">
        <f t="shared" ca="1" si="48"/>
        <v>3.983568836918612E-2</v>
      </c>
      <c r="N406" s="55"/>
    </row>
    <row r="407" spans="1:23">
      <c r="A407" s="2">
        <v>14</v>
      </c>
      <c r="B407" s="10">
        <f t="shared" ca="1" si="49"/>
        <v>1</v>
      </c>
      <c r="C407" s="25">
        <f t="shared" ca="1" si="50"/>
        <v>0.36450414506839923</v>
      </c>
      <c r="J407">
        <f t="shared" ca="1" si="51"/>
        <v>1</v>
      </c>
      <c r="K407">
        <f t="shared" ca="1" si="52"/>
        <v>0</v>
      </c>
      <c r="L407" s="55">
        <v>14</v>
      </c>
      <c r="M407" s="61">
        <f t="shared" ca="1" si="48"/>
        <v>1.4564015412266162</v>
      </c>
      <c r="N407" s="55"/>
    </row>
    <row r="408" spans="1:23">
      <c r="A408" s="2">
        <v>15</v>
      </c>
      <c r="B408" s="10">
        <f t="shared" ca="1" si="49"/>
        <v>1</v>
      </c>
      <c r="C408" s="25">
        <f t="shared" ca="1" si="50"/>
        <v>0.33938904428688033</v>
      </c>
      <c r="J408">
        <f t="shared" ca="1" si="51"/>
        <v>0</v>
      </c>
      <c r="K408">
        <f t="shared" ca="1" si="52"/>
        <v>0</v>
      </c>
      <c r="L408" s="55">
        <v>15</v>
      </c>
      <c r="M408" s="61">
        <f t="shared" ca="1" si="48"/>
        <v>1.4474887598223525</v>
      </c>
      <c r="N408" s="55"/>
    </row>
    <row r="409" spans="1:23">
      <c r="A409" s="2">
        <v>16</v>
      </c>
      <c r="B409" s="10">
        <f t="shared" ca="1" si="49"/>
        <v>0</v>
      </c>
      <c r="C409" s="25">
        <f t="shared" ca="1" si="50"/>
        <v>0.83260094669591844</v>
      </c>
      <c r="J409">
        <f t="shared" ca="1" si="51"/>
        <v>0</v>
      </c>
      <c r="K409">
        <f t="shared" ca="1" si="52"/>
        <v>0</v>
      </c>
      <c r="L409" s="55">
        <v>16</v>
      </c>
      <c r="M409" s="61">
        <f t="shared" ca="1" si="48"/>
        <v>0</v>
      </c>
      <c r="N409" s="55"/>
    </row>
    <row r="410" spans="1:23">
      <c r="A410" s="2">
        <v>17</v>
      </c>
      <c r="B410" s="10">
        <f t="shared" ca="1" si="49"/>
        <v>1</v>
      </c>
      <c r="C410" s="25">
        <f t="shared" ca="1" si="50"/>
        <v>0.47037446823798923</v>
      </c>
      <c r="J410">
        <f t="shared" ca="1" si="51"/>
        <v>0</v>
      </c>
      <c r="K410">
        <f t="shared" ca="1" si="52"/>
        <v>0</v>
      </c>
      <c r="L410" s="55">
        <v>17</v>
      </c>
      <c r="M410" s="61">
        <f t="shared" ca="1" si="48"/>
        <v>1.2348939484076034</v>
      </c>
      <c r="N410" s="55"/>
    </row>
    <row r="411" spans="1:23">
      <c r="A411" s="2">
        <v>18</v>
      </c>
      <c r="B411" s="10">
        <f t="shared" ca="1" si="49"/>
        <v>0</v>
      </c>
      <c r="C411" s="25">
        <f t="shared" ca="1" si="50"/>
        <v>0.99421238812646606</v>
      </c>
      <c r="J411">
        <f t="shared" ca="1" si="51"/>
        <v>0</v>
      </c>
      <c r="K411">
        <f t="shared" ca="1" si="52"/>
        <v>1</v>
      </c>
      <c r="L411" s="55">
        <v>18</v>
      </c>
      <c r="M411" s="61">
        <f t="shared" ca="1" si="48"/>
        <v>0</v>
      </c>
      <c r="N411" s="55"/>
    </row>
    <row r="412" spans="1:23">
      <c r="A412" s="2">
        <v>19</v>
      </c>
      <c r="B412" s="10">
        <f t="shared" ca="1" si="49"/>
        <v>0</v>
      </c>
      <c r="C412" s="25">
        <f t="shared" ca="1" si="50"/>
        <v>0.74554154076343537</v>
      </c>
      <c r="J412">
        <f t="shared" ca="1" si="51"/>
        <v>0</v>
      </c>
      <c r="K412">
        <f t="shared" ca="1" si="52"/>
        <v>1</v>
      </c>
      <c r="L412" s="55">
        <v>19</v>
      </c>
      <c r="M412" s="61">
        <f t="shared" ca="1" si="48"/>
        <v>0</v>
      </c>
      <c r="N412" s="55"/>
    </row>
    <row r="413" spans="1:23">
      <c r="A413" s="2">
        <v>20</v>
      </c>
      <c r="B413" s="10">
        <f t="shared" ca="1" si="49"/>
        <v>0</v>
      </c>
      <c r="C413" s="25">
        <f t="shared" ca="1" si="50"/>
        <v>0.76418371635689331</v>
      </c>
      <c r="J413">
        <f t="shared" ca="1" si="51"/>
        <v>0</v>
      </c>
      <c r="K413">
        <f t="shared" ca="1" si="52"/>
        <v>0</v>
      </c>
      <c r="L413" s="55">
        <v>20</v>
      </c>
      <c r="M413" s="61">
        <f t="shared" ca="1" si="48"/>
        <v>0</v>
      </c>
      <c r="N413" s="55"/>
    </row>
    <row r="414" spans="1:23">
      <c r="A414" s="2">
        <v>21</v>
      </c>
      <c r="B414" s="10">
        <f t="shared" ca="1" si="49"/>
        <v>1</v>
      </c>
      <c r="C414" s="25">
        <f t="shared" ca="1" si="50"/>
        <v>0.19796202463458412</v>
      </c>
      <c r="J414">
        <f t="shared" ca="1" si="51"/>
        <v>1</v>
      </c>
      <c r="K414">
        <f t="shared" ca="1" si="52"/>
        <v>0</v>
      </c>
      <c r="L414" s="55">
        <v>21</v>
      </c>
      <c r="M414" s="61">
        <f t="shared" ca="1" si="48"/>
        <v>1.1566831221826561</v>
      </c>
      <c r="N414" s="55"/>
    </row>
    <row r="415" spans="1:23">
      <c r="A415" s="2">
        <v>22</v>
      </c>
      <c r="B415" s="10">
        <f t="shared" ca="1" si="49"/>
        <v>1</v>
      </c>
      <c r="C415" s="25">
        <f t="shared" ca="1" si="50"/>
        <v>8.9317857754797281E-2</v>
      </c>
      <c r="J415">
        <f t="shared" ca="1" si="51"/>
        <v>0</v>
      </c>
      <c r="K415">
        <f t="shared" ca="1" si="52"/>
        <v>0</v>
      </c>
      <c r="L415" s="55">
        <v>22</v>
      </c>
      <c r="M415" s="61">
        <f t="shared" ca="1" si="48"/>
        <v>1.2803170584666126</v>
      </c>
      <c r="N415" s="55"/>
    </row>
    <row r="416" spans="1:23">
      <c r="A416" s="2">
        <v>23</v>
      </c>
      <c r="B416" s="10">
        <f t="shared" ca="1" si="49"/>
        <v>0</v>
      </c>
      <c r="C416" s="25">
        <f t="shared" ca="1" si="50"/>
        <v>0.98524408929253682</v>
      </c>
      <c r="J416">
        <f t="shared" ca="1" si="51"/>
        <v>0</v>
      </c>
      <c r="K416">
        <f t="shared" ca="1" si="52"/>
        <v>1</v>
      </c>
      <c r="L416" s="55">
        <v>23</v>
      </c>
      <c r="M416" s="61">
        <f t="shared" ca="1" si="48"/>
        <v>0</v>
      </c>
      <c r="N416" s="55"/>
    </row>
    <row r="417" spans="1:18">
      <c r="A417" s="2">
        <v>24</v>
      </c>
      <c r="B417" s="10">
        <f t="shared" ca="1" si="49"/>
        <v>0</v>
      </c>
      <c r="C417" s="25">
        <f t="shared" ca="1" si="50"/>
        <v>0.88620621411887956</v>
      </c>
      <c r="J417">
        <f t="shared" ca="1" si="51"/>
        <v>0</v>
      </c>
      <c r="K417">
        <f t="shared" ca="1" si="52"/>
        <v>1</v>
      </c>
      <c r="L417" s="55">
        <v>24</v>
      </c>
      <c r="M417" s="61">
        <f t="shared" ca="1" si="48"/>
        <v>0</v>
      </c>
      <c r="N417" s="55"/>
    </row>
    <row r="418" spans="1:18">
      <c r="A418" s="2">
        <v>25</v>
      </c>
      <c r="B418" s="10">
        <f t="shared" ca="1" si="49"/>
        <v>0</v>
      </c>
      <c r="C418" s="25">
        <f t="shared" ca="1" si="50"/>
        <v>0.76141791474974518</v>
      </c>
      <c r="J418">
        <f t="shared" ca="1" si="51"/>
        <v>0</v>
      </c>
      <c r="K418">
        <f t="shared" ca="1" si="52"/>
        <v>1</v>
      </c>
      <c r="L418" s="55">
        <v>25</v>
      </c>
      <c r="M418" s="61">
        <f t="shared" ca="1" si="48"/>
        <v>0</v>
      </c>
      <c r="N418" s="55"/>
    </row>
    <row r="419" spans="1:18">
      <c r="A419" s="2">
        <v>26</v>
      </c>
      <c r="B419" s="10">
        <f t="shared" ca="1" si="49"/>
        <v>0</v>
      </c>
      <c r="C419" s="25">
        <f t="shared" ca="1" si="50"/>
        <v>0.6034020389361584</v>
      </c>
      <c r="J419">
        <f t="shared" ca="1" si="51"/>
        <v>0</v>
      </c>
      <c r="K419">
        <f t="shared" ca="1" si="52"/>
        <v>0</v>
      </c>
      <c r="L419" s="55">
        <v>26</v>
      </c>
      <c r="M419" s="61">
        <f t="shared" ca="1" si="48"/>
        <v>0</v>
      </c>
      <c r="N419" s="55"/>
    </row>
    <row r="420" spans="1:18">
      <c r="A420" s="2">
        <v>27</v>
      </c>
      <c r="B420" s="10">
        <f t="shared" ca="1" si="49"/>
        <v>1</v>
      </c>
      <c r="C420" s="25">
        <f t="shared" ca="1" si="50"/>
        <v>0.17835081087706295</v>
      </c>
      <c r="J420">
        <f t="shared" ca="1" si="51"/>
        <v>1</v>
      </c>
      <c r="K420">
        <f t="shared" ca="1" si="52"/>
        <v>0</v>
      </c>
      <c r="L420" s="55">
        <v>27</v>
      </c>
      <c r="M420" s="61">
        <f t="shared" ca="1" si="48"/>
        <v>0.43740603866367328</v>
      </c>
      <c r="N420" s="55"/>
    </row>
    <row r="421" spans="1:18">
      <c r="A421" s="2">
        <v>28</v>
      </c>
      <c r="B421" s="10">
        <f t="shared" ca="1" si="49"/>
        <v>1</v>
      </c>
      <c r="C421" s="25">
        <f t="shared" ca="1" si="50"/>
        <v>0.37614008356144613</v>
      </c>
      <c r="J421">
        <f t="shared" ca="1" si="51"/>
        <v>0</v>
      </c>
      <c r="K421">
        <f t="shared" ca="1" si="52"/>
        <v>0</v>
      </c>
      <c r="L421" s="55">
        <v>28</v>
      </c>
      <c r="M421" s="61">
        <f t="shared" ca="1" si="48"/>
        <v>3.1488234925167262</v>
      </c>
      <c r="N421" s="55"/>
    </row>
    <row r="422" spans="1:18">
      <c r="A422" s="2">
        <v>29</v>
      </c>
      <c r="B422" s="10">
        <f t="shared" ca="1" si="49"/>
        <v>0</v>
      </c>
      <c r="C422" s="25">
        <f t="shared" ca="1" si="50"/>
        <v>0.77736495146915852</v>
      </c>
      <c r="J422">
        <f t="shared" ca="1" si="51"/>
        <v>0</v>
      </c>
      <c r="K422">
        <f t="shared" ca="1" si="52"/>
        <v>1</v>
      </c>
      <c r="L422" s="55">
        <v>29</v>
      </c>
      <c r="M422" s="61">
        <f t="shared" ca="1" si="48"/>
        <v>0</v>
      </c>
      <c r="N422" s="55"/>
    </row>
    <row r="423" spans="1:18">
      <c r="A423" s="2">
        <v>30</v>
      </c>
      <c r="B423" s="10">
        <f t="shared" ca="1" si="49"/>
        <v>0</v>
      </c>
      <c r="C423" s="25">
        <f t="shared" ca="1" si="50"/>
        <v>0.76765778975986665</v>
      </c>
      <c r="J423">
        <f t="shared" ca="1" si="51"/>
        <v>0</v>
      </c>
      <c r="K423">
        <f t="shared" ca="1" si="52"/>
        <v>1</v>
      </c>
      <c r="L423" s="55">
        <v>30</v>
      </c>
      <c r="M423" s="61">
        <f t="shared" ca="1" si="48"/>
        <v>0</v>
      </c>
      <c r="N423" s="55"/>
    </row>
    <row r="424" spans="1:18">
      <c r="A424" s="2">
        <v>31</v>
      </c>
      <c r="B424" s="10">
        <f t="shared" ca="1" si="49"/>
        <v>0</v>
      </c>
      <c r="C424" s="25">
        <f t="shared" ca="1" si="50"/>
        <v>0.92769747450739581</v>
      </c>
      <c r="J424">
        <f t="shared" ca="1" si="51"/>
        <v>0</v>
      </c>
      <c r="K424">
        <f t="shared" ca="1" si="52"/>
        <v>1</v>
      </c>
      <c r="L424" s="55">
        <v>31</v>
      </c>
      <c r="M424" s="61">
        <f t="shared" ca="1" si="48"/>
        <v>0</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6" thickBot="1">
      <c r="A434" s="2" t="s">
        <v>59</v>
      </c>
      <c r="B434" s="2"/>
      <c r="C434" s="23"/>
      <c r="D434" s="1"/>
      <c r="E434" s="1"/>
      <c r="F434" s="1"/>
      <c r="G434" s="1"/>
      <c r="H434" s="1"/>
      <c r="I434" s="1"/>
      <c r="L434" s="55" t="s">
        <v>60</v>
      </c>
      <c r="M434" s="55"/>
      <c r="N434" s="55"/>
      <c r="O434" s="38">
        <v>0.43</v>
      </c>
      <c r="P434" s="38">
        <v>0.72</v>
      </c>
      <c r="Q434" s="38">
        <v>0.62</v>
      </c>
      <c r="R434" s="3"/>
    </row>
    <row r="435" spans="1:23" ht="24" thickBot="1">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f>'Rainfall Year 2025'!M436</f>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0.63307493540051685</v>
      </c>
      <c r="I437" s="20"/>
      <c r="J437" s="6">
        <f ca="1">SUM(J438:J4087)/SUM(rainout)</f>
        <v>0.11445231153685964</v>
      </c>
      <c r="K437" s="6">
        <f ca="1">SUM(K438:K4087)/(3650-SUM(rainout))</f>
        <v>3.2314920832066515E-3</v>
      </c>
      <c r="L437" s="59" t="s">
        <v>73</v>
      </c>
      <c r="M437" s="60" t="s">
        <v>80</v>
      </c>
      <c r="N437" s="55"/>
    </row>
    <row r="438" spans="1:23">
      <c r="A438" s="2">
        <v>1</v>
      </c>
      <c r="B438" s="10">
        <v>1</v>
      </c>
      <c r="C438" s="25">
        <f ca="1">RAND()</f>
        <v>0.92347650099167833</v>
      </c>
      <c r="D438" s="18" t="s">
        <v>81</v>
      </c>
      <c r="E438" s="18" t="s">
        <v>82</v>
      </c>
      <c r="F438" s="15" t="s">
        <v>78</v>
      </c>
      <c r="G438" s="20" t="s">
        <v>12</v>
      </c>
      <c r="H438" s="21">
        <f ca="1">COUNTIF(rainout,"=0")/COUNT(rainout)</f>
        <v>0.36692506459948321</v>
      </c>
      <c r="I438" s="20"/>
      <c r="J438">
        <f ca="1">IF(AND(B438,B439),1,0)</f>
        <v>1</v>
      </c>
      <c r="K438">
        <f ca="1">IF(AND(NOT(B438),NOT(B439)),1,0)</f>
        <v>0</v>
      </c>
      <c r="L438" s="55">
        <v>1</v>
      </c>
      <c r="M438" s="61">
        <f t="shared" ref="M438:M467" ca="1" si="53">IF(B438&gt;0,-LN(1-(RAND()))/lambda,0)</f>
        <v>1.2575440641807716</v>
      </c>
      <c r="N438" s="55"/>
      <c r="O438" s="37"/>
      <c r="P438" t="s">
        <v>83</v>
      </c>
    </row>
    <row r="439" spans="1:23">
      <c r="A439" s="2">
        <v>2</v>
      </c>
      <c r="B439" s="10">
        <f t="shared" ref="B439:B467" ca="1" si="54">IF(B438&gt;0,IF(C439&lt;pww,1,0),IF(C439&lt;pdw,1,0))</f>
        <v>1</v>
      </c>
      <c r="C439" s="25">
        <f t="shared" ref="C439:C467" ca="1" si="55">RAND()</f>
        <v>0.54258330730188054</v>
      </c>
      <c r="D439" s="18"/>
      <c r="E439" s="18"/>
      <c r="F439" s="1"/>
      <c r="G439" s="19" t="s">
        <v>69</v>
      </c>
      <c r="H439" s="19"/>
      <c r="I439" s="20"/>
      <c r="J439">
        <f t="shared" ref="J439:J467" ca="1" si="56">IF(AND(B439,B440),1,0)</f>
        <v>1</v>
      </c>
      <c r="K439">
        <f t="shared" ref="K439:K467" ca="1" si="57">IF(AND(NOT(B439),NOT(B440)),1,0)</f>
        <v>0</v>
      </c>
      <c r="L439" s="55">
        <v>2</v>
      </c>
      <c r="M439" s="61">
        <f t="shared" ca="1" si="53"/>
        <v>4.3118045864388268</v>
      </c>
      <c r="N439" s="55"/>
      <c r="O439" s="4"/>
      <c r="P439" t="s">
        <v>84</v>
      </c>
    </row>
    <row r="440" spans="1:23" ht="15.6">
      <c r="A440" s="2">
        <v>3</v>
      </c>
      <c r="B440" s="10">
        <f t="shared" ca="1" si="54"/>
        <v>1</v>
      </c>
      <c r="C440" s="25">
        <f t="shared" ca="1" si="55"/>
        <v>0.37971737118736415</v>
      </c>
      <c r="D440" s="63">
        <f>'Rainfall Year 2025'!D440</f>
        <v>0.74</v>
      </c>
      <c r="E440" s="34">
        <f>1-D440</f>
        <v>0.26</v>
      </c>
      <c r="F440" s="35" t="s">
        <v>78</v>
      </c>
      <c r="G440" s="36">
        <f ca="1">J437</f>
        <v>0.11445231153685964</v>
      </c>
      <c r="H440" s="36">
        <f ca="1">1-G440</f>
        <v>0.88554768846314036</v>
      </c>
      <c r="I440" s="20"/>
      <c r="J440">
        <f t="shared" ca="1" si="56"/>
        <v>0</v>
      </c>
      <c r="K440">
        <f t="shared" ca="1" si="57"/>
        <v>0</v>
      </c>
      <c r="L440" s="55">
        <v>3</v>
      </c>
      <c r="M440" s="61">
        <f t="shared" ca="1" si="53"/>
        <v>2.6541752010646125</v>
      </c>
      <c r="N440" s="55"/>
      <c r="O440" s="41" t="s">
        <v>85</v>
      </c>
      <c r="P440" s="42"/>
      <c r="Q440" s="42" t="s">
        <v>86</v>
      </c>
      <c r="R440" s="43"/>
    </row>
    <row r="441" spans="1:23" ht="15.6">
      <c r="A441" s="2">
        <v>4</v>
      </c>
      <c r="B441" s="10">
        <f t="shared" ca="1" si="54"/>
        <v>0</v>
      </c>
      <c r="C441" s="25">
        <f t="shared" ca="1" si="55"/>
        <v>0.97031400762819964</v>
      </c>
      <c r="D441" s="34">
        <f>1-E441</f>
        <v>0.52</v>
      </c>
      <c r="E441" s="63">
        <f>'Rainfall Year 2025'!E441</f>
        <v>0.48</v>
      </c>
      <c r="F441" s="35" t="s">
        <v>78</v>
      </c>
      <c r="G441" s="36">
        <f ca="1">1-H441</f>
        <v>0.99676850791679339</v>
      </c>
      <c r="H441" s="36">
        <f ca="1">K437</f>
        <v>3.2314920832066515E-3</v>
      </c>
      <c r="I441" s="20"/>
      <c r="J441">
        <f t="shared" ca="1" si="56"/>
        <v>0</v>
      </c>
      <c r="K441">
        <f t="shared" ca="1" si="57"/>
        <v>0</v>
      </c>
      <c r="L441" s="55">
        <v>4</v>
      </c>
      <c r="M441" s="61">
        <f t="shared" ca="1" si="53"/>
        <v>0</v>
      </c>
      <c r="N441" s="55"/>
      <c r="O441" s="44">
        <f ca="1">SUM(M438:M467)/30/H437</f>
        <v>2.7188143709283716</v>
      </c>
      <c r="P441" s="45"/>
      <c r="Q441" s="46">
        <f ca="1">SUM(M438:M467)</f>
        <v>51.636396967244274</v>
      </c>
      <c r="R441" s="47" t="s">
        <v>87</v>
      </c>
      <c r="S441" s="78" t="s">
        <v>88</v>
      </c>
      <c r="T441" s="78"/>
      <c r="U441" s="78"/>
      <c r="V441" s="78"/>
    </row>
    <row r="442" spans="1:23" ht="15.6">
      <c r="A442" s="2">
        <v>5</v>
      </c>
      <c r="B442" s="10">
        <f t="shared" ca="1" si="54"/>
        <v>1</v>
      </c>
      <c r="C442" s="25">
        <f t="shared" ca="1" si="55"/>
        <v>0.15361744398167376</v>
      </c>
      <c r="J442">
        <f t="shared" ca="1" si="56"/>
        <v>1</v>
      </c>
      <c r="K442">
        <f t="shared" ca="1" si="57"/>
        <v>0</v>
      </c>
      <c r="L442" s="55">
        <v>5</v>
      </c>
      <c r="M442" s="61">
        <f t="shared" ca="1" si="53"/>
        <v>0.7532273805229206</v>
      </c>
      <c r="N442" s="55"/>
      <c r="O442" s="48"/>
      <c r="P442" s="49"/>
      <c r="R442" s="50"/>
    </row>
    <row r="443" spans="1:23">
      <c r="A443" s="2">
        <v>6</v>
      </c>
      <c r="B443" s="10">
        <f t="shared" ca="1" si="54"/>
        <v>1</v>
      </c>
      <c r="C443" s="25">
        <f t="shared" ca="1" si="55"/>
        <v>0.17969505874132796</v>
      </c>
      <c r="J443">
        <f t="shared" ca="1" si="56"/>
        <v>0</v>
      </c>
      <c r="K443">
        <f t="shared" ca="1" si="57"/>
        <v>0</v>
      </c>
      <c r="L443" s="55">
        <v>6</v>
      </c>
      <c r="M443" s="61">
        <f t="shared" ca="1" si="53"/>
        <v>1.724591467596694</v>
      </c>
      <c r="N443" s="55"/>
    </row>
    <row r="444" spans="1:23">
      <c r="A444" s="2">
        <v>7</v>
      </c>
      <c r="B444" s="10">
        <f t="shared" ca="1" si="54"/>
        <v>0</v>
      </c>
      <c r="C444" s="25">
        <f t="shared" ca="1" si="55"/>
        <v>0.74012310189594022</v>
      </c>
      <c r="J444">
        <f t="shared" ca="1" si="56"/>
        <v>0</v>
      </c>
      <c r="K444">
        <f t="shared" ca="1" si="57"/>
        <v>0</v>
      </c>
      <c r="L444" s="55">
        <v>7</v>
      </c>
      <c r="M444" s="61">
        <f t="shared" ca="1" si="53"/>
        <v>0</v>
      </c>
      <c r="N444" s="55"/>
      <c r="O444" s="76" t="s">
        <v>89</v>
      </c>
      <c r="P444" s="76" t="s">
        <v>90</v>
      </c>
      <c r="Q444" s="77">
        <f>79.9</f>
        <v>79.900000000000006</v>
      </c>
      <c r="R444" s="78" t="s">
        <v>87</v>
      </c>
      <c r="S444" s="78" t="s">
        <v>91</v>
      </c>
      <c r="T444" s="78"/>
      <c r="U444" s="78"/>
      <c r="V444" s="78"/>
      <c r="W444" s="78"/>
    </row>
    <row r="445" spans="1:23">
      <c r="A445" s="2">
        <v>8</v>
      </c>
      <c r="B445" s="10">
        <f t="shared" ca="1" si="54"/>
        <v>1</v>
      </c>
      <c r="C445" s="25">
        <f t="shared" ca="1" si="55"/>
        <v>0.37617133911976808</v>
      </c>
      <c r="J445">
        <f t="shared" ca="1" si="56"/>
        <v>1</v>
      </c>
      <c r="K445">
        <f t="shared" ca="1" si="57"/>
        <v>0</v>
      </c>
      <c r="L445" s="55">
        <v>8</v>
      </c>
      <c r="M445" s="61">
        <f t="shared" ca="1" si="53"/>
        <v>2.1977529712791735</v>
      </c>
      <c r="N445" s="55"/>
      <c r="O445" s="76"/>
      <c r="P445" s="76" t="s">
        <v>92</v>
      </c>
      <c r="Q445" s="77">
        <f ca="1">MAX(M438:M4087)</f>
        <v>9.5111952134020523</v>
      </c>
      <c r="R445" s="78" t="s">
        <v>87</v>
      </c>
      <c r="S445" s="78"/>
      <c r="T445" s="78"/>
      <c r="U445" s="78"/>
      <c r="V445" s="78"/>
      <c r="W445" s="78"/>
    </row>
    <row r="446" spans="1:23">
      <c r="A446" s="2">
        <v>9</v>
      </c>
      <c r="B446" s="10">
        <f t="shared" ca="1" si="54"/>
        <v>1</v>
      </c>
      <c r="C446" s="25">
        <f t="shared" ca="1" si="55"/>
        <v>9.6692118581044983E-2</v>
      </c>
      <c r="J446">
        <f t="shared" ca="1" si="56"/>
        <v>1</v>
      </c>
      <c r="K446">
        <f t="shared" ca="1" si="57"/>
        <v>0</v>
      </c>
      <c r="L446" s="55">
        <v>9</v>
      </c>
      <c r="M446" s="61">
        <f t="shared" ca="1" si="53"/>
        <v>1.0837769582142334</v>
      </c>
      <c r="N446" s="55"/>
      <c r="Q446" s="51"/>
    </row>
    <row r="447" spans="1:23">
      <c r="A447" s="2">
        <v>10</v>
      </c>
      <c r="B447" s="10">
        <f t="shared" ca="1" si="54"/>
        <v>1</v>
      </c>
      <c r="C447" s="25">
        <f t="shared" ca="1" si="55"/>
        <v>0.63104633542206634</v>
      </c>
      <c r="J447">
        <f t="shared" ca="1" si="56"/>
        <v>1</v>
      </c>
      <c r="K447">
        <f t="shared" ca="1" si="57"/>
        <v>0</v>
      </c>
      <c r="L447" s="55">
        <v>10</v>
      </c>
      <c r="M447" s="61">
        <f t="shared" ca="1" si="53"/>
        <v>1.7328251763820854</v>
      </c>
      <c r="N447" s="55"/>
    </row>
    <row r="448" spans="1:23">
      <c r="A448" s="2">
        <v>11</v>
      </c>
      <c r="B448" s="10">
        <f t="shared" ca="1" si="54"/>
        <v>1</v>
      </c>
      <c r="C448" s="25">
        <f t="shared" ca="1" si="55"/>
        <v>0.4229870366116838</v>
      </c>
      <c r="J448">
        <f t="shared" ca="1" si="56"/>
        <v>1</v>
      </c>
      <c r="K448">
        <f t="shared" ca="1" si="57"/>
        <v>0</v>
      </c>
      <c r="L448" s="55">
        <v>11</v>
      </c>
      <c r="M448" s="61">
        <f t="shared" ca="1" si="53"/>
        <v>0.43346534992598379</v>
      </c>
      <c r="N448" s="55"/>
    </row>
    <row r="449" spans="1:14">
      <c r="A449" s="2">
        <v>12</v>
      </c>
      <c r="B449" s="10">
        <f t="shared" ca="1" si="54"/>
        <v>1</v>
      </c>
      <c r="C449" s="25">
        <f t="shared" ca="1" si="55"/>
        <v>0.44017361619234852</v>
      </c>
      <c r="J449">
        <f t="shared" ca="1" si="56"/>
        <v>1</v>
      </c>
      <c r="K449">
        <f t="shared" ca="1" si="57"/>
        <v>0</v>
      </c>
      <c r="L449" s="55">
        <v>12</v>
      </c>
      <c r="M449" s="61">
        <f t="shared" ca="1" si="53"/>
        <v>1.6273019366355204</v>
      </c>
      <c r="N449" s="55"/>
    </row>
    <row r="450" spans="1:14">
      <c r="A450" s="2">
        <v>13</v>
      </c>
      <c r="B450" s="10">
        <f t="shared" ca="1" si="54"/>
        <v>1</v>
      </c>
      <c r="C450" s="25">
        <f t="shared" ca="1" si="55"/>
        <v>0.45057101723651927</v>
      </c>
      <c r="J450">
        <f t="shared" ca="1" si="56"/>
        <v>0</v>
      </c>
      <c r="K450">
        <f t="shared" ca="1" si="57"/>
        <v>0</v>
      </c>
      <c r="L450" s="55">
        <v>13</v>
      </c>
      <c r="M450" s="61">
        <f t="shared" ca="1" si="53"/>
        <v>2.4686262932489975</v>
      </c>
      <c r="N450" s="55"/>
    </row>
    <row r="451" spans="1:14">
      <c r="A451" s="2">
        <v>14</v>
      </c>
      <c r="B451" s="10">
        <f t="shared" ca="1" si="54"/>
        <v>0</v>
      </c>
      <c r="C451" s="25">
        <f t="shared" ca="1" si="55"/>
        <v>0.98288084817715871</v>
      </c>
      <c r="J451">
        <f t="shared" ca="1" si="56"/>
        <v>0</v>
      </c>
      <c r="K451">
        <f t="shared" ca="1" si="57"/>
        <v>0</v>
      </c>
      <c r="L451" s="55">
        <v>14</v>
      </c>
      <c r="M451" s="61">
        <f t="shared" ca="1" si="53"/>
        <v>0</v>
      </c>
      <c r="N451" s="55"/>
    </row>
    <row r="452" spans="1:14">
      <c r="A452" s="2">
        <v>15</v>
      </c>
      <c r="B452" s="10">
        <f t="shared" ca="1" si="54"/>
        <v>1</v>
      </c>
      <c r="C452" s="25">
        <f t="shared" ca="1" si="55"/>
        <v>0.38292715350009232</v>
      </c>
      <c r="J452">
        <f t="shared" ca="1" si="56"/>
        <v>1</v>
      </c>
      <c r="K452">
        <f t="shared" ca="1" si="57"/>
        <v>0</v>
      </c>
      <c r="L452" s="55">
        <v>15</v>
      </c>
      <c r="M452" s="61">
        <f t="shared" ca="1" si="53"/>
        <v>3.5544234395856411</v>
      </c>
      <c r="N452" s="55"/>
    </row>
    <row r="453" spans="1:14">
      <c r="A453" s="2">
        <v>16</v>
      </c>
      <c r="B453" s="10">
        <f t="shared" ca="1" si="54"/>
        <v>1</v>
      </c>
      <c r="C453" s="25">
        <f t="shared" ca="1" si="55"/>
        <v>0.12622635756400835</v>
      </c>
      <c r="J453">
        <f t="shared" ca="1" si="56"/>
        <v>1</v>
      </c>
      <c r="K453">
        <f t="shared" ca="1" si="57"/>
        <v>0</v>
      </c>
      <c r="L453" s="55">
        <v>16</v>
      </c>
      <c r="M453" s="61">
        <f t="shared" ca="1" si="53"/>
        <v>4.3733339056731824</v>
      </c>
      <c r="N453" s="55"/>
    </row>
    <row r="454" spans="1:14">
      <c r="A454" s="2">
        <v>17</v>
      </c>
      <c r="B454" s="10">
        <f t="shared" ca="1" si="54"/>
        <v>1</v>
      </c>
      <c r="C454" s="25">
        <f t="shared" ca="1" si="55"/>
        <v>6.9584848813779576E-3</v>
      </c>
      <c r="J454">
        <f t="shared" ca="1" si="56"/>
        <v>1</v>
      </c>
      <c r="K454">
        <f t="shared" ca="1" si="57"/>
        <v>0</v>
      </c>
      <c r="L454" s="55">
        <v>17</v>
      </c>
      <c r="M454" s="61">
        <f t="shared" ca="1" si="53"/>
        <v>0.9906520938931288</v>
      </c>
      <c r="N454" s="55"/>
    </row>
    <row r="455" spans="1:14">
      <c r="A455" s="2">
        <v>18</v>
      </c>
      <c r="B455" s="10">
        <f t="shared" ca="1" si="54"/>
        <v>1</v>
      </c>
      <c r="C455" s="25">
        <f t="shared" ca="1" si="55"/>
        <v>0.33491803425205935</v>
      </c>
      <c r="J455">
        <f t="shared" ca="1" si="56"/>
        <v>0</v>
      </c>
      <c r="K455">
        <f t="shared" ca="1" si="57"/>
        <v>0</v>
      </c>
      <c r="L455" s="55">
        <v>18</v>
      </c>
      <c r="M455" s="61">
        <f t="shared" ca="1" si="53"/>
        <v>1.6566258385276449</v>
      </c>
      <c r="N455" s="55"/>
    </row>
    <row r="456" spans="1:14">
      <c r="A456" s="2">
        <v>19</v>
      </c>
      <c r="B456" s="10">
        <f t="shared" ca="1" si="54"/>
        <v>0</v>
      </c>
      <c r="C456" s="25">
        <f t="shared" ca="1" si="55"/>
        <v>0.92619771268379369</v>
      </c>
      <c r="J456">
        <f t="shared" ca="1" si="56"/>
        <v>0</v>
      </c>
      <c r="K456">
        <f t="shared" ca="1" si="57"/>
        <v>0</v>
      </c>
      <c r="L456" s="55">
        <v>19</v>
      </c>
      <c r="M456" s="61">
        <f t="shared" ca="1" si="53"/>
        <v>0</v>
      </c>
      <c r="N456" s="55"/>
    </row>
    <row r="457" spans="1:14">
      <c r="A457" s="2">
        <v>20</v>
      </c>
      <c r="B457" s="10">
        <f t="shared" ca="1" si="54"/>
        <v>1</v>
      </c>
      <c r="C457" s="25">
        <f t="shared" ca="1" si="55"/>
        <v>0.4145347296532863</v>
      </c>
      <c r="J457">
        <f t="shared" ca="1" si="56"/>
        <v>1</v>
      </c>
      <c r="K457">
        <f t="shared" ca="1" si="57"/>
        <v>0</v>
      </c>
      <c r="L457" s="55">
        <v>20</v>
      </c>
      <c r="M457" s="61">
        <f t="shared" ca="1" si="53"/>
        <v>0.1844342844398052</v>
      </c>
      <c r="N457" s="55"/>
    </row>
    <row r="458" spans="1:14">
      <c r="A458" s="2">
        <v>21</v>
      </c>
      <c r="B458" s="10">
        <f t="shared" ca="1" si="54"/>
        <v>1</v>
      </c>
      <c r="C458" s="25">
        <f t="shared" ca="1" si="55"/>
        <v>0.14398492161312393</v>
      </c>
      <c r="J458">
        <f t="shared" ca="1" si="56"/>
        <v>1</v>
      </c>
      <c r="K458">
        <f t="shared" ca="1" si="57"/>
        <v>0</v>
      </c>
      <c r="L458" s="55">
        <v>21</v>
      </c>
      <c r="M458" s="61">
        <f t="shared" ca="1" si="53"/>
        <v>5.3170598685829677E-2</v>
      </c>
      <c r="N458" s="55"/>
    </row>
    <row r="459" spans="1:14">
      <c r="A459" s="2">
        <v>22</v>
      </c>
      <c r="B459" s="10">
        <f t="shared" ca="1" si="54"/>
        <v>1</v>
      </c>
      <c r="C459" s="25">
        <f t="shared" ca="1" si="55"/>
        <v>0.34257425437333733</v>
      </c>
      <c r="J459">
        <f t="shared" ca="1" si="56"/>
        <v>1</v>
      </c>
      <c r="K459">
        <f t="shared" ca="1" si="57"/>
        <v>0</v>
      </c>
      <c r="L459" s="55">
        <v>22</v>
      </c>
      <c r="M459" s="61">
        <f t="shared" ca="1" si="53"/>
        <v>2.1383811053246395</v>
      </c>
      <c r="N459" s="55"/>
    </row>
    <row r="460" spans="1:14">
      <c r="A460" s="2">
        <v>23</v>
      </c>
      <c r="B460" s="10">
        <f t="shared" ca="1" si="54"/>
        <v>1</v>
      </c>
      <c r="C460" s="25">
        <f t="shared" ca="1" si="55"/>
        <v>0.69747746854307291</v>
      </c>
      <c r="J460">
        <f t="shared" ca="1" si="56"/>
        <v>1</v>
      </c>
      <c r="K460">
        <f t="shared" ca="1" si="57"/>
        <v>0</v>
      </c>
      <c r="L460" s="55">
        <v>23</v>
      </c>
      <c r="M460" s="61">
        <f t="shared" ca="1" si="53"/>
        <v>0.47378480796252109</v>
      </c>
      <c r="N460" s="55"/>
    </row>
    <row r="461" spans="1:14">
      <c r="A461" s="2">
        <v>24</v>
      </c>
      <c r="B461" s="10">
        <f t="shared" ca="1" si="54"/>
        <v>1</v>
      </c>
      <c r="C461" s="25">
        <f t="shared" ca="1" si="55"/>
        <v>6.838543774302186E-2</v>
      </c>
      <c r="J461">
        <f t="shared" ca="1" si="56"/>
        <v>1</v>
      </c>
      <c r="K461">
        <f t="shared" ca="1" si="57"/>
        <v>0</v>
      </c>
      <c r="L461" s="55">
        <v>24</v>
      </c>
      <c r="M461" s="61">
        <f t="shared" ca="1" si="53"/>
        <v>0.13318773855848542</v>
      </c>
      <c r="N461" s="55"/>
    </row>
    <row r="462" spans="1:14">
      <c r="A462" s="2">
        <v>25</v>
      </c>
      <c r="B462" s="10">
        <f t="shared" ca="1" si="54"/>
        <v>1</v>
      </c>
      <c r="C462" s="25">
        <f t="shared" ca="1" si="55"/>
        <v>0.57154248901789206</v>
      </c>
      <c r="J462">
        <f t="shared" ca="1" si="56"/>
        <v>0</v>
      </c>
      <c r="K462">
        <f t="shared" ca="1" si="57"/>
        <v>0</v>
      </c>
      <c r="L462" s="55">
        <v>25</v>
      </c>
      <c r="M462" s="61">
        <f t="shared" ca="1" si="53"/>
        <v>1.7722236493816461</v>
      </c>
      <c r="N462" s="55"/>
    </row>
    <row r="463" spans="1:14">
      <c r="A463" s="2">
        <v>26</v>
      </c>
      <c r="B463" s="10">
        <f t="shared" ca="1" si="54"/>
        <v>0</v>
      </c>
      <c r="C463" s="25">
        <f t="shared" ca="1" si="55"/>
        <v>0.76249116535966011</v>
      </c>
      <c r="J463">
        <f t="shared" ca="1" si="56"/>
        <v>0</v>
      </c>
      <c r="K463">
        <f t="shared" ca="1" si="57"/>
        <v>0</v>
      </c>
      <c r="L463" s="55">
        <v>26</v>
      </c>
      <c r="M463" s="61">
        <f t="shared" ca="1" si="53"/>
        <v>0</v>
      </c>
      <c r="N463" s="55"/>
    </row>
    <row r="464" spans="1:14">
      <c r="A464" s="2">
        <v>27</v>
      </c>
      <c r="B464" s="10">
        <f t="shared" ca="1" si="54"/>
        <v>1</v>
      </c>
      <c r="C464" s="25">
        <f t="shared" ca="1" si="55"/>
        <v>0.48531027982093067</v>
      </c>
      <c r="J464">
        <f t="shared" ca="1" si="56"/>
        <v>0</v>
      </c>
      <c r="K464">
        <f t="shared" ca="1" si="57"/>
        <v>0</v>
      </c>
      <c r="L464" s="55">
        <v>27</v>
      </c>
      <c r="M464" s="61">
        <f t="shared" ca="1" si="53"/>
        <v>4.9404152023704189</v>
      </c>
      <c r="N464" s="55"/>
    </row>
    <row r="465" spans="1:18">
      <c r="A465" s="2">
        <v>28</v>
      </c>
      <c r="B465" s="10">
        <f t="shared" ca="1" si="54"/>
        <v>0</v>
      </c>
      <c r="C465" s="25">
        <f t="shared" ca="1" si="55"/>
        <v>0.86409818669944349</v>
      </c>
      <c r="J465">
        <f t="shared" ca="1" si="56"/>
        <v>0</v>
      </c>
      <c r="K465">
        <f t="shared" ca="1" si="57"/>
        <v>0</v>
      </c>
      <c r="L465" s="55">
        <v>28</v>
      </c>
      <c r="M465" s="61">
        <f t="shared" ca="1" si="53"/>
        <v>0</v>
      </c>
      <c r="N465" s="55"/>
    </row>
    <row r="466" spans="1:18">
      <c r="A466" s="2">
        <v>29</v>
      </c>
      <c r="B466" s="10">
        <f t="shared" ca="1" si="54"/>
        <v>1</v>
      </c>
      <c r="C466" s="25">
        <f t="shared" ca="1" si="55"/>
        <v>0.10896440946707009</v>
      </c>
      <c r="J466">
        <f t="shared" ca="1" si="56"/>
        <v>1</v>
      </c>
      <c r="K466">
        <f t="shared" ca="1" si="57"/>
        <v>0</v>
      </c>
      <c r="L466" s="55">
        <v>29</v>
      </c>
      <c r="M466" s="61">
        <f t="shared" ca="1" si="53"/>
        <v>9.5111952134020523</v>
      </c>
      <c r="N466" s="55"/>
    </row>
    <row r="467" spans="1:18">
      <c r="A467" s="2">
        <v>30</v>
      </c>
      <c r="B467" s="10">
        <f t="shared" ca="1" si="54"/>
        <v>1</v>
      </c>
      <c r="C467" s="25">
        <f t="shared" ca="1" si="55"/>
        <v>0.62273879594747716</v>
      </c>
      <c r="J467">
        <f t="shared" ca="1" si="56"/>
        <v>1</v>
      </c>
      <c r="K467">
        <f t="shared" ca="1" si="57"/>
        <v>0</v>
      </c>
      <c r="L467" s="55">
        <v>30</v>
      </c>
      <c r="M467" s="61">
        <f t="shared" ca="1" si="53"/>
        <v>1.6094777039494514</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6" thickBot="1">
      <c r="A477" s="2" t="s">
        <v>59</v>
      </c>
      <c r="B477" s="2"/>
      <c r="C477" s="23"/>
      <c r="D477" s="1"/>
      <c r="E477" s="1"/>
      <c r="F477" s="1"/>
      <c r="G477" s="1"/>
      <c r="H477" s="1"/>
      <c r="I477" s="1"/>
      <c r="L477" s="55" t="s">
        <v>60</v>
      </c>
      <c r="M477" s="55"/>
      <c r="N477" s="55"/>
      <c r="O477" s="38">
        <v>0.43</v>
      </c>
      <c r="P477" s="38">
        <v>0.72</v>
      </c>
      <c r="Q477" s="38">
        <v>0.62</v>
      </c>
      <c r="R477" s="3"/>
    </row>
    <row r="478" spans="1:18" ht="24" thickBot="1">
      <c r="A478" s="2" t="s">
        <v>61</v>
      </c>
      <c r="B478" s="27">
        <v>1</v>
      </c>
      <c r="C478" s="28" t="s">
        <v>62</v>
      </c>
      <c r="D478" s="16" t="s">
        <v>63</v>
      </c>
      <c r="E478" s="16"/>
      <c r="F478" s="1"/>
      <c r="G478" s="2" t="s">
        <v>64</v>
      </c>
      <c r="H478" s="2"/>
      <c r="I478" s="2"/>
      <c r="J478" s="2" t="s">
        <v>64</v>
      </c>
      <c r="K478" s="2"/>
      <c r="L478" s="56" t="s">
        <v>65</v>
      </c>
      <c r="M478" s="62">
        <f>1/M479</f>
        <v>0.32484407484407479</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f>'Rainfall Year 2025'!M479*AB16</f>
        <v>3.0784000000000002</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0.63307493540051685</v>
      </c>
      <c r="I480" s="20"/>
      <c r="J480" s="6">
        <f ca="1">SUM(J481:J4130)/SUM(rainout)</f>
        <v>4.0816326530612242E-2</v>
      </c>
      <c r="K480" s="6">
        <f ca="1">SUM(K481:K4130)/(3650-SUM(rainout))</f>
        <v>3.2305433186490457E-3</v>
      </c>
      <c r="L480" s="59" t="s">
        <v>73</v>
      </c>
      <c r="M480" s="60" t="s">
        <v>80</v>
      </c>
      <c r="N480" s="55"/>
    </row>
    <row r="481" spans="1:23">
      <c r="A481" s="2">
        <v>1</v>
      </c>
      <c r="B481" s="10">
        <v>1</v>
      </c>
      <c r="C481" s="25">
        <f ca="1">RAND()</f>
        <v>0.61619356999699304</v>
      </c>
      <c r="D481" s="18" t="s">
        <v>81</v>
      </c>
      <c r="E481" s="18" t="s">
        <v>82</v>
      </c>
      <c r="F481" s="15" t="s">
        <v>78</v>
      </c>
      <c r="G481" s="20" t="s">
        <v>12</v>
      </c>
      <c r="H481" s="21">
        <f ca="1">COUNTIF(rainout,"=0")/COUNT(rainout)</f>
        <v>0.36692506459948321</v>
      </c>
      <c r="I481" s="20"/>
      <c r="J481">
        <f ca="1">IF(AND(B481,B482),1,0)</f>
        <v>1</v>
      </c>
      <c r="K481">
        <f ca="1">IF(AND(NOT(B481),NOT(B482)),1,0)</f>
        <v>0</v>
      </c>
      <c r="L481" s="55">
        <v>1</v>
      </c>
      <c r="M481" s="61">
        <f t="shared" ref="M481:M511" ca="1" si="58">IF(B481&gt;0,-LN(1-(RAND()))/lambda,0)</f>
        <v>0.24284646555453879</v>
      </c>
      <c r="N481" s="55"/>
      <c r="O481" s="37"/>
      <c r="P481" t="s">
        <v>83</v>
      </c>
    </row>
    <row r="482" spans="1:23">
      <c r="A482" s="2">
        <v>2</v>
      </c>
      <c r="B482" s="10">
        <f t="shared" ref="B482:B511" ca="1" si="59">IF(B481&gt;0,IF(C482&lt;pww,1,0),IF(C482&lt;pdw,1,0))</f>
        <v>1</v>
      </c>
      <c r="C482" s="25">
        <f t="shared" ref="C482:C511" ca="1" si="60">RAND()</f>
        <v>0.66826658122333327</v>
      </c>
      <c r="D482" s="18"/>
      <c r="E482" s="18"/>
      <c r="F482" s="1"/>
      <c r="G482" s="19" t="s">
        <v>69</v>
      </c>
      <c r="H482" s="19"/>
      <c r="I482" s="20"/>
      <c r="J482">
        <f t="shared" ref="J482:J511" ca="1" si="61">IF(AND(B482,B483),1,0)</f>
        <v>1</v>
      </c>
      <c r="K482">
        <f t="shared" ref="K482:K511" ca="1" si="62">IF(AND(NOT(B482),NOT(B483)),1,0)</f>
        <v>0</v>
      </c>
      <c r="L482" s="55">
        <v>2</v>
      </c>
      <c r="M482" s="61">
        <f t="shared" ca="1" si="58"/>
        <v>1.1574116803093664</v>
      </c>
      <c r="N482" s="55"/>
      <c r="O482" s="4"/>
      <c r="P482" t="s">
        <v>84</v>
      </c>
    </row>
    <row r="483" spans="1:23" ht="15.6">
      <c r="A483" s="2">
        <v>3</v>
      </c>
      <c r="B483" s="10">
        <f t="shared" ca="1" si="59"/>
        <v>1</v>
      </c>
      <c r="C483" s="25">
        <f t="shared" ca="1" si="60"/>
        <v>0.10647162646491981</v>
      </c>
      <c r="D483" s="63">
        <f>'Rainfall Year 2025'!D483</f>
        <v>0.73</v>
      </c>
      <c r="E483" s="34">
        <f>1-D483</f>
        <v>0.27</v>
      </c>
      <c r="F483" s="35" t="s">
        <v>78</v>
      </c>
      <c r="G483" s="36">
        <f ca="1">J480</f>
        <v>4.0816326530612242E-2</v>
      </c>
      <c r="H483" s="36">
        <f ca="1">1-G483</f>
        <v>0.95918367346938771</v>
      </c>
      <c r="I483" s="20"/>
      <c r="J483">
        <f t="shared" ca="1" si="61"/>
        <v>1</v>
      </c>
      <c r="K483">
        <f t="shared" ca="1" si="62"/>
        <v>0</v>
      </c>
      <c r="L483" s="55">
        <v>3</v>
      </c>
      <c r="M483" s="61">
        <f t="shared" ca="1" si="58"/>
        <v>1.4569664564897917</v>
      </c>
      <c r="N483" s="55"/>
      <c r="O483" s="41" t="s">
        <v>85</v>
      </c>
      <c r="P483" s="42"/>
      <c r="Q483" s="42" t="s">
        <v>86</v>
      </c>
      <c r="R483" s="43"/>
    </row>
    <row r="484" spans="1:23" ht="15.6">
      <c r="A484" s="2">
        <v>4</v>
      </c>
      <c r="B484" s="10">
        <f t="shared" ca="1" si="59"/>
        <v>1</v>
      </c>
      <c r="C484" s="25">
        <f t="shared" ca="1" si="60"/>
        <v>0.55221967868202637</v>
      </c>
      <c r="D484" s="34">
        <f>1-E484</f>
        <v>0.54</v>
      </c>
      <c r="E484" s="63">
        <f>'Rainfall Year 2025'!E484</f>
        <v>0.46</v>
      </c>
      <c r="F484" s="35" t="s">
        <v>78</v>
      </c>
      <c r="G484" s="36">
        <f ca="1">1-H484</f>
        <v>0.99676945668135097</v>
      </c>
      <c r="H484" s="36">
        <f ca="1">K480</f>
        <v>3.2305433186490457E-3</v>
      </c>
      <c r="I484" s="20"/>
      <c r="J484">
        <f t="shared" ca="1" si="61"/>
        <v>1</v>
      </c>
      <c r="K484">
        <f t="shared" ca="1" si="62"/>
        <v>0</v>
      </c>
      <c r="L484" s="55">
        <v>4</v>
      </c>
      <c r="M484" s="61">
        <f t="shared" ca="1" si="58"/>
        <v>5.090217752812773</v>
      </c>
      <c r="N484" s="55"/>
      <c r="O484" s="44">
        <f ca="1">SUM(M481:M511)/31/H480</f>
        <v>1.6677993917967084</v>
      </c>
      <c r="P484" s="45"/>
      <c r="Q484" s="46">
        <f ca="1">SUM(M481:M511)</f>
        <v>32.731101758904394</v>
      </c>
      <c r="R484" s="47" t="s">
        <v>87</v>
      </c>
      <c r="S484" s="78" t="s">
        <v>88</v>
      </c>
      <c r="T484" s="78"/>
      <c r="U484" s="78"/>
      <c r="V484" s="78"/>
    </row>
    <row r="485" spans="1:23" ht="15.6">
      <c r="A485" s="2">
        <v>5</v>
      </c>
      <c r="B485" s="10">
        <f t="shared" ca="1" si="59"/>
        <v>1</v>
      </c>
      <c r="C485" s="25">
        <f t="shared" ca="1" si="60"/>
        <v>0.31370277864173646</v>
      </c>
      <c r="J485">
        <f t="shared" ca="1" si="61"/>
        <v>0</v>
      </c>
      <c r="K485">
        <f t="shared" ca="1" si="62"/>
        <v>0</v>
      </c>
      <c r="L485" s="55">
        <v>5</v>
      </c>
      <c r="M485" s="61">
        <f t="shared" ca="1" si="58"/>
        <v>3.6015533688658352</v>
      </c>
      <c r="N485" s="55"/>
      <c r="O485" s="48"/>
      <c r="P485" s="49"/>
      <c r="R485" s="50"/>
    </row>
    <row r="486" spans="1:23">
      <c r="A486" s="2">
        <v>6</v>
      </c>
      <c r="B486" s="10">
        <f t="shared" ca="1" si="59"/>
        <v>0</v>
      </c>
      <c r="C486" s="25">
        <f t="shared" ca="1" si="60"/>
        <v>0.83218513217313572</v>
      </c>
      <c r="J486">
        <f t="shared" ca="1" si="61"/>
        <v>0</v>
      </c>
      <c r="K486">
        <f t="shared" ca="1" si="62"/>
        <v>1</v>
      </c>
      <c r="L486" s="55">
        <v>6</v>
      </c>
      <c r="M486" s="61">
        <f t="shared" ca="1" si="58"/>
        <v>0</v>
      </c>
      <c r="N486" s="55"/>
    </row>
    <row r="487" spans="1:23">
      <c r="A487" s="2">
        <v>7</v>
      </c>
      <c r="B487" s="10">
        <f t="shared" ca="1" si="59"/>
        <v>0</v>
      </c>
      <c r="C487" s="25">
        <f t="shared" ca="1" si="60"/>
        <v>0.65493745976070261</v>
      </c>
      <c r="J487">
        <f t="shared" ca="1" si="61"/>
        <v>0</v>
      </c>
      <c r="K487">
        <f t="shared" ca="1" si="62"/>
        <v>0</v>
      </c>
      <c r="L487" s="55">
        <v>7</v>
      </c>
      <c r="M487" s="61">
        <f t="shared" ca="1" si="58"/>
        <v>0</v>
      </c>
      <c r="N487" s="55"/>
      <c r="O487" s="76" t="s">
        <v>89</v>
      </c>
      <c r="P487" s="76" t="s">
        <v>90</v>
      </c>
      <c r="Q487" s="77">
        <f>79.9</f>
        <v>79.900000000000006</v>
      </c>
      <c r="R487" s="78" t="s">
        <v>87</v>
      </c>
      <c r="S487" s="78" t="s">
        <v>91</v>
      </c>
      <c r="T487" s="78"/>
      <c r="U487" s="78"/>
      <c r="V487" s="78"/>
      <c r="W487" s="78"/>
    </row>
    <row r="488" spans="1:23">
      <c r="A488" s="2">
        <v>8</v>
      </c>
      <c r="B488" s="10">
        <f t="shared" ca="1" si="59"/>
        <v>1</v>
      </c>
      <c r="C488" s="25">
        <f t="shared" ca="1" si="60"/>
        <v>3.0230529678517137E-2</v>
      </c>
      <c r="J488">
        <f t="shared" ca="1" si="61"/>
        <v>1</v>
      </c>
      <c r="K488">
        <f t="shared" ca="1" si="62"/>
        <v>0</v>
      </c>
      <c r="L488" s="55">
        <v>8</v>
      </c>
      <c r="M488" s="61">
        <f t="shared" ca="1" si="58"/>
        <v>3.1446463398627813</v>
      </c>
      <c r="N488" s="55"/>
      <c r="O488" s="76"/>
      <c r="P488" s="76" t="s">
        <v>92</v>
      </c>
      <c r="Q488" s="77">
        <f ca="1">MAX(M481:M4130)</f>
        <v>5.644790810107299</v>
      </c>
      <c r="R488" s="78" t="s">
        <v>87</v>
      </c>
      <c r="S488" s="78"/>
      <c r="T488" s="78"/>
      <c r="U488" s="78"/>
      <c r="V488" s="78"/>
      <c r="W488" s="78"/>
    </row>
    <row r="489" spans="1:23">
      <c r="A489" s="2">
        <v>9</v>
      </c>
      <c r="B489" s="10">
        <f t="shared" ca="1" si="59"/>
        <v>1</v>
      </c>
      <c r="C489" s="25">
        <f t="shared" ca="1" si="60"/>
        <v>0.48897108915177478</v>
      </c>
      <c r="J489">
        <f t="shared" ca="1" si="61"/>
        <v>1</v>
      </c>
      <c r="K489">
        <f t="shared" ca="1" si="62"/>
        <v>0</v>
      </c>
      <c r="L489" s="55">
        <v>9</v>
      </c>
      <c r="M489" s="61">
        <f t="shared" ca="1" si="58"/>
        <v>3.6972303406908966</v>
      </c>
      <c r="N489" s="55"/>
      <c r="Q489" s="51"/>
    </row>
    <row r="490" spans="1:23">
      <c r="A490" s="2">
        <v>10</v>
      </c>
      <c r="B490" s="10">
        <f t="shared" ca="1" si="59"/>
        <v>1</v>
      </c>
      <c r="C490" s="25">
        <f t="shared" ca="1" si="60"/>
        <v>0.2529439892262485</v>
      </c>
      <c r="J490">
        <f t="shared" ca="1" si="61"/>
        <v>0</v>
      </c>
      <c r="K490">
        <f t="shared" ca="1" si="62"/>
        <v>0</v>
      </c>
      <c r="L490" s="55">
        <v>10</v>
      </c>
      <c r="M490" s="61">
        <f t="shared" ca="1" si="58"/>
        <v>2.5913214252673793</v>
      </c>
      <c r="N490" s="55"/>
    </row>
    <row r="491" spans="1:23">
      <c r="A491" s="2">
        <v>11</v>
      </c>
      <c r="B491" s="10">
        <f t="shared" ca="1" si="59"/>
        <v>0</v>
      </c>
      <c r="C491" s="25">
        <f t="shared" ca="1" si="60"/>
        <v>0.93148075597685498</v>
      </c>
      <c r="J491">
        <f t="shared" ca="1" si="61"/>
        <v>0</v>
      </c>
      <c r="K491">
        <f t="shared" ca="1" si="62"/>
        <v>1</v>
      </c>
      <c r="L491" s="55">
        <v>11</v>
      </c>
      <c r="M491" s="61">
        <f t="shared" ca="1" si="58"/>
        <v>0</v>
      </c>
      <c r="N491" s="55"/>
    </row>
    <row r="492" spans="1:23">
      <c r="A492" s="2">
        <v>12</v>
      </c>
      <c r="B492" s="10">
        <f t="shared" ca="1" si="59"/>
        <v>0</v>
      </c>
      <c r="C492" s="25">
        <f t="shared" ca="1" si="60"/>
        <v>0.76364668664848179</v>
      </c>
      <c r="J492">
        <f t="shared" ca="1" si="61"/>
        <v>0</v>
      </c>
      <c r="K492">
        <f t="shared" ca="1" si="62"/>
        <v>1</v>
      </c>
      <c r="L492" s="55">
        <v>12</v>
      </c>
      <c r="M492" s="61">
        <f t="shared" ca="1" si="58"/>
        <v>0</v>
      </c>
      <c r="N492" s="55"/>
    </row>
    <row r="493" spans="1:23">
      <c r="A493" s="2">
        <v>13</v>
      </c>
      <c r="B493" s="10">
        <f t="shared" ca="1" si="59"/>
        <v>0</v>
      </c>
      <c r="C493" s="25">
        <f t="shared" ca="1" si="60"/>
        <v>0.76363975618899704</v>
      </c>
      <c r="J493">
        <f t="shared" ca="1" si="61"/>
        <v>0</v>
      </c>
      <c r="K493">
        <f t="shared" ca="1" si="62"/>
        <v>1</v>
      </c>
      <c r="L493" s="55">
        <v>13</v>
      </c>
      <c r="M493" s="61">
        <f t="shared" ca="1" si="58"/>
        <v>0</v>
      </c>
      <c r="N493" s="55"/>
    </row>
    <row r="494" spans="1:23">
      <c r="A494" s="2">
        <v>14</v>
      </c>
      <c r="B494" s="10">
        <f t="shared" ca="1" si="59"/>
        <v>0</v>
      </c>
      <c r="C494" s="25">
        <f t="shared" ca="1" si="60"/>
        <v>0.74314426982105419</v>
      </c>
      <c r="J494">
        <f t="shared" ca="1" si="61"/>
        <v>0</v>
      </c>
      <c r="K494">
        <f t="shared" ca="1" si="62"/>
        <v>1</v>
      </c>
      <c r="L494" s="55">
        <v>14</v>
      </c>
      <c r="M494" s="61">
        <f t="shared" ca="1" si="58"/>
        <v>0</v>
      </c>
      <c r="N494" s="55"/>
    </row>
    <row r="495" spans="1:23">
      <c r="A495" s="2">
        <v>15</v>
      </c>
      <c r="B495" s="10">
        <f t="shared" ca="1" si="59"/>
        <v>0</v>
      </c>
      <c r="C495" s="25">
        <f t="shared" ca="1" si="60"/>
        <v>0.97038404516017163</v>
      </c>
      <c r="J495">
        <f t="shared" ca="1" si="61"/>
        <v>0</v>
      </c>
      <c r="K495">
        <f t="shared" ca="1" si="62"/>
        <v>0</v>
      </c>
      <c r="L495" s="55">
        <v>15</v>
      </c>
      <c r="M495" s="61">
        <f t="shared" ca="1" si="58"/>
        <v>0</v>
      </c>
      <c r="N495" s="55"/>
    </row>
    <row r="496" spans="1:23">
      <c r="A496" s="2">
        <v>16</v>
      </c>
      <c r="B496" s="10">
        <f t="shared" ca="1" si="59"/>
        <v>1</v>
      </c>
      <c r="C496" s="25">
        <f t="shared" ca="1" si="60"/>
        <v>3.1887966125632383E-2</v>
      </c>
      <c r="J496">
        <f t="shared" ca="1" si="61"/>
        <v>1</v>
      </c>
      <c r="K496">
        <f t="shared" ca="1" si="62"/>
        <v>0</v>
      </c>
      <c r="L496" s="55">
        <v>16</v>
      </c>
      <c r="M496" s="61">
        <f t="shared" ca="1" si="58"/>
        <v>0.37528217635339478</v>
      </c>
      <c r="N496" s="55"/>
    </row>
    <row r="497" spans="1:14">
      <c r="A497" s="2">
        <v>17</v>
      </c>
      <c r="B497" s="10">
        <f t="shared" ca="1" si="59"/>
        <v>1</v>
      </c>
      <c r="C497" s="25">
        <f t="shared" ca="1" si="60"/>
        <v>0.48320717785205225</v>
      </c>
      <c r="J497">
        <f t="shared" ca="1" si="61"/>
        <v>0</v>
      </c>
      <c r="K497">
        <f t="shared" ca="1" si="62"/>
        <v>0</v>
      </c>
      <c r="L497" s="55">
        <v>17</v>
      </c>
      <c r="M497" s="61">
        <f t="shared" ca="1" si="58"/>
        <v>0.30484815354574873</v>
      </c>
      <c r="N497" s="55"/>
    </row>
    <row r="498" spans="1:14">
      <c r="A498" s="2">
        <v>18</v>
      </c>
      <c r="B498" s="10">
        <f t="shared" ca="1" si="59"/>
        <v>0</v>
      </c>
      <c r="C498" s="25">
        <f t="shared" ca="1" si="60"/>
        <v>0.85721657892500691</v>
      </c>
      <c r="J498">
        <f t="shared" ca="1" si="61"/>
        <v>0</v>
      </c>
      <c r="K498">
        <f t="shared" ca="1" si="62"/>
        <v>1</v>
      </c>
      <c r="L498" s="55">
        <v>18</v>
      </c>
      <c r="M498" s="61">
        <f t="shared" ca="1" si="58"/>
        <v>0</v>
      </c>
      <c r="N498" s="55"/>
    </row>
    <row r="499" spans="1:14">
      <c r="A499" s="2">
        <v>19</v>
      </c>
      <c r="B499" s="10">
        <f t="shared" ca="1" si="59"/>
        <v>0</v>
      </c>
      <c r="C499" s="25">
        <f t="shared" ca="1" si="60"/>
        <v>0.79971795308854043</v>
      </c>
      <c r="J499">
        <f t="shared" ca="1" si="61"/>
        <v>0</v>
      </c>
      <c r="K499">
        <f t="shared" ca="1" si="62"/>
        <v>0</v>
      </c>
      <c r="L499" s="55">
        <v>19</v>
      </c>
      <c r="M499" s="61">
        <f t="shared" ca="1" si="58"/>
        <v>0</v>
      </c>
      <c r="N499" s="55"/>
    </row>
    <row r="500" spans="1:14">
      <c r="A500" s="2">
        <v>20</v>
      </c>
      <c r="B500" s="10">
        <f t="shared" ca="1" si="59"/>
        <v>1</v>
      </c>
      <c r="C500" s="25">
        <f t="shared" ca="1" si="60"/>
        <v>0.20298103053762095</v>
      </c>
      <c r="J500">
        <f t="shared" ca="1" si="61"/>
        <v>0</v>
      </c>
      <c r="K500">
        <f t="shared" ca="1" si="62"/>
        <v>0</v>
      </c>
      <c r="L500" s="55">
        <v>20</v>
      </c>
      <c r="M500" s="61">
        <f t="shared" ca="1" si="58"/>
        <v>2.0033764337804576</v>
      </c>
      <c r="N500" s="55"/>
    </row>
    <row r="501" spans="1:14">
      <c r="A501" s="2">
        <v>21</v>
      </c>
      <c r="B501" s="10">
        <f t="shared" ca="1" si="59"/>
        <v>0</v>
      </c>
      <c r="C501" s="25">
        <f t="shared" ca="1" si="60"/>
        <v>0.90313555302325965</v>
      </c>
      <c r="J501">
        <f t="shared" ca="1" si="61"/>
        <v>0</v>
      </c>
      <c r="K501">
        <f t="shared" ca="1" si="62"/>
        <v>1</v>
      </c>
      <c r="L501" s="55">
        <v>21</v>
      </c>
      <c r="M501" s="61">
        <f t="shared" ca="1" si="58"/>
        <v>0</v>
      </c>
      <c r="N501" s="55"/>
    </row>
    <row r="502" spans="1:14">
      <c r="A502" s="2">
        <v>22</v>
      </c>
      <c r="B502" s="10">
        <f t="shared" ca="1" si="59"/>
        <v>0</v>
      </c>
      <c r="C502" s="25">
        <f t="shared" ca="1" si="60"/>
        <v>0.66036556747451935</v>
      </c>
      <c r="J502">
        <f t="shared" ca="1" si="61"/>
        <v>0</v>
      </c>
      <c r="K502">
        <f t="shared" ca="1" si="62"/>
        <v>1</v>
      </c>
      <c r="L502" s="55">
        <v>22</v>
      </c>
      <c r="M502" s="61">
        <f t="shared" ca="1" si="58"/>
        <v>0</v>
      </c>
      <c r="N502" s="55"/>
    </row>
    <row r="503" spans="1:14">
      <c r="A503" s="2">
        <v>23</v>
      </c>
      <c r="B503" s="10">
        <f t="shared" ca="1" si="59"/>
        <v>0</v>
      </c>
      <c r="C503" s="25">
        <f t="shared" ca="1" si="60"/>
        <v>0.9838588680861905</v>
      </c>
      <c r="J503">
        <f t="shared" ca="1" si="61"/>
        <v>0</v>
      </c>
      <c r="K503">
        <f t="shared" ca="1" si="62"/>
        <v>1</v>
      </c>
      <c r="L503" s="55">
        <v>23</v>
      </c>
      <c r="M503" s="61">
        <f t="shared" ca="1" si="58"/>
        <v>0</v>
      </c>
      <c r="N503" s="55"/>
    </row>
    <row r="504" spans="1:14">
      <c r="A504" s="2">
        <v>24</v>
      </c>
      <c r="B504" s="10">
        <f t="shared" ca="1" si="59"/>
        <v>0</v>
      </c>
      <c r="C504" s="25">
        <f t="shared" ca="1" si="60"/>
        <v>0.93228874447227184</v>
      </c>
      <c r="J504">
        <f t="shared" ca="1" si="61"/>
        <v>0</v>
      </c>
      <c r="K504">
        <f t="shared" ca="1" si="62"/>
        <v>1</v>
      </c>
      <c r="L504" s="55">
        <v>24</v>
      </c>
      <c r="M504" s="61">
        <f t="shared" ca="1" si="58"/>
        <v>0</v>
      </c>
      <c r="N504" s="55"/>
    </row>
    <row r="505" spans="1:14">
      <c r="A505" s="2">
        <v>25</v>
      </c>
      <c r="B505" s="10">
        <f t="shared" ca="1" si="59"/>
        <v>0</v>
      </c>
      <c r="C505" s="25">
        <f t="shared" ca="1" si="60"/>
        <v>0.72943562732635037</v>
      </c>
      <c r="J505">
        <f t="shared" ca="1" si="61"/>
        <v>0</v>
      </c>
      <c r="K505">
        <f t="shared" ca="1" si="62"/>
        <v>0</v>
      </c>
      <c r="L505" s="55">
        <v>25</v>
      </c>
      <c r="M505" s="61">
        <f t="shared" ca="1" si="58"/>
        <v>0</v>
      </c>
      <c r="N505" s="55"/>
    </row>
    <row r="506" spans="1:14">
      <c r="A506" s="2">
        <v>26</v>
      </c>
      <c r="B506" s="10">
        <f t="shared" ca="1" si="59"/>
        <v>1</v>
      </c>
      <c r="C506" s="25">
        <f t="shared" ca="1" si="60"/>
        <v>0.19510535194956502</v>
      </c>
      <c r="J506">
        <f t="shared" ca="1" si="61"/>
        <v>1</v>
      </c>
      <c r="K506">
        <f t="shared" ca="1" si="62"/>
        <v>0</v>
      </c>
      <c r="L506" s="55">
        <v>26</v>
      </c>
      <c r="M506" s="61">
        <f t="shared" ca="1" si="58"/>
        <v>1.482768247901646</v>
      </c>
      <c r="N506" s="55"/>
    </row>
    <row r="507" spans="1:14">
      <c r="A507" s="2">
        <v>27</v>
      </c>
      <c r="B507" s="10">
        <f t="shared" ca="1" si="59"/>
        <v>1</v>
      </c>
      <c r="C507" s="25">
        <f t="shared" ca="1" si="60"/>
        <v>0.47161602354019272</v>
      </c>
      <c r="J507">
        <f t="shared" ca="1" si="61"/>
        <v>0</v>
      </c>
      <c r="K507">
        <f t="shared" ca="1" si="62"/>
        <v>0</v>
      </c>
      <c r="L507" s="55">
        <v>27</v>
      </c>
      <c r="M507" s="61">
        <f t="shared" ca="1" si="58"/>
        <v>1.6375101419487388</v>
      </c>
      <c r="N507" s="55"/>
    </row>
    <row r="508" spans="1:14">
      <c r="A508" s="2">
        <v>28</v>
      </c>
      <c r="B508" s="10">
        <f t="shared" ca="1" si="59"/>
        <v>0</v>
      </c>
      <c r="C508" s="25">
        <f t="shared" ca="1" si="60"/>
        <v>0.79250934966762587</v>
      </c>
      <c r="J508">
        <f t="shared" ca="1" si="61"/>
        <v>0</v>
      </c>
      <c r="K508">
        <f t="shared" ca="1" si="62"/>
        <v>1</v>
      </c>
      <c r="L508" s="55">
        <v>28</v>
      </c>
      <c r="M508" s="61">
        <f t="shared" ca="1" si="58"/>
        <v>0</v>
      </c>
      <c r="N508" s="55"/>
    </row>
    <row r="509" spans="1:14">
      <c r="A509" s="2">
        <v>29</v>
      </c>
      <c r="B509" s="10">
        <f t="shared" ca="1" si="59"/>
        <v>0</v>
      </c>
      <c r="C509" s="25">
        <f t="shared" ca="1" si="60"/>
        <v>0.94017827089547601</v>
      </c>
      <c r="J509">
        <f t="shared" ca="1" si="61"/>
        <v>0</v>
      </c>
      <c r="K509">
        <f t="shared" ca="1" si="62"/>
        <v>0</v>
      </c>
      <c r="L509" s="55">
        <v>29</v>
      </c>
      <c r="M509" s="61">
        <f t="shared" ca="1" si="58"/>
        <v>0</v>
      </c>
      <c r="N509" s="55"/>
    </row>
    <row r="510" spans="1:14">
      <c r="A510" s="2">
        <v>30</v>
      </c>
      <c r="B510" s="10">
        <f t="shared" ca="1" si="59"/>
        <v>1</v>
      </c>
      <c r="C510" s="25">
        <f t="shared" ca="1" si="60"/>
        <v>0.34263673550856943</v>
      </c>
      <c r="J510">
        <f t="shared" ca="1" si="61"/>
        <v>1</v>
      </c>
      <c r="K510">
        <f t="shared" ca="1" si="62"/>
        <v>0</v>
      </c>
      <c r="L510" s="55">
        <v>30</v>
      </c>
      <c r="M510" s="61">
        <f t="shared" ca="1" si="58"/>
        <v>5.644790810107299</v>
      </c>
      <c r="N510" s="55"/>
    </row>
    <row r="511" spans="1:14">
      <c r="A511" s="2">
        <v>31</v>
      </c>
      <c r="B511" s="10">
        <f t="shared" ca="1" si="59"/>
        <v>1</v>
      </c>
      <c r="C511" s="25">
        <f t="shared" ca="1" si="60"/>
        <v>0.24209215856429378</v>
      </c>
      <c r="J511">
        <f t="shared" ca="1" si="61"/>
        <v>1</v>
      </c>
      <c r="K511">
        <f t="shared" ca="1" si="62"/>
        <v>0</v>
      </c>
      <c r="L511" s="55">
        <v>31</v>
      </c>
      <c r="M511" s="61">
        <f t="shared" ca="1" si="58"/>
        <v>0.3003319654137459</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F6413-080D-4E7B-BFDA-3CB0233FEF14}">
  <dimension ref="A1:AH3658"/>
  <sheetViews>
    <sheetView zoomScale="30" zoomScaleNormal="70" workbookViewId="0">
      <selection activeCell="Q72" sqref="Q72"/>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27.5703125" bestFit="1" customWidth="1"/>
    <col min="27" max="27" width="20.140625" bestFit="1" customWidth="1"/>
    <col min="32" max="32" width="11.140625" customWidth="1"/>
  </cols>
  <sheetData>
    <row r="1" spans="1:34" ht="26.1">
      <c r="A1" s="8" t="s">
        <v>54</v>
      </c>
      <c r="B1" s="8"/>
      <c r="O1" s="38" t="s">
        <v>55</v>
      </c>
      <c r="P1" s="38"/>
      <c r="Q1" s="38"/>
      <c r="R1" s="3"/>
    </row>
    <row r="2" spans="1:34" ht="26.1">
      <c r="A2" s="11"/>
      <c r="B2" s="12" t="s">
        <v>56</v>
      </c>
      <c r="C2" s="23"/>
      <c r="D2" s="1"/>
      <c r="E2" s="14" t="s">
        <v>57</v>
      </c>
      <c r="F2" s="1"/>
      <c r="G2" s="1"/>
      <c r="H2" s="1"/>
      <c r="I2" s="1"/>
      <c r="L2" s="54" t="s">
        <v>58</v>
      </c>
      <c r="M2" s="55"/>
      <c r="N2" s="55"/>
      <c r="O2" s="38" t="s">
        <v>12</v>
      </c>
      <c r="P2" s="38" t="s">
        <v>13</v>
      </c>
      <c r="Q2" s="38" t="s">
        <v>14</v>
      </c>
      <c r="R2" s="3"/>
    </row>
    <row r="3" spans="1:34" ht="21.6" thickBot="1">
      <c r="A3" s="2" t="s">
        <v>59</v>
      </c>
      <c r="B3" s="2"/>
      <c r="C3" s="23"/>
      <c r="D3" s="1"/>
      <c r="E3" s="1"/>
      <c r="F3" s="1"/>
      <c r="G3" s="1"/>
      <c r="H3" s="1"/>
      <c r="I3" s="1"/>
      <c r="L3" s="55" t="s">
        <v>60</v>
      </c>
      <c r="M3" s="55"/>
      <c r="N3" s="55"/>
      <c r="O3" s="38">
        <v>0.43</v>
      </c>
      <c r="P3" s="38">
        <v>0.72</v>
      </c>
      <c r="Q3" s="38">
        <v>0.62</v>
      </c>
      <c r="R3" s="3"/>
    </row>
    <row r="4" spans="1:34" ht="24" thickBot="1">
      <c r="A4" s="2" t="s">
        <v>61</v>
      </c>
      <c r="B4" s="27">
        <v>1</v>
      </c>
      <c r="C4" s="28" t="s">
        <v>62</v>
      </c>
      <c r="D4" s="16" t="s">
        <v>63</v>
      </c>
      <c r="E4" s="16"/>
      <c r="F4" s="1"/>
      <c r="G4" s="2" t="s">
        <v>64</v>
      </c>
      <c r="H4" s="2"/>
      <c r="I4" s="2"/>
      <c r="J4" s="2" t="s">
        <v>64</v>
      </c>
      <c r="K4" s="2"/>
      <c r="L4" s="56" t="s">
        <v>65</v>
      </c>
      <c r="M4" s="62">
        <f>1/M5</f>
        <v>0.32884460448215197</v>
      </c>
      <c r="N4" s="57" t="s">
        <v>66</v>
      </c>
      <c r="O4" s="13">
        <v>650</v>
      </c>
      <c r="P4" s="13" t="s">
        <v>18</v>
      </c>
      <c r="Q4" s="13"/>
      <c r="R4" s="3"/>
      <c r="Z4" t="s">
        <v>67</v>
      </c>
      <c r="AA4" t="s">
        <v>104</v>
      </c>
    </row>
    <row r="5" spans="1:34">
      <c r="A5" s="2"/>
      <c r="B5" s="29">
        <v>0</v>
      </c>
      <c r="C5" s="30" t="s">
        <v>68</v>
      </c>
      <c r="D5" s="26" t="s">
        <v>69</v>
      </c>
      <c r="E5" s="17"/>
      <c r="F5" s="1"/>
      <c r="G5" s="19" t="s">
        <v>70</v>
      </c>
      <c r="H5" s="20"/>
      <c r="I5" s="20"/>
      <c r="J5" s="2" t="s">
        <v>13</v>
      </c>
      <c r="K5" s="2" t="s">
        <v>71</v>
      </c>
      <c r="L5" s="58" t="s">
        <v>72</v>
      </c>
      <c r="M5" s="64">
        <f>'Rainfall Year 2025'!M5*AB16</f>
        <v>3.04095</v>
      </c>
      <c r="N5" s="55"/>
      <c r="O5" s="3"/>
      <c r="P5" s="3"/>
      <c r="Q5" s="3"/>
      <c r="R5" s="3"/>
      <c r="Z5" s="82">
        <f ca="1">Q10+Q53+Q96+Q139+Q182+Q225+Q268+Q311+Q354+Q397+Q441+Q484</f>
        <v>699.98019172550266</v>
      </c>
      <c r="AA5" s="83">
        <f ca="1">MAX(Q14,Q57,Q100,Q143,Q186,Q229,Q272,Q315,Q358,Q401,Q445,Q488)</f>
        <v>18.034125857327339</v>
      </c>
    </row>
    <row r="6" spans="1:34">
      <c r="A6" s="5" t="s">
        <v>73</v>
      </c>
      <c r="B6" s="9" t="s">
        <v>74</v>
      </c>
      <c r="C6" s="24" t="s">
        <v>75</v>
      </c>
      <c r="D6" s="18" t="s">
        <v>76</v>
      </c>
      <c r="E6" s="18" t="s">
        <v>77</v>
      </c>
      <c r="F6" s="15" t="s">
        <v>78</v>
      </c>
      <c r="G6" s="20" t="s">
        <v>79</v>
      </c>
      <c r="H6" s="21">
        <f ca="1">COUNTIF(rainout,"&gt;0")/COUNT(rainout)</f>
        <v>0.66666666666666663</v>
      </c>
      <c r="I6" s="20"/>
      <c r="J6" s="6">
        <f ca="1">SUM(J7:J3656)/SUM(rainout)</f>
        <v>0.72022950681750875</v>
      </c>
      <c r="K6" s="6">
        <f ca="1">SUM(K7:K3656)/(3650-SUM(rainout))</f>
        <v>1.7720523895949594E-2</v>
      </c>
      <c r="L6" s="59" t="s">
        <v>73</v>
      </c>
      <c r="M6" s="60" t="s">
        <v>80</v>
      </c>
      <c r="N6" s="55"/>
    </row>
    <row r="7" spans="1:34">
      <c r="A7" s="2">
        <v>1</v>
      </c>
      <c r="B7" s="10">
        <v>1</v>
      </c>
      <c r="C7" s="25">
        <f ca="1">RAND()</f>
        <v>4.3899153786906564E-2</v>
      </c>
      <c r="D7" s="18" t="s">
        <v>81</v>
      </c>
      <c r="E7" s="18" t="s">
        <v>82</v>
      </c>
      <c r="F7" s="15" t="s">
        <v>78</v>
      </c>
      <c r="G7" s="20" t="s">
        <v>12</v>
      </c>
      <c r="H7" s="21">
        <f ca="1">COUNTIF(rainout,"=0")/COUNT(rainout)</f>
        <v>0.33333333333333331</v>
      </c>
      <c r="I7" s="20"/>
      <c r="J7">
        <f ca="1">IF(AND(B7,B8),1,0)</f>
        <v>1</v>
      </c>
      <c r="K7">
        <f ca="1">IF(AND(NOT(B7),NOT(B8)),1,0)</f>
        <v>0</v>
      </c>
      <c r="L7" s="55">
        <v>1</v>
      </c>
      <c r="M7" s="61">
        <f t="shared" ref="M7:M37" ca="1" si="0">IF(B7&gt;0,-LN(1-(RAND()))/lambda,0)</f>
        <v>5.3694444795899052</v>
      </c>
      <c r="N7" s="55"/>
      <c r="O7" s="37"/>
      <c r="P7" t="s">
        <v>83</v>
      </c>
    </row>
    <row r="8" spans="1:34">
      <c r="A8" s="2">
        <v>2</v>
      </c>
      <c r="B8" s="10">
        <f t="shared" ref="B8:B37" ca="1" si="1">IF(B7&gt;0,IF(C8&lt;pww,1,0),IF(C8&lt;pdw,1,0))</f>
        <v>1</v>
      </c>
      <c r="C8" s="25">
        <f t="shared" ref="C8:C71" ca="1" si="2">RAND()</f>
        <v>6.5892836691697099E-2</v>
      </c>
      <c r="D8" s="18"/>
      <c r="E8" s="18"/>
      <c r="F8" s="1"/>
      <c r="G8" s="19" t="s">
        <v>69</v>
      </c>
      <c r="H8" s="19"/>
      <c r="I8" s="20"/>
      <c r="J8">
        <f t="shared" ref="J8:J37" ca="1" si="3">IF(AND(B8,B9),1,0)</f>
        <v>1</v>
      </c>
      <c r="K8">
        <f t="shared" ref="K8:K37" ca="1" si="4">IF(AND(NOT(B8),NOT(B9)),1,0)</f>
        <v>0</v>
      </c>
      <c r="L8" s="55">
        <v>2</v>
      </c>
      <c r="M8" s="61">
        <f t="shared" ca="1" si="0"/>
        <v>1.2404776274076676</v>
      </c>
      <c r="N8" s="55"/>
      <c r="O8" s="4"/>
      <c r="P8" t="s">
        <v>84</v>
      </c>
      <c r="Z8" t="s">
        <v>105</v>
      </c>
    </row>
    <row r="9" spans="1:34" ht="15.6">
      <c r="A9" s="2">
        <v>3</v>
      </c>
      <c r="B9" s="10">
        <f t="shared" ca="1" si="1"/>
        <v>1</v>
      </c>
      <c r="C9" s="25">
        <f t="shared" ca="1" si="2"/>
        <v>0.35585480671384406</v>
      </c>
      <c r="D9" s="63">
        <f>'Rainfall Year 2025'!D9</f>
        <v>0.72</v>
      </c>
      <c r="E9" s="34">
        <f>1-pww</f>
        <v>0.28000000000000003</v>
      </c>
      <c r="F9" s="35" t="s">
        <v>78</v>
      </c>
      <c r="G9" s="36">
        <f ca="1">J6</f>
        <v>0.72022950681750875</v>
      </c>
      <c r="H9" s="36">
        <f ca="1">1-G9</f>
        <v>0.27977049318249125</v>
      </c>
      <c r="I9" s="20"/>
      <c r="J9">
        <f t="shared" ca="1" si="3"/>
        <v>1</v>
      </c>
      <c r="K9">
        <f t="shared" ca="1" si="4"/>
        <v>0</v>
      </c>
      <c r="L9" s="55">
        <v>3</v>
      </c>
      <c r="M9" s="61">
        <f t="shared" ca="1" si="0"/>
        <v>4.3707238444085679</v>
      </c>
      <c r="N9" s="55"/>
      <c r="O9" s="41" t="s">
        <v>85</v>
      </c>
      <c r="P9" s="42"/>
      <c r="Q9" s="42" t="s">
        <v>86</v>
      </c>
      <c r="R9" s="43"/>
      <c r="Z9" t="s">
        <v>106</v>
      </c>
      <c r="AE9" t="s">
        <v>107</v>
      </c>
    </row>
    <row r="10" spans="1:34" ht="15.6">
      <c r="A10" s="2">
        <v>4</v>
      </c>
      <c r="B10" s="10">
        <f t="shared" ca="1" si="1"/>
        <v>1</v>
      </c>
      <c r="C10" s="25">
        <f t="shared" ca="1" si="2"/>
        <v>0.11598185643996994</v>
      </c>
      <c r="D10" s="34">
        <f>1-pdd</f>
        <v>0.53</v>
      </c>
      <c r="E10" s="63">
        <f>'Rainfall Year 2025'!E10</f>
        <v>0.47</v>
      </c>
      <c r="F10" s="35" t="s">
        <v>78</v>
      </c>
      <c r="G10" s="36">
        <f ca="1">1-H10</f>
        <v>0.98227947610405042</v>
      </c>
      <c r="H10" s="36">
        <f ca="1">K6</f>
        <v>1.7720523895949594E-2</v>
      </c>
      <c r="I10" s="20"/>
      <c r="J10">
        <f t="shared" ca="1" si="3"/>
        <v>1</v>
      </c>
      <c r="K10">
        <f t="shared" ca="1" si="4"/>
        <v>0</v>
      </c>
      <c r="L10" s="55">
        <v>4</v>
      </c>
      <c r="M10" s="61">
        <f t="shared" ca="1" si="0"/>
        <v>0.72624043658676285</v>
      </c>
      <c r="N10" s="55"/>
      <c r="O10" s="44">
        <f ca="1">SUM(M7:M37)/31/H6</f>
        <v>2.3641715255070994</v>
      </c>
      <c r="P10" s="45"/>
      <c r="Q10" s="46">
        <f ca="1">SUM(M7:M37)</f>
        <v>48.85954486048005</v>
      </c>
      <c r="R10" s="47" t="s">
        <v>87</v>
      </c>
      <c r="S10" s="78" t="s">
        <v>88</v>
      </c>
      <c r="T10" s="78"/>
      <c r="U10" s="78"/>
      <c r="V10" s="78"/>
      <c r="Z10" s="81" t="s">
        <v>108</v>
      </c>
      <c r="AA10" s="81" t="s">
        <v>109</v>
      </c>
      <c r="AB10" s="81" t="s">
        <v>110</v>
      </c>
      <c r="AE10" s="81" t="s">
        <v>108</v>
      </c>
      <c r="AF10" s="81" t="s">
        <v>111</v>
      </c>
      <c r="AG10" s="81" t="s">
        <v>112</v>
      </c>
      <c r="AH10" s="81" t="s">
        <v>113</v>
      </c>
    </row>
    <row r="11" spans="1:34" ht="18.600000000000001">
      <c r="A11" s="2">
        <v>5</v>
      </c>
      <c r="B11" s="10">
        <f t="shared" ca="1" si="1"/>
        <v>1</v>
      </c>
      <c r="C11" s="25">
        <f t="shared" ca="1" si="2"/>
        <v>2.2943552326514238E-3</v>
      </c>
      <c r="J11">
        <f t="shared" ca="1" si="3"/>
        <v>1</v>
      </c>
      <c r="K11">
        <f t="shared" ca="1" si="4"/>
        <v>0</v>
      </c>
      <c r="L11" s="55">
        <v>5</v>
      </c>
      <c r="M11" s="61">
        <f t="shared" ca="1" si="0"/>
        <v>2.6972489498199024</v>
      </c>
      <c r="N11" s="55"/>
      <c r="O11" s="48"/>
      <c r="P11" s="49"/>
      <c r="R11" s="50"/>
      <c r="Z11">
        <v>10</v>
      </c>
      <c r="AA11" s="72">
        <v>-19</v>
      </c>
      <c r="AB11">
        <f>AB12</f>
        <v>0.96</v>
      </c>
      <c r="AE11">
        <v>10</v>
      </c>
      <c r="AF11">
        <v>-23</v>
      </c>
      <c r="AG11">
        <f>(AF11+100)/100</f>
        <v>0.77</v>
      </c>
    </row>
    <row r="12" spans="1:34">
      <c r="A12" s="2">
        <v>6</v>
      </c>
      <c r="B12" s="10">
        <f t="shared" ca="1" si="1"/>
        <v>1</v>
      </c>
      <c r="C12" s="25">
        <f t="shared" ca="1" si="2"/>
        <v>0.33353472111821936</v>
      </c>
      <c r="J12">
        <f t="shared" ca="1" si="3"/>
        <v>1</v>
      </c>
      <c r="K12">
        <f t="shared" ca="1" si="4"/>
        <v>0</v>
      </c>
      <c r="L12" s="55">
        <v>6</v>
      </c>
      <c r="M12" s="61">
        <f ca="1">IF(B12&gt;0,-LN(1-(RAND()))/lambda,0)</f>
        <v>4.1462552586005703</v>
      </c>
      <c r="N12" s="55"/>
      <c r="Z12">
        <v>50</v>
      </c>
      <c r="AA12">
        <v>-4</v>
      </c>
      <c r="AB12">
        <f>(AA12+100)/100</f>
        <v>0.96</v>
      </c>
      <c r="AE12">
        <v>50</v>
      </c>
      <c r="AF12">
        <v>-6.5</v>
      </c>
      <c r="AG12">
        <f t="shared" ref="AG12:AG13" si="5">(AF12+100)/100</f>
        <v>0.93500000000000005</v>
      </c>
    </row>
    <row r="13" spans="1:34">
      <c r="A13" s="2">
        <v>7</v>
      </c>
      <c r="B13" s="10">
        <f t="shared" ca="1" si="1"/>
        <v>1</v>
      </c>
      <c r="C13" s="25">
        <f t="shared" ca="1" si="2"/>
        <v>0.61667998411941982</v>
      </c>
      <c r="J13">
        <f t="shared" ca="1" si="3"/>
        <v>1</v>
      </c>
      <c r="K13">
        <f t="shared" ca="1" si="4"/>
        <v>0</v>
      </c>
      <c r="L13" s="55">
        <v>7</v>
      </c>
      <c r="M13" s="61">
        <f t="shared" ca="1" si="0"/>
        <v>2.7821350246303775</v>
      </c>
      <c r="N13" s="55"/>
      <c r="O13" s="76" t="s">
        <v>89</v>
      </c>
      <c r="P13" s="76" t="s">
        <v>90</v>
      </c>
      <c r="Q13" s="77">
        <f>79.9</f>
        <v>79.900000000000006</v>
      </c>
      <c r="R13" s="78" t="s">
        <v>87</v>
      </c>
      <c r="S13" s="78" t="s">
        <v>91</v>
      </c>
      <c r="T13" s="78"/>
      <c r="U13" s="78"/>
      <c r="V13" s="78"/>
      <c r="W13" s="78"/>
      <c r="Z13">
        <v>90</v>
      </c>
      <c r="AA13">
        <v>10.5</v>
      </c>
      <c r="AB13">
        <f>(AA13+100)/100</f>
        <v>1.105</v>
      </c>
      <c r="AE13">
        <v>90</v>
      </c>
      <c r="AF13">
        <v>10</v>
      </c>
      <c r="AG13">
        <f t="shared" si="5"/>
        <v>1.1000000000000001</v>
      </c>
    </row>
    <row r="14" spans="1:34">
      <c r="A14" s="2">
        <v>8</v>
      </c>
      <c r="B14" s="10">
        <f t="shared" ca="1" si="1"/>
        <v>1</v>
      </c>
      <c r="C14" s="25">
        <f t="shared" ca="1" si="2"/>
        <v>0.434863640346839</v>
      </c>
      <c r="J14">
        <f t="shared" ca="1" si="3"/>
        <v>0</v>
      </c>
      <c r="K14">
        <f t="shared" ca="1" si="4"/>
        <v>0</v>
      </c>
      <c r="L14" s="55">
        <v>8</v>
      </c>
      <c r="M14" s="61">
        <f t="shared" ca="1" si="0"/>
        <v>7.7526888822192932</v>
      </c>
      <c r="N14" s="55"/>
      <c r="O14" s="76"/>
      <c r="P14" s="76" t="s">
        <v>92</v>
      </c>
      <c r="Q14" s="77">
        <f ca="1">MAX(M7:M3656)</f>
        <v>18.034125857327339</v>
      </c>
      <c r="R14" s="78" t="s">
        <v>87</v>
      </c>
      <c r="S14" s="78"/>
      <c r="T14" s="78"/>
      <c r="U14" s="78"/>
      <c r="V14" s="78"/>
      <c r="W14" s="78"/>
      <c r="Z14" t="s">
        <v>106</v>
      </c>
      <c r="AE14" t="s">
        <v>107</v>
      </c>
    </row>
    <row r="15" spans="1:34">
      <c r="A15" s="2">
        <v>9</v>
      </c>
      <c r="B15" s="10">
        <f t="shared" ca="1" si="1"/>
        <v>0</v>
      </c>
      <c r="C15" s="25">
        <f t="shared" ca="1" si="2"/>
        <v>0.88510633445829812</v>
      </c>
      <c r="J15">
        <f t="shared" ca="1" si="3"/>
        <v>0</v>
      </c>
      <c r="K15">
        <f t="shared" ca="1" si="4"/>
        <v>1</v>
      </c>
      <c r="L15" s="55">
        <v>9</v>
      </c>
      <c r="M15" s="61">
        <f t="shared" ca="1" si="0"/>
        <v>0</v>
      </c>
      <c r="N15" s="55"/>
      <c r="Q15" s="51"/>
      <c r="Z15" s="81" t="s">
        <v>114</v>
      </c>
      <c r="AA15" s="81" t="s">
        <v>109</v>
      </c>
      <c r="AB15" s="81" t="s">
        <v>110</v>
      </c>
      <c r="AE15" s="81" t="s">
        <v>114</v>
      </c>
      <c r="AF15" s="81" t="s">
        <v>115</v>
      </c>
      <c r="AG15" s="81" t="s">
        <v>116</v>
      </c>
      <c r="AH15" s="81" t="s">
        <v>117</v>
      </c>
    </row>
    <row r="16" spans="1:34" ht="18.600000000000001">
      <c r="A16" s="2">
        <v>10</v>
      </c>
      <c r="B16" s="10">
        <f t="shared" ca="1" si="1"/>
        <v>0</v>
      </c>
      <c r="C16" s="25">
        <f t="shared" ca="1" si="2"/>
        <v>0.89082349845760633</v>
      </c>
      <c r="J16">
        <f t="shared" ca="1" si="3"/>
        <v>0</v>
      </c>
      <c r="K16">
        <f t="shared" ca="1" si="4"/>
        <v>1</v>
      </c>
      <c r="L16" s="55">
        <v>10</v>
      </c>
      <c r="M16" s="61">
        <f t="shared" ca="1" si="0"/>
        <v>0</v>
      </c>
      <c r="N16" s="55"/>
      <c r="Z16">
        <v>10</v>
      </c>
      <c r="AA16" s="72">
        <v>-4.5</v>
      </c>
      <c r="AB16">
        <f>AB17</f>
        <v>1.0449999999999999</v>
      </c>
      <c r="AE16">
        <v>10</v>
      </c>
      <c r="AF16" s="72">
        <v>-4</v>
      </c>
      <c r="AG16">
        <f>(AF16+100)/100</f>
        <v>0.96</v>
      </c>
    </row>
    <row r="17" spans="1:33" ht="18.600000000000001">
      <c r="A17" s="2">
        <v>11</v>
      </c>
      <c r="B17" s="10">
        <f t="shared" ca="1" si="1"/>
        <v>0</v>
      </c>
      <c r="C17" s="25">
        <f t="shared" ca="1" si="2"/>
        <v>0.90149870043790215</v>
      </c>
      <c r="J17">
        <f t="shared" ca="1" si="3"/>
        <v>0</v>
      </c>
      <c r="K17">
        <f t="shared" ca="1" si="4"/>
        <v>1</v>
      </c>
      <c r="L17" s="55">
        <v>11</v>
      </c>
      <c r="M17" s="61">
        <f t="shared" ca="1" si="0"/>
        <v>0</v>
      </c>
      <c r="N17" s="55"/>
      <c r="Z17">
        <v>50</v>
      </c>
      <c r="AA17" s="72">
        <v>4.5</v>
      </c>
      <c r="AB17">
        <f t="shared" ref="AB17:AB18" si="6">(AA17+100)/100</f>
        <v>1.0449999999999999</v>
      </c>
      <c r="AE17">
        <v>50</v>
      </c>
      <c r="AF17" s="72">
        <v>6</v>
      </c>
      <c r="AG17">
        <f t="shared" ref="AG17:AG18" si="7">(AF17+100)/100</f>
        <v>1.06</v>
      </c>
    </row>
    <row r="18" spans="1:33" ht="18.600000000000001">
      <c r="A18" s="2">
        <v>12</v>
      </c>
      <c r="B18" s="10">
        <f t="shared" ca="1" si="1"/>
        <v>0</v>
      </c>
      <c r="C18" s="25">
        <f t="shared" ca="1" si="2"/>
        <v>0.60038404481369034</v>
      </c>
      <c r="J18">
        <f t="shared" ca="1" si="3"/>
        <v>0</v>
      </c>
      <c r="K18">
        <f t="shared" ca="1" si="4"/>
        <v>1</v>
      </c>
      <c r="L18" s="55">
        <v>12</v>
      </c>
      <c r="M18" s="61">
        <f t="shared" ca="1" si="0"/>
        <v>0</v>
      </c>
      <c r="N18" s="55"/>
      <c r="Z18">
        <v>90</v>
      </c>
      <c r="AA18" s="72">
        <v>15.5</v>
      </c>
      <c r="AB18">
        <f t="shared" si="6"/>
        <v>1.155</v>
      </c>
      <c r="AE18">
        <v>90</v>
      </c>
      <c r="AF18" s="72">
        <v>17</v>
      </c>
      <c r="AG18">
        <f t="shared" si="7"/>
        <v>1.17</v>
      </c>
    </row>
    <row r="19" spans="1:33">
      <c r="A19" s="2">
        <v>13</v>
      </c>
      <c r="B19" s="10">
        <f t="shared" ca="1" si="1"/>
        <v>0</v>
      </c>
      <c r="C19" s="25">
        <f t="shared" ca="1" si="2"/>
        <v>0.62384502599540181</v>
      </c>
      <c r="J19">
        <f t="shared" ca="1" si="3"/>
        <v>0</v>
      </c>
      <c r="K19">
        <f t="shared" ca="1" si="4"/>
        <v>1</v>
      </c>
      <c r="L19" s="55">
        <v>13</v>
      </c>
      <c r="M19" s="61">
        <f t="shared" ca="1" si="0"/>
        <v>0</v>
      </c>
      <c r="N19" s="55"/>
    </row>
    <row r="20" spans="1:33">
      <c r="A20" s="2">
        <v>14</v>
      </c>
      <c r="B20" s="10">
        <f t="shared" ca="1" si="1"/>
        <v>0</v>
      </c>
      <c r="C20" s="25">
        <f t="shared" ca="1" si="2"/>
        <v>0.79082848468549249</v>
      </c>
      <c r="J20">
        <f t="shared" ca="1" si="3"/>
        <v>0</v>
      </c>
      <c r="K20">
        <f t="shared" ca="1" si="4"/>
        <v>0</v>
      </c>
      <c r="L20" s="55">
        <v>14</v>
      </c>
      <c r="M20" s="61">
        <f t="shared" ca="1" si="0"/>
        <v>0</v>
      </c>
      <c r="N20" s="55"/>
    </row>
    <row r="21" spans="1:33">
      <c r="A21" s="2">
        <v>15</v>
      </c>
      <c r="B21" s="10">
        <f t="shared" ca="1" si="1"/>
        <v>1</v>
      </c>
      <c r="C21" s="25">
        <f t="shared" ca="1" si="2"/>
        <v>2.9702637640334206E-2</v>
      </c>
      <c r="J21">
        <f t="shared" ca="1" si="3"/>
        <v>0</v>
      </c>
      <c r="K21">
        <f t="shared" ca="1" si="4"/>
        <v>0</v>
      </c>
      <c r="L21" s="55">
        <v>15</v>
      </c>
      <c r="M21" s="61">
        <f t="shared" ca="1" si="0"/>
        <v>2.9596021141540589</v>
      </c>
      <c r="N21" s="55"/>
    </row>
    <row r="22" spans="1:33">
      <c r="A22" s="2">
        <v>16</v>
      </c>
      <c r="B22" s="10">
        <f t="shared" ca="1" si="1"/>
        <v>0</v>
      </c>
      <c r="C22" s="25">
        <f t="shared" ca="1" si="2"/>
        <v>0.90683980952334498</v>
      </c>
      <c r="J22">
        <f t="shared" ca="1" si="3"/>
        <v>0</v>
      </c>
      <c r="K22">
        <f t="shared" ca="1" si="4"/>
        <v>1</v>
      </c>
      <c r="L22" s="55">
        <v>16</v>
      </c>
      <c r="M22" s="61">
        <f t="shared" ca="1" si="0"/>
        <v>0</v>
      </c>
      <c r="N22" s="55"/>
    </row>
    <row r="23" spans="1:33">
      <c r="A23" s="2">
        <v>17</v>
      </c>
      <c r="B23" s="10">
        <f t="shared" ca="1" si="1"/>
        <v>0</v>
      </c>
      <c r="C23" s="25">
        <f t="shared" ca="1" si="2"/>
        <v>0.62386624092231446</v>
      </c>
      <c r="J23">
        <f t="shared" ca="1" si="3"/>
        <v>0</v>
      </c>
      <c r="K23">
        <f t="shared" ca="1" si="4"/>
        <v>0</v>
      </c>
      <c r="L23" s="55">
        <v>17</v>
      </c>
      <c r="M23" s="61">
        <f t="shared" ca="1" si="0"/>
        <v>0</v>
      </c>
      <c r="N23" s="55"/>
    </row>
    <row r="24" spans="1:33">
      <c r="A24" s="2">
        <v>18</v>
      </c>
      <c r="B24" s="10">
        <f t="shared" ca="1" si="1"/>
        <v>1</v>
      </c>
      <c r="C24" s="25">
        <f t="shared" ca="1" si="2"/>
        <v>0.39041827793112105</v>
      </c>
      <c r="J24">
        <f t="shared" ca="1" si="3"/>
        <v>0</v>
      </c>
      <c r="K24">
        <f t="shared" ca="1" si="4"/>
        <v>0</v>
      </c>
      <c r="L24" s="55">
        <v>18</v>
      </c>
      <c r="M24" s="61">
        <f t="shared" ca="1" si="0"/>
        <v>2.6591588035962945</v>
      </c>
      <c r="N24" s="55"/>
    </row>
    <row r="25" spans="1:33">
      <c r="A25" s="2">
        <v>19</v>
      </c>
      <c r="B25" s="10">
        <f t="shared" ca="1" si="1"/>
        <v>0</v>
      </c>
      <c r="C25" s="25">
        <f t="shared" ca="1" si="2"/>
        <v>0.98520998169646401</v>
      </c>
      <c r="J25">
        <f t="shared" ca="1" si="3"/>
        <v>0</v>
      </c>
      <c r="K25">
        <f t="shared" ca="1" si="4"/>
        <v>1</v>
      </c>
      <c r="L25" s="55">
        <v>19</v>
      </c>
      <c r="M25" s="61">
        <f t="shared" ca="1" si="0"/>
        <v>0</v>
      </c>
      <c r="N25" s="55"/>
    </row>
    <row r="26" spans="1:33">
      <c r="A26" s="2">
        <v>20</v>
      </c>
      <c r="B26" s="10">
        <f t="shared" ca="1" si="1"/>
        <v>0</v>
      </c>
      <c r="C26" s="25">
        <f t="shared" ca="1" si="2"/>
        <v>0.77087403936368049</v>
      </c>
      <c r="J26">
        <f t="shared" ca="1" si="3"/>
        <v>0</v>
      </c>
      <c r="K26">
        <f t="shared" ca="1" si="4"/>
        <v>1</v>
      </c>
      <c r="L26" s="55">
        <v>20</v>
      </c>
      <c r="M26" s="61">
        <f t="shared" ca="1" si="0"/>
        <v>0</v>
      </c>
      <c r="N26" s="55"/>
    </row>
    <row r="27" spans="1:33">
      <c r="A27" s="2">
        <v>21</v>
      </c>
      <c r="B27" s="10">
        <f t="shared" ca="1" si="1"/>
        <v>0</v>
      </c>
      <c r="C27" s="25">
        <f t="shared" ca="1" si="2"/>
        <v>0.68258624654610178</v>
      </c>
      <c r="J27">
        <f t="shared" ca="1" si="3"/>
        <v>0</v>
      </c>
      <c r="K27">
        <f t="shared" ca="1" si="4"/>
        <v>0</v>
      </c>
      <c r="L27" s="55">
        <v>21</v>
      </c>
      <c r="M27" s="61">
        <f t="shared" ca="1" si="0"/>
        <v>0</v>
      </c>
      <c r="N27" s="55"/>
    </row>
    <row r="28" spans="1:33">
      <c r="A28" s="2">
        <v>22</v>
      </c>
      <c r="B28" s="10">
        <f t="shared" ca="1" si="1"/>
        <v>1</v>
      </c>
      <c r="C28" s="25">
        <f t="shared" ca="1" si="2"/>
        <v>0.1061315788820254</v>
      </c>
      <c r="J28">
        <f t="shared" ca="1" si="3"/>
        <v>1</v>
      </c>
      <c r="K28">
        <f t="shared" ca="1" si="4"/>
        <v>0</v>
      </c>
      <c r="L28" s="55">
        <v>22</v>
      </c>
      <c r="M28" s="61">
        <f t="shared" ca="1" si="0"/>
        <v>6.5177672783718705</v>
      </c>
      <c r="N28" s="55"/>
    </row>
    <row r="29" spans="1:33">
      <c r="A29" s="2">
        <v>23</v>
      </c>
      <c r="B29" s="10">
        <f t="shared" ca="1" si="1"/>
        <v>1</v>
      </c>
      <c r="C29" s="25">
        <f t="shared" ca="1" si="2"/>
        <v>5.3572440969529733E-2</v>
      </c>
      <c r="J29">
        <f t="shared" ca="1" si="3"/>
        <v>1</v>
      </c>
      <c r="K29">
        <f t="shared" ca="1" si="4"/>
        <v>0</v>
      </c>
      <c r="L29" s="55">
        <v>23</v>
      </c>
      <c r="M29" s="61">
        <f t="shared" ca="1" si="0"/>
        <v>0.66761971865386083</v>
      </c>
      <c r="N29" s="55"/>
    </row>
    <row r="30" spans="1:33">
      <c r="A30" s="2">
        <v>24</v>
      </c>
      <c r="B30" s="10">
        <f t="shared" ca="1" si="1"/>
        <v>1</v>
      </c>
      <c r="C30" s="25">
        <f t="shared" ca="1" si="2"/>
        <v>0.30438414464230712</v>
      </c>
      <c r="J30">
        <f t="shared" ca="1" si="3"/>
        <v>1</v>
      </c>
      <c r="K30">
        <f t="shared" ca="1" si="4"/>
        <v>0</v>
      </c>
      <c r="L30" s="55">
        <v>24</v>
      </c>
      <c r="M30" s="61">
        <f t="shared" ca="1" si="0"/>
        <v>0.27652936802106132</v>
      </c>
      <c r="N30" s="55"/>
    </row>
    <row r="31" spans="1:33">
      <c r="A31" s="2">
        <v>25</v>
      </c>
      <c r="B31" s="10">
        <f t="shared" ca="1" si="1"/>
        <v>1</v>
      </c>
      <c r="C31" s="25">
        <f t="shared" ca="1" si="2"/>
        <v>0.36214745735870257</v>
      </c>
      <c r="J31">
        <f t="shared" ca="1" si="3"/>
        <v>1</v>
      </c>
      <c r="K31">
        <f t="shared" ca="1" si="4"/>
        <v>0</v>
      </c>
      <c r="L31" s="55">
        <v>25</v>
      </c>
      <c r="M31" s="61">
        <f t="shared" ca="1" si="0"/>
        <v>2.5689628562020665</v>
      </c>
      <c r="N31" s="55"/>
    </row>
    <row r="32" spans="1:33">
      <c r="A32" s="2">
        <v>26</v>
      </c>
      <c r="B32" s="10">
        <f t="shared" ca="1" si="1"/>
        <v>1</v>
      </c>
      <c r="C32" s="25">
        <f t="shared" ca="1" si="2"/>
        <v>0.53954052542108832</v>
      </c>
      <c r="J32">
        <f t="shared" ca="1" si="3"/>
        <v>1</v>
      </c>
      <c r="K32">
        <f t="shared" ca="1" si="4"/>
        <v>0</v>
      </c>
      <c r="L32" s="55">
        <v>26</v>
      </c>
      <c r="M32" s="61">
        <f t="shared" ca="1" si="0"/>
        <v>2.2566444580023455</v>
      </c>
      <c r="N32" s="55"/>
    </row>
    <row r="33" spans="1:21">
      <c r="A33" s="2">
        <v>27</v>
      </c>
      <c r="B33" s="10">
        <f t="shared" ca="1" si="1"/>
        <v>1</v>
      </c>
      <c r="C33" s="25">
        <f t="shared" ca="1" si="2"/>
        <v>0.70045270596531728</v>
      </c>
      <c r="J33">
        <f t="shared" ca="1" si="3"/>
        <v>0</v>
      </c>
      <c r="K33">
        <f t="shared" ca="1" si="4"/>
        <v>0</v>
      </c>
      <c r="L33" s="55">
        <v>27</v>
      </c>
      <c r="M33" s="61">
        <f t="shared" ca="1" si="0"/>
        <v>0.73168705136462187</v>
      </c>
      <c r="N33" s="55"/>
    </row>
    <row r="34" spans="1:21">
      <c r="A34" s="2">
        <v>28</v>
      </c>
      <c r="B34" s="10">
        <f t="shared" ca="1" si="1"/>
        <v>0</v>
      </c>
      <c r="C34" s="25">
        <f t="shared" ca="1" si="2"/>
        <v>0.88590347487702081</v>
      </c>
      <c r="J34">
        <f t="shared" ca="1" si="3"/>
        <v>0</v>
      </c>
      <c r="K34">
        <f t="shared" ca="1" si="4"/>
        <v>0</v>
      </c>
      <c r="L34" s="55">
        <v>28</v>
      </c>
      <c r="M34" s="61">
        <f t="shared" ca="1" si="0"/>
        <v>0</v>
      </c>
      <c r="N34" s="55"/>
    </row>
    <row r="35" spans="1:21">
      <c r="A35" s="2">
        <v>29</v>
      </c>
      <c r="B35" s="10">
        <f t="shared" ca="1" si="1"/>
        <v>1</v>
      </c>
      <c r="C35" s="25">
        <f t="shared" ca="1" si="2"/>
        <v>0.35961687247657992</v>
      </c>
      <c r="J35">
        <f t="shared" ca="1" si="3"/>
        <v>1</v>
      </c>
      <c r="K35">
        <f t="shared" ca="1" si="4"/>
        <v>0</v>
      </c>
      <c r="L35" s="55">
        <v>29</v>
      </c>
      <c r="M35" s="61">
        <f t="shared" ca="1" si="0"/>
        <v>0.30663861670731279</v>
      </c>
      <c r="N35" s="55"/>
    </row>
    <row r="36" spans="1:21">
      <c r="A36" s="2">
        <v>30</v>
      </c>
      <c r="B36" s="10">
        <f t="shared" ca="1" si="1"/>
        <v>1</v>
      </c>
      <c r="C36" s="25">
        <f t="shared" ca="1" si="2"/>
        <v>4.0382445914306619E-2</v>
      </c>
      <c r="J36">
        <f t="shared" ca="1" si="3"/>
        <v>1</v>
      </c>
      <c r="K36">
        <f t="shared" ca="1" si="4"/>
        <v>0</v>
      </c>
      <c r="L36" s="55">
        <v>30</v>
      </c>
      <c r="M36" s="61">
        <f t="shared" ca="1" si="0"/>
        <v>0.76883812068666313</v>
      </c>
      <c r="N36" s="55"/>
    </row>
    <row r="37" spans="1:21">
      <c r="A37" s="2">
        <v>31</v>
      </c>
      <c r="B37" s="10">
        <f t="shared" ca="1" si="1"/>
        <v>1</v>
      </c>
      <c r="C37" s="25">
        <f t="shared" ca="1" si="2"/>
        <v>0.22269506802205619</v>
      </c>
      <c r="J37">
        <f t="shared" ca="1" si="3"/>
        <v>1</v>
      </c>
      <c r="K37">
        <f t="shared" ca="1" si="4"/>
        <v>0</v>
      </c>
      <c r="L37" s="55">
        <v>31</v>
      </c>
      <c r="M37" s="61">
        <f t="shared" ca="1" si="0"/>
        <v>6.0881971456848254E-2</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6" thickBot="1">
      <c r="A46" s="2" t="s">
        <v>59</v>
      </c>
      <c r="B46" s="2"/>
      <c r="C46" s="23"/>
      <c r="D46" s="1"/>
      <c r="E46" s="1"/>
      <c r="F46" s="1"/>
      <c r="G46" s="1"/>
      <c r="H46" s="1"/>
      <c r="I46" s="1"/>
      <c r="L46" s="55" t="s">
        <v>60</v>
      </c>
      <c r="M46" s="55"/>
      <c r="N46" s="55"/>
      <c r="O46" s="38">
        <v>0.43</v>
      </c>
      <c r="P46" s="38">
        <v>0.72</v>
      </c>
      <c r="Q46" s="38">
        <v>0.62</v>
      </c>
      <c r="R46" s="3"/>
    </row>
    <row r="47" spans="1:21" ht="24" thickBot="1">
      <c r="A47" s="2" t="s">
        <v>61</v>
      </c>
      <c r="B47" s="27">
        <v>1</v>
      </c>
      <c r="C47" s="28" t="s">
        <v>62</v>
      </c>
      <c r="D47" s="16" t="s">
        <v>63</v>
      </c>
      <c r="E47" s="16"/>
      <c r="F47" s="1"/>
      <c r="G47" s="2" t="s">
        <v>64</v>
      </c>
      <c r="H47" s="2"/>
      <c r="I47" s="2"/>
      <c r="J47" s="2" t="s">
        <v>64</v>
      </c>
      <c r="K47" s="2"/>
      <c r="L47" s="56" t="s">
        <v>65</v>
      </c>
      <c r="M47" s="62">
        <f>1/M48</f>
        <v>0.3454649094018275</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f>'Rainfall Year 2025'!M48*AB16</f>
        <v>2.8946499999999999</v>
      </c>
      <c r="N48" s="55"/>
      <c r="O48" s="3"/>
      <c r="P48" s="3"/>
      <c r="Q48" s="3"/>
      <c r="R48" s="3"/>
    </row>
    <row r="49" spans="1:23">
      <c r="A49" s="5" t="s">
        <v>73</v>
      </c>
      <c r="B49" s="9" t="s">
        <v>74</v>
      </c>
      <c r="C49" s="24" t="s">
        <v>75</v>
      </c>
      <c r="D49" s="18" t="s">
        <v>76</v>
      </c>
      <c r="E49" s="18" t="s">
        <v>77</v>
      </c>
      <c r="F49" s="15" t="s">
        <v>78</v>
      </c>
      <c r="G49" s="20" t="s">
        <v>79</v>
      </c>
      <c r="H49" s="21">
        <f ca="1">COUNTIF(rainout,"&gt;0")/COUNT(rainout)</f>
        <v>0.66666666666666663</v>
      </c>
      <c r="I49" s="20"/>
      <c r="J49" s="6">
        <f ca="1">SUM(J50:J3699)/SUM(rainout)</f>
        <v>0.65953363999581949</v>
      </c>
      <c r="K49" s="6">
        <f ca="1">SUM(K50:K3699)/(3650-SUM(rainout))</f>
        <v>1.5357505763354264E-2</v>
      </c>
      <c r="L49" s="59" t="s">
        <v>73</v>
      </c>
      <c r="M49" s="60" t="s">
        <v>80</v>
      </c>
      <c r="N49" s="55"/>
    </row>
    <row r="50" spans="1:23">
      <c r="A50" s="2">
        <v>1</v>
      </c>
      <c r="B50" s="10">
        <v>1</v>
      </c>
      <c r="C50" s="25">
        <f ca="1">RAND()</f>
        <v>0.5105140555862252</v>
      </c>
      <c r="D50" s="18" t="s">
        <v>81</v>
      </c>
      <c r="E50" s="18" t="s">
        <v>82</v>
      </c>
      <c r="F50" s="15" t="s">
        <v>78</v>
      </c>
      <c r="G50" s="20" t="s">
        <v>12</v>
      </c>
      <c r="H50" s="21">
        <f ca="1">COUNTIF(rainout,"=0")/COUNT(rainout)</f>
        <v>0.33333333333333331</v>
      </c>
      <c r="I50" s="20"/>
      <c r="J50">
        <f ca="1">IF(AND(B50,B51),1,0)</f>
        <v>1</v>
      </c>
      <c r="K50">
        <f ca="1">IF(AND(NOT(B50),NOT(B51)),1,0)</f>
        <v>0</v>
      </c>
      <c r="L50" s="55">
        <v>1</v>
      </c>
      <c r="M50" s="61">
        <f t="shared" ref="M50:M77" ca="1" si="8">IF(B50&gt;0,-LN(1-(RAND()))/lambda,0)</f>
        <v>3.4316059620173776</v>
      </c>
      <c r="N50" s="55"/>
      <c r="O50" s="37"/>
      <c r="P50" t="s">
        <v>83</v>
      </c>
    </row>
    <row r="51" spans="1:23">
      <c r="A51" s="2">
        <v>2</v>
      </c>
      <c r="B51" s="10">
        <f t="shared" ref="B51:B77" ca="1" si="9">IF(B50&gt;0,IF(C51&lt;pww,1,0),IF(C51&lt;pdw,1,0))</f>
        <v>1</v>
      </c>
      <c r="C51" s="25">
        <f t="shared" ca="1" si="2"/>
        <v>0.11371760461590752</v>
      </c>
      <c r="D51" s="18"/>
      <c r="E51" s="18"/>
      <c r="F51" s="1"/>
      <c r="G51" s="19" t="s">
        <v>69</v>
      </c>
      <c r="H51" s="19"/>
      <c r="I51" s="20"/>
      <c r="J51">
        <f t="shared" ref="J51:J77" ca="1" si="10">IF(AND(B51,B52),1,0)</f>
        <v>1</v>
      </c>
      <c r="K51">
        <f t="shared" ref="K51:K77" ca="1" si="11">IF(AND(NOT(B51),NOT(B52)),1,0)</f>
        <v>0</v>
      </c>
      <c r="L51" s="55">
        <v>2</v>
      </c>
      <c r="M51" s="61">
        <f t="shared" ca="1" si="8"/>
        <v>2.8533642444380334</v>
      </c>
      <c r="N51" s="55"/>
      <c r="O51" s="4"/>
      <c r="P51" t="s">
        <v>84</v>
      </c>
    </row>
    <row r="52" spans="1:23" ht="15.6">
      <c r="A52" s="2">
        <v>3</v>
      </c>
      <c r="B52" s="10">
        <f t="shared" ca="1" si="9"/>
        <v>1</v>
      </c>
      <c r="C52" s="25">
        <f t="shared" ca="1" si="2"/>
        <v>0.35111035866643225</v>
      </c>
      <c r="D52" s="63">
        <f>'Rainfall Year 2025'!D52</f>
        <v>0.73</v>
      </c>
      <c r="E52" s="34">
        <f>1-D52</f>
        <v>0.27</v>
      </c>
      <c r="F52" s="35" t="s">
        <v>78</v>
      </c>
      <c r="G52" s="36">
        <f ca="1">J49</f>
        <v>0.65953363999581949</v>
      </c>
      <c r="H52" s="36">
        <f ca="1">1-G52</f>
        <v>0.34046636000418051</v>
      </c>
      <c r="I52" s="20"/>
      <c r="J52">
        <f t="shared" ca="1" si="10"/>
        <v>1</v>
      </c>
      <c r="K52">
        <f t="shared" ca="1" si="11"/>
        <v>0</v>
      </c>
      <c r="L52" s="55">
        <v>3</v>
      </c>
      <c r="M52" s="61">
        <f t="shared" ca="1" si="8"/>
        <v>0.39994672165063605</v>
      </c>
      <c r="N52" s="55"/>
      <c r="O52" s="41" t="s">
        <v>85</v>
      </c>
      <c r="P52" s="42"/>
      <c r="Q52" s="42" t="s">
        <v>86</v>
      </c>
      <c r="R52" s="43"/>
    </row>
    <row r="53" spans="1:23" ht="15.6">
      <c r="A53" s="2">
        <v>4</v>
      </c>
      <c r="B53" s="10">
        <f t="shared" ca="1" si="9"/>
        <v>1</v>
      </c>
      <c r="C53" s="25">
        <f t="shared" ca="1" si="2"/>
        <v>0.36503937812659137</v>
      </c>
      <c r="D53" s="34">
        <f>1-E53</f>
        <v>0.41000000000000003</v>
      </c>
      <c r="E53" s="63">
        <f>'Rainfall Year 2025'!E53</f>
        <v>0.59</v>
      </c>
      <c r="F53" s="35" t="s">
        <v>78</v>
      </c>
      <c r="G53" s="36">
        <f ca="1">1-H53</f>
        <v>0.98464249423664574</v>
      </c>
      <c r="H53" s="36">
        <f ca="1">K49</f>
        <v>1.5357505763354264E-2</v>
      </c>
      <c r="I53" s="20"/>
      <c r="J53">
        <f t="shared" ca="1" si="10"/>
        <v>0</v>
      </c>
      <c r="K53">
        <f t="shared" ca="1" si="11"/>
        <v>0</v>
      </c>
      <c r="L53" s="55">
        <v>4</v>
      </c>
      <c r="M53" s="61">
        <f t="shared" ca="1" si="8"/>
        <v>7.2743756005098401</v>
      </c>
      <c r="N53" s="55"/>
      <c r="O53" s="44">
        <f ca="1">SUM(M50:M77)/28/H49</f>
        <v>3.6676858625110049</v>
      </c>
      <c r="P53" s="45"/>
      <c r="Q53" s="46">
        <f ca="1">SUM(M50:M77)</f>
        <v>68.463469433538762</v>
      </c>
      <c r="R53" s="47" t="s">
        <v>87</v>
      </c>
      <c r="S53" s="78" t="s">
        <v>88</v>
      </c>
      <c r="T53" s="78"/>
      <c r="U53" s="78"/>
      <c r="V53" s="78"/>
    </row>
    <row r="54" spans="1:23" ht="15.6">
      <c r="A54" s="2">
        <v>5</v>
      </c>
      <c r="B54" s="10">
        <f t="shared" ca="1" si="9"/>
        <v>0</v>
      </c>
      <c r="C54" s="25">
        <f t="shared" ca="1" si="2"/>
        <v>0.80474750340119539</v>
      </c>
      <c r="J54">
        <f t="shared" ca="1" si="10"/>
        <v>0</v>
      </c>
      <c r="K54">
        <f t="shared" ca="1" si="11"/>
        <v>0</v>
      </c>
      <c r="L54" s="55">
        <v>5</v>
      </c>
      <c r="M54" s="61">
        <f t="shared" ca="1" si="8"/>
        <v>0</v>
      </c>
      <c r="N54" s="55"/>
      <c r="O54" s="48"/>
      <c r="P54" s="49"/>
      <c r="R54" s="50"/>
    </row>
    <row r="55" spans="1:23">
      <c r="A55" s="2">
        <v>6</v>
      </c>
      <c r="B55" s="10">
        <f t="shared" ca="1" si="9"/>
        <v>1</v>
      </c>
      <c r="C55" s="25">
        <f t="shared" ca="1" si="2"/>
        <v>5.8984793484474496E-3</v>
      </c>
      <c r="J55">
        <f t="shared" ca="1" si="10"/>
        <v>1</v>
      </c>
      <c r="K55">
        <f t="shared" ca="1" si="11"/>
        <v>0</v>
      </c>
      <c r="L55" s="55">
        <v>6</v>
      </c>
      <c r="M55" s="61">
        <f t="shared" ca="1" si="8"/>
        <v>5.2112102488375704</v>
      </c>
      <c r="N55" s="55"/>
    </row>
    <row r="56" spans="1:23">
      <c r="A56" s="2">
        <v>7</v>
      </c>
      <c r="B56" s="10">
        <f t="shared" ca="1" si="9"/>
        <v>1</v>
      </c>
      <c r="C56" s="25">
        <f t="shared" ca="1" si="2"/>
        <v>0.68197510048377008</v>
      </c>
      <c r="J56">
        <f t="shared" ca="1" si="10"/>
        <v>1</v>
      </c>
      <c r="K56">
        <f t="shared" ca="1" si="11"/>
        <v>0</v>
      </c>
      <c r="L56" s="55">
        <v>7</v>
      </c>
      <c r="M56" s="61">
        <f t="shared" ca="1" si="8"/>
        <v>5.499823731686234E-2</v>
      </c>
      <c r="N56" s="55"/>
      <c r="O56" s="76" t="s">
        <v>89</v>
      </c>
      <c r="P56" s="76" t="s">
        <v>90</v>
      </c>
      <c r="Q56" s="77">
        <f>79.9</f>
        <v>79.900000000000006</v>
      </c>
      <c r="R56" s="78" t="s">
        <v>87</v>
      </c>
      <c r="S56" s="78" t="s">
        <v>91</v>
      </c>
      <c r="T56" s="78"/>
      <c r="U56" s="78"/>
      <c r="V56" s="78"/>
      <c r="W56" s="78"/>
    </row>
    <row r="57" spans="1:23">
      <c r="A57" s="2">
        <v>8</v>
      </c>
      <c r="B57" s="10">
        <f t="shared" ca="1" si="9"/>
        <v>1</v>
      </c>
      <c r="C57" s="25">
        <f t="shared" ca="1" si="2"/>
        <v>0.7083060060619899</v>
      </c>
      <c r="J57">
        <f t="shared" ca="1" si="10"/>
        <v>1</v>
      </c>
      <c r="K57">
        <f t="shared" ca="1" si="11"/>
        <v>0</v>
      </c>
      <c r="L57" s="55">
        <v>8</v>
      </c>
      <c r="M57" s="61">
        <f t="shared" ca="1" si="8"/>
        <v>8.7208049745803137E-2</v>
      </c>
      <c r="N57" s="55"/>
      <c r="O57" s="76"/>
      <c r="P57" s="76" t="s">
        <v>92</v>
      </c>
      <c r="Q57" s="77">
        <f ca="1">MAX(M50:M3699)</f>
        <v>18.034125857327339</v>
      </c>
      <c r="R57" s="78" t="s">
        <v>87</v>
      </c>
      <c r="S57" s="78"/>
      <c r="T57" s="78"/>
      <c r="U57" s="78"/>
      <c r="V57" s="78"/>
      <c r="W57" s="78"/>
    </row>
    <row r="58" spans="1:23">
      <c r="A58" s="2">
        <v>9</v>
      </c>
      <c r="B58" s="10">
        <f t="shared" ca="1" si="9"/>
        <v>1</v>
      </c>
      <c r="C58" s="25">
        <f t="shared" ca="1" si="2"/>
        <v>0.22746855053327775</v>
      </c>
      <c r="J58">
        <f t="shared" ca="1" si="10"/>
        <v>0</v>
      </c>
      <c r="K58">
        <f t="shared" ca="1" si="11"/>
        <v>0</v>
      </c>
      <c r="L58" s="55">
        <v>9</v>
      </c>
      <c r="M58" s="61">
        <f t="shared" ca="1" si="8"/>
        <v>2.1586660896541123</v>
      </c>
      <c r="N58" s="55"/>
      <c r="Q58" s="51"/>
    </row>
    <row r="59" spans="1:23">
      <c r="A59" s="2">
        <v>10</v>
      </c>
      <c r="B59" s="10">
        <f t="shared" ca="1" si="9"/>
        <v>0</v>
      </c>
      <c r="C59" s="25">
        <f t="shared" ca="1" si="2"/>
        <v>0.99561726615376644</v>
      </c>
      <c r="J59">
        <f t="shared" ca="1" si="10"/>
        <v>0</v>
      </c>
      <c r="K59">
        <f t="shared" ca="1" si="11"/>
        <v>0</v>
      </c>
      <c r="L59" s="55">
        <v>10</v>
      </c>
      <c r="M59" s="61">
        <f t="shared" ca="1" si="8"/>
        <v>0</v>
      </c>
      <c r="N59" s="55"/>
    </row>
    <row r="60" spans="1:23">
      <c r="A60" s="2">
        <v>11</v>
      </c>
      <c r="B60" s="10">
        <f t="shared" ca="1" si="9"/>
        <v>1</v>
      </c>
      <c r="C60" s="25">
        <f t="shared" ca="1" si="2"/>
        <v>3.7624542044982778E-3</v>
      </c>
      <c r="J60">
        <f t="shared" ca="1" si="10"/>
        <v>1</v>
      </c>
      <c r="K60">
        <f t="shared" ca="1" si="11"/>
        <v>0</v>
      </c>
      <c r="L60" s="55">
        <v>11</v>
      </c>
      <c r="M60" s="61">
        <f t="shared" ca="1" si="8"/>
        <v>2.1352176431130006</v>
      </c>
      <c r="N60" s="55"/>
    </row>
    <row r="61" spans="1:23">
      <c r="A61" s="2">
        <v>12</v>
      </c>
      <c r="B61" s="10">
        <f t="shared" ca="1" si="9"/>
        <v>1</v>
      </c>
      <c r="C61" s="25">
        <f t="shared" ca="1" si="2"/>
        <v>0.57068025857910343</v>
      </c>
      <c r="J61">
        <f t="shared" ca="1" si="10"/>
        <v>1</v>
      </c>
      <c r="K61">
        <f t="shared" ca="1" si="11"/>
        <v>0</v>
      </c>
      <c r="L61" s="55">
        <v>12</v>
      </c>
      <c r="M61" s="61">
        <f t="shared" ca="1" si="8"/>
        <v>0.88921673870860529</v>
      </c>
      <c r="N61" s="55"/>
    </row>
    <row r="62" spans="1:23">
      <c r="A62" s="2">
        <v>13</v>
      </c>
      <c r="B62" s="10">
        <f t="shared" ca="1" si="9"/>
        <v>1</v>
      </c>
      <c r="C62" s="25">
        <f t="shared" ca="1" si="2"/>
        <v>0.38825943741768032</v>
      </c>
      <c r="J62">
        <f t="shared" ca="1" si="10"/>
        <v>1</v>
      </c>
      <c r="K62">
        <f t="shared" ca="1" si="11"/>
        <v>0</v>
      </c>
      <c r="L62" s="55">
        <v>13</v>
      </c>
      <c r="M62" s="61">
        <f t="shared" ca="1" si="8"/>
        <v>0.42493683167160695</v>
      </c>
      <c r="N62" s="55"/>
    </row>
    <row r="63" spans="1:23">
      <c r="A63" s="2">
        <v>14</v>
      </c>
      <c r="B63" s="10">
        <f t="shared" ca="1" si="9"/>
        <v>1</v>
      </c>
      <c r="C63" s="25">
        <f t="shared" ca="1" si="2"/>
        <v>0.51156503632424211</v>
      </c>
      <c r="J63">
        <f t="shared" ca="1" si="10"/>
        <v>1</v>
      </c>
      <c r="K63">
        <f t="shared" ca="1" si="11"/>
        <v>0</v>
      </c>
      <c r="L63" s="55">
        <v>14</v>
      </c>
      <c r="M63" s="61">
        <f t="shared" ca="1" si="8"/>
        <v>2.837916559912506</v>
      </c>
      <c r="N63" s="55"/>
    </row>
    <row r="64" spans="1:23">
      <c r="A64" s="2">
        <v>15</v>
      </c>
      <c r="B64" s="10">
        <f t="shared" ca="1" si="9"/>
        <v>1</v>
      </c>
      <c r="C64" s="25">
        <f t="shared" ca="1" si="2"/>
        <v>1.1242494025162419E-2</v>
      </c>
      <c r="J64">
        <f t="shared" ca="1" si="10"/>
        <v>1</v>
      </c>
      <c r="K64">
        <f t="shared" ca="1" si="11"/>
        <v>0</v>
      </c>
      <c r="L64" s="55">
        <v>15</v>
      </c>
      <c r="M64" s="61">
        <f t="shared" ca="1" si="8"/>
        <v>1.4393507643624761</v>
      </c>
      <c r="N64" s="55"/>
    </row>
    <row r="65" spans="1:14">
      <c r="A65" s="2">
        <v>16</v>
      </c>
      <c r="B65" s="10">
        <f t="shared" ca="1" si="9"/>
        <v>1</v>
      </c>
      <c r="C65" s="25">
        <f t="shared" ca="1" si="2"/>
        <v>0.21377633035467203</v>
      </c>
      <c r="J65">
        <f t="shared" ca="1" si="10"/>
        <v>0</v>
      </c>
      <c r="K65">
        <f t="shared" ca="1" si="11"/>
        <v>0</v>
      </c>
      <c r="L65" s="55">
        <v>16</v>
      </c>
      <c r="M65" s="61">
        <f t="shared" ca="1" si="8"/>
        <v>1.3855845215574538</v>
      </c>
      <c r="N65" s="55"/>
    </row>
    <row r="66" spans="1:14">
      <c r="A66" s="2">
        <v>17</v>
      </c>
      <c r="B66" s="10">
        <f t="shared" ca="1" si="9"/>
        <v>0</v>
      </c>
      <c r="C66" s="25">
        <f t="shared" ca="1" si="2"/>
        <v>0.91891657163734486</v>
      </c>
      <c r="J66">
        <f t="shared" ca="1" si="10"/>
        <v>0</v>
      </c>
      <c r="K66">
        <f t="shared" ca="1" si="11"/>
        <v>0</v>
      </c>
      <c r="L66" s="55">
        <v>17</v>
      </c>
      <c r="M66" s="61">
        <f t="shared" ca="1" si="8"/>
        <v>0</v>
      </c>
      <c r="N66" s="55"/>
    </row>
    <row r="67" spans="1:14">
      <c r="A67" s="2">
        <v>18</v>
      </c>
      <c r="B67" s="10">
        <f t="shared" ca="1" si="9"/>
        <v>1</v>
      </c>
      <c r="C67" s="25">
        <f t="shared" ca="1" si="2"/>
        <v>8.7582607086030939E-2</v>
      </c>
      <c r="J67">
        <f t="shared" ca="1" si="10"/>
        <v>1</v>
      </c>
      <c r="K67">
        <f t="shared" ca="1" si="11"/>
        <v>0</v>
      </c>
      <c r="L67" s="55">
        <v>18</v>
      </c>
      <c r="M67" s="61">
        <f t="shared" ca="1" si="8"/>
        <v>0.69445266788880156</v>
      </c>
      <c r="N67" s="55"/>
    </row>
    <row r="68" spans="1:14">
      <c r="A68" s="2">
        <v>19</v>
      </c>
      <c r="B68" s="10">
        <f t="shared" ca="1" si="9"/>
        <v>1</v>
      </c>
      <c r="C68" s="25">
        <f t="shared" ca="1" si="2"/>
        <v>0.5012589929468878</v>
      </c>
      <c r="J68">
        <f t="shared" ca="1" si="10"/>
        <v>0</v>
      </c>
      <c r="K68">
        <f t="shared" ca="1" si="11"/>
        <v>0</v>
      </c>
      <c r="L68" s="55">
        <v>19</v>
      </c>
      <c r="M68" s="61">
        <f t="shared" ca="1" si="8"/>
        <v>16.416009024870725</v>
      </c>
      <c r="N68" s="55"/>
    </row>
    <row r="69" spans="1:14">
      <c r="A69" s="2">
        <v>20</v>
      </c>
      <c r="B69" s="10">
        <f t="shared" ca="1" si="9"/>
        <v>0</v>
      </c>
      <c r="C69" s="25">
        <f t="shared" ca="1" si="2"/>
        <v>0.85062575818008035</v>
      </c>
      <c r="J69">
        <f t="shared" ca="1" si="10"/>
        <v>0</v>
      </c>
      <c r="K69">
        <f t="shared" ca="1" si="11"/>
        <v>1</v>
      </c>
      <c r="L69" s="55">
        <v>20</v>
      </c>
      <c r="M69" s="61">
        <f t="shared" ca="1" si="8"/>
        <v>0</v>
      </c>
      <c r="N69" s="55"/>
    </row>
    <row r="70" spans="1:14">
      <c r="A70" s="2">
        <v>21</v>
      </c>
      <c r="B70" s="10">
        <f t="shared" ca="1" si="9"/>
        <v>0</v>
      </c>
      <c r="C70" s="25">
        <f t="shared" ca="1" si="2"/>
        <v>0.9411122788147307</v>
      </c>
      <c r="J70">
        <f t="shared" ca="1" si="10"/>
        <v>0</v>
      </c>
      <c r="K70">
        <f t="shared" ca="1" si="11"/>
        <v>0</v>
      </c>
      <c r="L70" s="55">
        <v>21</v>
      </c>
      <c r="M70" s="61">
        <f t="shared" ca="1" si="8"/>
        <v>0</v>
      </c>
      <c r="N70" s="55"/>
    </row>
    <row r="71" spans="1:14">
      <c r="A71" s="2">
        <v>22</v>
      </c>
      <c r="B71" s="10">
        <f t="shared" ca="1" si="9"/>
        <v>1</v>
      </c>
      <c r="C71" s="25">
        <f t="shared" ca="1" si="2"/>
        <v>0.13378221801675449</v>
      </c>
      <c r="J71">
        <f t="shared" ca="1" si="10"/>
        <v>1</v>
      </c>
      <c r="K71">
        <f t="shared" ca="1" si="11"/>
        <v>0</v>
      </c>
      <c r="L71" s="55">
        <v>22</v>
      </c>
      <c r="M71" s="61">
        <f t="shared" ca="1" si="8"/>
        <v>1.3382062049655319</v>
      </c>
      <c r="N71" s="55"/>
    </row>
    <row r="72" spans="1:14">
      <c r="A72" s="2">
        <v>23</v>
      </c>
      <c r="B72" s="10">
        <f t="shared" ca="1" si="9"/>
        <v>1</v>
      </c>
      <c r="C72" s="25">
        <f t="shared" ref="C72:C77" ca="1" si="12">RAND()</f>
        <v>0.20036757890883516</v>
      </c>
      <c r="J72">
        <f t="shared" ca="1" si="10"/>
        <v>0</v>
      </c>
      <c r="K72">
        <f t="shared" ca="1" si="11"/>
        <v>0</v>
      </c>
      <c r="L72" s="55">
        <v>23</v>
      </c>
      <c r="M72" s="61">
        <f t="shared" ca="1" si="8"/>
        <v>5.4856342541633971</v>
      </c>
      <c r="N72" s="55"/>
    </row>
    <row r="73" spans="1:14">
      <c r="A73" s="2">
        <v>24</v>
      </c>
      <c r="B73" s="10">
        <f t="shared" ca="1" si="9"/>
        <v>0</v>
      </c>
      <c r="C73" s="25">
        <f t="shared" ca="1" si="12"/>
        <v>0.88106995467679994</v>
      </c>
      <c r="J73">
        <f t="shared" ca="1" si="10"/>
        <v>0</v>
      </c>
      <c r="K73">
        <f t="shared" ca="1" si="11"/>
        <v>0</v>
      </c>
      <c r="L73" s="55">
        <v>24</v>
      </c>
      <c r="M73" s="61">
        <f t="shared" ca="1" si="8"/>
        <v>0</v>
      </c>
      <c r="N73" s="55"/>
    </row>
    <row r="74" spans="1:14">
      <c r="A74" s="2">
        <v>25</v>
      </c>
      <c r="B74" s="10">
        <f t="shared" ca="1" si="9"/>
        <v>1</v>
      </c>
      <c r="C74" s="25">
        <f t="shared" ca="1" si="12"/>
        <v>0.12372880910747086</v>
      </c>
      <c r="J74">
        <f t="shared" ca="1" si="10"/>
        <v>1</v>
      </c>
      <c r="K74">
        <f t="shared" ca="1" si="11"/>
        <v>0</v>
      </c>
      <c r="L74" s="55">
        <v>25</v>
      </c>
      <c r="M74" s="61">
        <f t="shared" ca="1" si="8"/>
        <v>1.2279346694175561</v>
      </c>
      <c r="N74" s="55"/>
    </row>
    <row r="75" spans="1:14">
      <c r="A75" s="2">
        <v>26</v>
      </c>
      <c r="B75" s="10">
        <f t="shared" ca="1" si="9"/>
        <v>1</v>
      </c>
      <c r="C75" s="25">
        <f t="shared" ca="1" si="12"/>
        <v>0.57111405629892331</v>
      </c>
      <c r="J75">
        <f t="shared" ca="1" si="10"/>
        <v>1</v>
      </c>
      <c r="K75">
        <f t="shared" ca="1" si="11"/>
        <v>0</v>
      </c>
      <c r="L75" s="55">
        <v>26</v>
      </c>
      <c r="M75" s="61">
        <f t="shared" ca="1" si="8"/>
        <v>1.0725478677298883</v>
      </c>
      <c r="N75" s="55"/>
    </row>
    <row r="76" spans="1:14">
      <c r="A76" s="2">
        <v>27</v>
      </c>
      <c r="B76" s="10">
        <f t="shared" ca="1" si="9"/>
        <v>1</v>
      </c>
      <c r="C76" s="25">
        <f t="shared" ca="1" si="12"/>
        <v>7.2092548522248889E-2</v>
      </c>
      <c r="J76">
        <f t="shared" ca="1" si="10"/>
        <v>1</v>
      </c>
      <c r="K76">
        <f t="shared" ca="1" si="11"/>
        <v>0</v>
      </c>
      <c r="L76" s="55">
        <v>27</v>
      </c>
      <c r="M76" s="61">
        <f t="shared" ca="1" si="8"/>
        <v>1.5417333525346224</v>
      </c>
      <c r="N76" s="55"/>
    </row>
    <row r="77" spans="1:14">
      <c r="A77" s="2">
        <v>28</v>
      </c>
      <c r="B77" s="10">
        <f t="shared" ca="1" si="9"/>
        <v>1</v>
      </c>
      <c r="C77" s="25">
        <f t="shared" ca="1" si="12"/>
        <v>0.23274941473291655</v>
      </c>
      <c r="J77">
        <f t="shared" ca="1" si="10"/>
        <v>1</v>
      </c>
      <c r="K77">
        <f t="shared" ca="1" si="11"/>
        <v>0</v>
      </c>
      <c r="L77" s="55">
        <v>28</v>
      </c>
      <c r="M77" s="61">
        <f t="shared" ca="1" si="8"/>
        <v>10.10335317847235</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6" thickBot="1">
      <c r="A89" s="2" t="s">
        <v>59</v>
      </c>
      <c r="B89" s="2"/>
      <c r="C89" s="23"/>
      <c r="D89" s="1"/>
      <c r="E89" s="1"/>
      <c r="F89" s="1"/>
      <c r="G89" s="1"/>
      <c r="H89" s="1"/>
      <c r="I89" s="1"/>
      <c r="L89" s="55" t="s">
        <v>60</v>
      </c>
      <c r="M89" s="55"/>
      <c r="N89" s="55"/>
      <c r="O89" s="38">
        <v>0.43</v>
      </c>
      <c r="P89" s="38">
        <v>0.72</v>
      </c>
      <c r="Q89" s="38">
        <v>0.62</v>
      </c>
      <c r="R89" s="3"/>
    </row>
    <row r="90" spans="1:22" ht="24" thickBot="1">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f>'Rainfall Year 2025'!M91</f>
        <v>2.9</v>
      </c>
      <c r="N91" s="55"/>
      <c r="O91" s="3"/>
      <c r="P91" s="3"/>
      <c r="Q91" s="3"/>
      <c r="R91" s="3"/>
    </row>
    <row r="92" spans="1:22">
      <c r="A92" s="5" t="s">
        <v>73</v>
      </c>
      <c r="B92" s="9" t="s">
        <v>74</v>
      </c>
      <c r="C92" s="24" t="s">
        <v>75</v>
      </c>
      <c r="D92" s="18" t="s">
        <v>76</v>
      </c>
      <c r="E92" s="18" t="s">
        <v>77</v>
      </c>
      <c r="F92" s="15" t="s">
        <v>78</v>
      </c>
      <c r="G92" s="20" t="s">
        <v>79</v>
      </c>
      <c r="H92" s="21">
        <f ca="1">COUNTIF(rainout,"&gt;0")/COUNT(rainout)</f>
        <v>0.66666666666666663</v>
      </c>
      <c r="I92" s="20"/>
      <c r="J92" s="6">
        <f ca="1">SUM(J93:J3742)/SUM(rainout)</f>
        <v>0.59135011242826807</v>
      </c>
      <c r="K92" s="6">
        <f ca="1">SUM(K93:K3742)/(3650-SUM(rainout))</f>
        <v>1.5058255098525691E-2</v>
      </c>
      <c r="L92" s="59" t="s">
        <v>73</v>
      </c>
      <c r="M92" s="60" t="s">
        <v>80</v>
      </c>
      <c r="N92" s="55"/>
    </row>
    <row r="93" spans="1:22">
      <c r="A93" s="2">
        <v>1</v>
      </c>
      <c r="B93" s="10">
        <v>1</v>
      </c>
      <c r="C93" s="25">
        <f ca="1">RAND()</f>
        <v>0.7758911354846858</v>
      </c>
      <c r="D93" s="18" t="s">
        <v>81</v>
      </c>
      <c r="E93" s="18" t="s">
        <v>82</v>
      </c>
      <c r="F93" s="15" t="s">
        <v>78</v>
      </c>
      <c r="G93" s="20" t="s">
        <v>12</v>
      </c>
      <c r="H93" s="21">
        <f ca="1">COUNTIF(rainout,"=0")/COUNT(rainout)</f>
        <v>0.33333333333333331</v>
      </c>
      <c r="I93" s="20"/>
      <c r="J93">
        <f ca="1">IF(AND(B93,B94),1,0)</f>
        <v>1</v>
      </c>
      <c r="K93">
        <f ca="1">IF(AND(NOT(B93),NOT(B94)),1,0)</f>
        <v>0</v>
      </c>
      <c r="L93" s="55">
        <v>1</v>
      </c>
      <c r="M93" s="61">
        <f t="shared" ref="M93:M123" ca="1" si="13">IF(B93&gt;0,-LN(1-(RAND()))/lambda,0)</f>
        <v>0.69339708157809954</v>
      </c>
      <c r="N93" s="55"/>
      <c r="O93" s="37"/>
      <c r="P93" t="s">
        <v>83</v>
      </c>
    </row>
    <row r="94" spans="1:22">
      <c r="A94" s="2">
        <v>2</v>
      </c>
      <c r="B94" s="10">
        <f t="shared" ref="B94:B123" ca="1" si="14">IF(B93&gt;0,IF(C94&lt;pww,1,0),IF(C94&lt;pdw,1,0))</f>
        <v>1</v>
      </c>
      <c r="C94" s="25">
        <f t="shared" ref="C94:C123" ca="1" si="15">RAND()</f>
        <v>0.2787121687465578</v>
      </c>
      <c r="D94" s="18"/>
      <c r="E94" s="18"/>
      <c r="F94" s="1"/>
      <c r="G94" s="19" t="s">
        <v>69</v>
      </c>
      <c r="H94" s="19"/>
      <c r="I94" s="20"/>
      <c r="J94">
        <f t="shared" ref="J94:J123" ca="1" si="16">IF(AND(B94,B95),1,0)</f>
        <v>1</v>
      </c>
      <c r="K94">
        <f t="shared" ref="K94:K123" ca="1" si="17">IF(AND(NOT(B94),NOT(B95)),1,0)</f>
        <v>0</v>
      </c>
      <c r="L94" s="55">
        <v>2</v>
      </c>
      <c r="M94" s="61">
        <f t="shared" ca="1" si="13"/>
        <v>2.5446716337112849</v>
      </c>
      <c r="N94" s="55"/>
      <c r="O94" s="4"/>
      <c r="P94" t="s">
        <v>84</v>
      </c>
    </row>
    <row r="95" spans="1:22" ht="15.6">
      <c r="A95" s="2">
        <v>3</v>
      </c>
      <c r="B95" s="10">
        <f t="shared" ca="1" si="14"/>
        <v>1</v>
      </c>
      <c r="C95" s="25">
        <f t="shared" ca="1" si="15"/>
        <v>0.54610428386598298</v>
      </c>
      <c r="D95" s="63">
        <f>'Rainfall Year 2025'!D95</f>
        <v>0.69</v>
      </c>
      <c r="E95" s="34">
        <f>1-D95</f>
        <v>0.31000000000000005</v>
      </c>
      <c r="F95" s="35" t="s">
        <v>78</v>
      </c>
      <c r="G95" s="36">
        <f ca="1">J92</f>
        <v>0.59135011242826807</v>
      </c>
      <c r="H95" s="36">
        <f ca="1">1-G95</f>
        <v>0.40864988757173193</v>
      </c>
      <c r="I95" s="20"/>
      <c r="J95">
        <f t="shared" ca="1" si="16"/>
        <v>1</v>
      </c>
      <c r="K95">
        <f t="shared" ca="1" si="17"/>
        <v>0</v>
      </c>
      <c r="L95" s="55">
        <v>3</v>
      </c>
      <c r="M95" s="61">
        <f t="shared" ca="1" si="13"/>
        <v>3.2663248817562045</v>
      </c>
      <c r="N95" s="55"/>
      <c r="O95" s="41" t="s">
        <v>85</v>
      </c>
      <c r="P95" s="42"/>
      <c r="Q95" s="42" t="s">
        <v>86</v>
      </c>
      <c r="R95" s="43"/>
    </row>
    <row r="96" spans="1:22" ht="15.6">
      <c r="A96" s="2">
        <v>4</v>
      </c>
      <c r="B96" s="10">
        <f t="shared" ca="1" si="14"/>
        <v>1</v>
      </c>
      <c r="C96" s="25">
        <f t="shared" ca="1" si="15"/>
        <v>0.23895643722364557</v>
      </c>
      <c r="D96" s="34">
        <f>1-E96</f>
        <v>0.35</v>
      </c>
      <c r="E96" s="63">
        <f>'Rainfall Year 2025'!E96</f>
        <v>0.65</v>
      </c>
      <c r="F96" s="35" t="s">
        <v>78</v>
      </c>
      <c r="G96" s="36">
        <f ca="1">1-H96</f>
        <v>0.98494174490147435</v>
      </c>
      <c r="H96" s="36">
        <f ca="1">K92</f>
        <v>1.5058255098525691E-2</v>
      </c>
      <c r="I96" s="20"/>
      <c r="J96">
        <f t="shared" ca="1" si="16"/>
        <v>1</v>
      </c>
      <c r="K96">
        <f t="shared" ca="1" si="17"/>
        <v>0</v>
      </c>
      <c r="L96" s="55">
        <v>4</v>
      </c>
      <c r="M96" s="61">
        <f t="shared" ca="1" si="13"/>
        <v>0.70722584052702775</v>
      </c>
      <c r="N96" s="55"/>
      <c r="O96" s="44">
        <f ca="1">SUM(M93:M123)/31/H92</f>
        <v>2.7245080909041159</v>
      </c>
      <c r="P96" s="45"/>
      <c r="Q96" s="46">
        <f ca="1">SUM(M93:M123)</f>
        <v>56.306500545351724</v>
      </c>
      <c r="R96" s="47" t="s">
        <v>87</v>
      </c>
      <c r="S96" s="78" t="s">
        <v>88</v>
      </c>
      <c r="T96" s="78"/>
      <c r="U96" s="78"/>
      <c r="V96" s="78"/>
    </row>
    <row r="97" spans="1:23" ht="15.6">
      <c r="A97" s="2">
        <v>5</v>
      </c>
      <c r="B97" s="10">
        <f t="shared" ca="1" si="14"/>
        <v>1</v>
      </c>
      <c r="C97" s="25">
        <f t="shared" ca="1" si="15"/>
        <v>2.3377726721557912E-2</v>
      </c>
      <c r="J97">
        <f t="shared" ca="1" si="16"/>
        <v>1</v>
      </c>
      <c r="K97">
        <f t="shared" ca="1" si="17"/>
        <v>0</v>
      </c>
      <c r="L97" s="55">
        <v>5</v>
      </c>
      <c r="M97" s="61">
        <f t="shared" ca="1" si="13"/>
        <v>0.68445618733259217</v>
      </c>
      <c r="N97" s="55"/>
      <c r="O97" s="48"/>
      <c r="P97" s="49"/>
      <c r="R97" s="50"/>
    </row>
    <row r="98" spans="1:23">
      <c r="A98" s="2">
        <v>6</v>
      </c>
      <c r="B98" s="10">
        <f t="shared" ca="1" si="14"/>
        <v>1</v>
      </c>
      <c r="C98" s="25">
        <f t="shared" ca="1" si="15"/>
        <v>0.25671369698530822</v>
      </c>
      <c r="J98">
        <f t="shared" ca="1" si="16"/>
        <v>1</v>
      </c>
      <c r="K98">
        <f t="shared" ca="1" si="17"/>
        <v>0</v>
      </c>
      <c r="L98" s="55">
        <v>6</v>
      </c>
      <c r="M98" s="61">
        <f t="shared" ca="1" si="13"/>
        <v>5.8724953284777204</v>
      </c>
      <c r="N98" s="55"/>
    </row>
    <row r="99" spans="1:23">
      <c r="A99" s="2">
        <v>7</v>
      </c>
      <c r="B99" s="10">
        <f t="shared" ca="1" si="14"/>
        <v>1</v>
      </c>
      <c r="C99" s="25">
        <f t="shared" ca="1" si="15"/>
        <v>7.2242652926818973E-2</v>
      </c>
      <c r="J99">
        <f t="shared" ca="1" si="16"/>
        <v>1</v>
      </c>
      <c r="K99">
        <f t="shared" ca="1" si="17"/>
        <v>0</v>
      </c>
      <c r="L99" s="55">
        <v>7</v>
      </c>
      <c r="M99" s="61">
        <f t="shared" ca="1" si="13"/>
        <v>4.3431523034152673E-2</v>
      </c>
      <c r="N99" s="55"/>
      <c r="O99" s="76" t="s">
        <v>89</v>
      </c>
      <c r="P99" s="76" t="s">
        <v>90</v>
      </c>
      <c r="Q99" s="77">
        <f>79.9</f>
        <v>79.900000000000006</v>
      </c>
      <c r="R99" s="78" t="s">
        <v>87</v>
      </c>
      <c r="S99" s="78" t="s">
        <v>91</v>
      </c>
      <c r="T99" s="78"/>
      <c r="U99" s="78"/>
      <c r="V99" s="78"/>
      <c r="W99" s="78"/>
    </row>
    <row r="100" spans="1:23">
      <c r="A100" s="2">
        <v>8</v>
      </c>
      <c r="B100" s="10">
        <f t="shared" ca="1" si="14"/>
        <v>1</v>
      </c>
      <c r="C100" s="25">
        <f t="shared" ca="1" si="15"/>
        <v>7.500619671624198E-2</v>
      </c>
      <c r="J100">
        <f t="shared" ca="1" si="16"/>
        <v>0</v>
      </c>
      <c r="K100">
        <f t="shared" ca="1" si="17"/>
        <v>0</v>
      </c>
      <c r="L100" s="55">
        <v>8</v>
      </c>
      <c r="M100" s="61">
        <f t="shared" ca="1" si="13"/>
        <v>6.9545310309366286</v>
      </c>
      <c r="N100" s="55"/>
      <c r="O100" s="76"/>
      <c r="P100" s="76" t="s">
        <v>92</v>
      </c>
      <c r="Q100" s="77">
        <f ca="1">MAX(M93:M3742)</f>
        <v>18.034125857327339</v>
      </c>
      <c r="R100" s="78" t="s">
        <v>87</v>
      </c>
      <c r="S100" s="78"/>
      <c r="T100" s="78"/>
      <c r="U100" s="78"/>
      <c r="V100" s="78"/>
      <c r="W100" s="78"/>
    </row>
    <row r="101" spans="1:23">
      <c r="A101" s="2">
        <v>9</v>
      </c>
      <c r="B101" s="10">
        <f t="shared" ca="1" si="14"/>
        <v>0</v>
      </c>
      <c r="C101" s="25">
        <f t="shared" ca="1" si="15"/>
        <v>0.80936935026949286</v>
      </c>
      <c r="J101">
        <f t="shared" ca="1" si="16"/>
        <v>0</v>
      </c>
      <c r="K101">
        <f t="shared" ca="1" si="17"/>
        <v>0</v>
      </c>
      <c r="L101" s="55">
        <v>9</v>
      </c>
      <c r="M101" s="61">
        <f t="shared" ca="1" si="13"/>
        <v>0</v>
      </c>
      <c r="N101" s="55"/>
      <c r="Q101" s="51"/>
    </row>
    <row r="102" spans="1:23">
      <c r="A102" s="2">
        <v>10</v>
      </c>
      <c r="B102" s="10">
        <f t="shared" ca="1" si="14"/>
        <v>1</v>
      </c>
      <c r="C102" s="25">
        <f t="shared" ca="1" si="15"/>
        <v>0.51052170274850472</v>
      </c>
      <c r="J102">
        <f t="shared" ca="1" si="16"/>
        <v>1</v>
      </c>
      <c r="K102">
        <f t="shared" ca="1" si="17"/>
        <v>0</v>
      </c>
      <c r="L102" s="55">
        <v>10</v>
      </c>
      <c r="M102" s="61">
        <f t="shared" ca="1" si="13"/>
        <v>10.093188354855517</v>
      </c>
      <c r="N102" s="55"/>
    </row>
    <row r="103" spans="1:23">
      <c r="A103" s="2">
        <v>11</v>
      </c>
      <c r="B103" s="10">
        <f t="shared" ca="1" si="14"/>
        <v>1</v>
      </c>
      <c r="C103" s="25">
        <f t="shared" ca="1" si="15"/>
        <v>8.9345879632135028E-2</v>
      </c>
      <c r="J103">
        <f t="shared" ca="1" si="16"/>
        <v>1</v>
      </c>
      <c r="K103">
        <f t="shared" ca="1" si="17"/>
        <v>0</v>
      </c>
      <c r="L103" s="55">
        <v>11</v>
      </c>
      <c r="M103" s="61">
        <f t="shared" ca="1" si="13"/>
        <v>0.77064624834532192</v>
      </c>
      <c r="N103" s="55"/>
    </row>
    <row r="104" spans="1:23">
      <c r="A104" s="2">
        <v>12</v>
      </c>
      <c r="B104" s="10">
        <f t="shared" ca="1" si="14"/>
        <v>1</v>
      </c>
      <c r="C104" s="25">
        <f t="shared" ca="1" si="15"/>
        <v>0.34562220829072599</v>
      </c>
      <c r="J104">
        <f t="shared" ca="1" si="16"/>
        <v>0</v>
      </c>
      <c r="K104">
        <f t="shared" ca="1" si="17"/>
        <v>0</v>
      </c>
      <c r="L104" s="55">
        <v>12</v>
      </c>
      <c r="M104" s="61">
        <f t="shared" ca="1" si="13"/>
        <v>3.6891207111907085</v>
      </c>
      <c r="N104" s="55"/>
    </row>
    <row r="105" spans="1:23">
      <c r="A105" s="2">
        <v>13</v>
      </c>
      <c r="B105" s="10">
        <f t="shared" ca="1" si="14"/>
        <v>0</v>
      </c>
      <c r="C105" s="25">
        <f t="shared" ca="1" si="15"/>
        <v>0.76834985243037801</v>
      </c>
      <c r="J105">
        <f t="shared" ca="1" si="16"/>
        <v>0</v>
      </c>
      <c r="K105">
        <f t="shared" ca="1" si="17"/>
        <v>0</v>
      </c>
      <c r="L105" s="55">
        <v>13</v>
      </c>
      <c r="M105" s="61">
        <f t="shared" ca="1" si="13"/>
        <v>0</v>
      </c>
      <c r="N105" s="55"/>
    </row>
    <row r="106" spans="1:23">
      <c r="A106" s="2">
        <v>14</v>
      </c>
      <c r="B106" s="10">
        <f t="shared" ca="1" si="14"/>
        <v>1</v>
      </c>
      <c r="C106" s="25">
        <f t="shared" ca="1" si="15"/>
        <v>4.1854626777988013E-2</v>
      </c>
      <c r="J106">
        <f t="shared" ca="1" si="16"/>
        <v>1</v>
      </c>
      <c r="K106">
        <f t="shared" ca="1" si="17"/>
        <v>0</v>
      </c>
      <c r="L106" s="55">
        <v>14</v>
      </c>
      <c r="M106" s="61">
        <f t="shared" ca="1" si="13"/>
        <v>0.15377302582947569</v>
      </c>
      <c r="N106" s="55"/>
    </row>
    <row r="107" spans="1:23">
      <c r="A107" s="2">
        <v>15</v>
      </c>
      <c r="B107" s="10">
        <f t="shared" ca="1" si="14"/>
        <v>1</v>
      </c>
      <c r="C107" s="25">
        <f t="shared" ca="1" si="15"/>
        <v>0.58494360764892128</v>
      </c>
      <c r="J107">
        <f t="shared" ca="1" si="16"/>
        <v>0</v>
      </c>
      <c r="K107">
        <f t="shared" ca="1" si="17"/>
        <v>0</v>
      </c>
      <c r="L107" s="55">
        <v>15</v>
      </c>
      <c r="M107" s="61">
        <f t="shared" ca="1" si="13"/>
        <v>2.5249152688613341</v>
      </c>
      <c r="N107" s="55"/>
    </row>
    <row r="108" spans="1:23">
      <c r="A108" s="2">
        <v>16</v>
      </c>
      <c r="B108" s="10">
        <f t="shared" ca="1" si="14"/>
        <v>0</v>
      </c>
      <c r="C108" s="25">
        <f t="shared" ca="1" si="15"/>
        <v>0.97898277372031017</v>
      </c>
      <c r="J108">
        <f t="shared" ca="1" si="16"/>
        <v>0</v>
      </c>
      <c r="K108">
        <f t="shared" ca="1" si="17"/>
        <v>0</v>
      </c>
      <c r="L108" s="55">
        <v>16</v>
      </c>
      <c r="M108" s="61">
        <f t="shared" ca="1" si="13"/>
        <v>0</v>
      </c>
      <c r="N108" s="55"/>
    </row>
    <row r="109" spans="1:23">
      <c r="A109" s="2">
        <v>17</v>
      </c>
      <c r="B109" s="10">
        <f t="shared" ca="1" si="14"/>
        <v>1</v>
      </c>
      <c r="C109" s="25">
        <f t="shared" ca="1" si="15"/>
        <v>0.26310944351050791</v>
      </c>
      <c r="J109">
        <f t="shared" ca="1" si="16"/>
        <v>0</v>
      </c>
      <c r="K109">
        <f t="shared" ca="1" si="17"/>
        <v>0</v>
      </c>
      <c r="L109" s="55">
        <v>17</v>
      </c>
      <c r="M109" s="61">
        <f t="shared" ca="1" si="13"/>
        <v>0.15777483198983414</v>
      </c>
      <c r="N109" s="55"/>
    </row>
    <row r="110" spans="1:23">
      <c r="A110" s="2">
        <v>18</v>
      </c>
      <c r="B110" s="10">
        <f t="shared" ca="1" si="14"/>
        <v>0</v>
      </c>
      <c r="C110" s="25">
        <f t="shared" ca="1" si="15"/>
        <v>0.80861351140626292</v>
      </c>
      <c r="J110">
        <f t="shared" ca="1" si="16"/>
        <v>0</v>
      </c>
      <c r="K110">
        <f t="shared" ca="1" si="17"/>
        <v>0</v>
      </c>
      <c r="L110" s="55">
        <v>18</v>
      </c>
      <c r="M110" s="61">
        <f t="shared" ca="1" si="13"/>
        <v>0</v>
      </c>
      <c r="N110" s="55"/>
    </row>
    <row r="111" spans="1:23">
      <c r="A111" s="2">
        <v>19</v>
      </c>
      <c r="B111" s="10">
        <f t="shared" ca="1" si="14"/>
        <v>1</v>
      </c>
      <c r="C111" s="25">
        <f t="shared" ca="1" si="15"/>
        <v>0.41582372633597642</v>
      </c>
      <c r="J111">
        <f t="shared" ca="1" si="16"/>
        <v>1</v>
      </c>
      <c r="K111">
        <f t="shared" ca="1" si="17"/>
        <v>0</v>
      </c>
      <c r="L111" s="55">
        <v>19</v>
      </c>
      <c r="M111" s="61">
        <f t="shared" ca="1" si="13"/>
        <v>1.996954698330885</v>
      </c>
      <c r="N111" s="55"/>
    </row>
    <row r="112" spans="1:23">
      <c r="A112" s="2">
        <v>20</v>
      </c>
      <c r="B112" s="10">
        <f t="shared" ca="1" si="14"/>
        <v>1</v>
      </c>
      <c r="C112" s="25">
        <f t="shared" ca="1" si="15"/>
        <v>0.5989139926236462</v>
      </c>
      <c r="J112">
        <f t="shared" ca="1" si="16"/>
        <v>1</v>
      </c>
      <c r="K112">
        <f t="shared" ca="1" si="17"/>
        <v>0</v>
      </c>
      <c r="L112" s="55">
        <v>20</v>
      </c>
      <c r="M112" s="61">
        <f t="shared" ca="1" si="13"/>
        <v>5.6553479304010064E-2</v>
      </c>
      <c r="N112" s="55"/>
    </row>
    <row r="113" spans="1:14">
      <c r="A113" s="2">
        <v>21</v>
      </c>
      <c r="B113" s="10">
        <f t="shared" ca="1" si="14"/>
        <v>1</v>
      </c>
      <c r="C113" s="25">
        <f t="shared" ca="1" si="15"/>
        <v>0.34103325469436996</v>
      </c>
      <c r="J113">
        <f t="shared" ca="1" si="16"/>
        <v>0</v>
      </c>
      <c r="K113">
        <f t="shared" ca="1" si="17"/>
        <v>0</v>
      </c>
      <c r="L113" s="55">
        <v>21</v>
      </c>
      <c r="M113" s="61">
        <f t="shared" ca="1" si="13"/>
        <v>8.7379636594708714</v>
      </c>
      <c r="N113" s="55"/>
    </row>
    <row r="114" spans="1:14">
      <c r="A114" s="2">
        <v>22</v>
      </c>
      <c r="B114" s="10">
        <f t="shared" ca="1" si="14"/>
        <v>0</v>
      </c>
      <c r="C114" s="25">
        <f t="shared" ca="1" si="15"/>
        <v>0.84135680900349019</v>
      </c>
      <c r="J114">
        <f t="shared" ca="1" si="16"/>
        <v>0</v>
      </c>
      <c r="K114">
        <f t="shared" ca="1" si="17"/>
        <v>0</v>
      </c>
      <c r="L114" s="55">
        <v>22</v>
      </c>
      <c r="M114" s="61">
        <f t="shared" ca="1" si="13"/>
        <v>0</v>
      </c>
      <c r="N114" s="55"/>
    </row>
    <row r="115" spans="1:14">
      <c r="A115" s="2">
        <v>23</v>
      </c>
      <c r="B115" s="10">
        <f t="shared" ca="1" si="14"/>
        <v>1</v>
      </c>
      <c r="C115" s="25">
        <f t="shared" ca="1" si="15"/>
        <v>0.51465634410708971</v>
      </c>
      <c r="J115">
        <f t="shared" ca="1" si="16"/>
        <v>1</v>
      </c>
      <c r="K115">
        <f t="shared" ca="1" si="17"/>
        <v>0</v>
      </c>
      <c r="L115" s="55">
        <v>23</v>
      </c>
      <c r="M115" s="61">
        <f t="shared" ca="1" si="13"/>
        <v>0.39506300987096071</v>
      </c>
      <c r="N115" s="55"/>
    </row>
    <row r="116" spans="1:14">
      <c r="A116" s="2">
        <v>24</v>
      </c>
      <c r="B116" s="10">
        <f t="shared" ca="1" si="14"/>
        <v>1</v>
      </c>
      <c r="C116" s="25">
        <f t="shared" ca="1" si="15"/>
        <v>7.283446852705322E-2</v>
      </c>
      <c r="J116">
        <f t="shared" ca="1" si="16"/>
        <v>1</v>
      </c>
      <c r="K116">
        <f t="shared" ca="1" si="17"/>
        <v>0</v>
      </c>
      <c r="L116" s="55">
        <v>24</v>
      </c>
      <c r="M116" s="61">
        <f t="shared" ca="1" si="13"/>
        <v>0.2647529176197832</v>
      </c>
      <c r="N116" s="55"/>
    </row>
    <row r="117" spans="1:14">
      <c r="A117" s="2">
        <v>25</v>
      </c>
      <c r="B117" s="10">
        <f t="shared" ca="1" si="14"/>
        <v>1</v>
      </c>
      <c r="C117" s="25">
        <f t="shared" ca="1" si="15"/>
        <v>0.42880397546332605</v>
      </c>
      <c r="J117">
        <f t="shared" ca="1" si="16"/>
        <v>1</v>
      </c>
      <c r="K117">
        <f t="shared" ca="1" si="17"/>
        <v>0</v>
      </c>
      <c r="L117" s="55">
        <v>25</v>
      </c>
      <c r="M117" s="61">
        <f t="shared" ca="1" si="13"/>
        <v>1.6481239583518164</v>
      </c>
      <c r="N117" s="55"/>
    </row>
    <row r="118" spans="1:14">
      <c r="A118" s="2">
        <v>26</v>
      </c>
      <c r="B118" s="10">
        <f t="shared" ca="1" si="14"/>
        <v>1</v>
      </c>
      <c r="C118" s="25">
        <f t="shared" ca="1" si="15"/>
        <v>0.65620755387555052</v>
      </c>
      <c r="J118">
        <f t="shared" ca="1" si="16"/>
        <v>0</v>
      </c>
      <c r="K118">
        <f t="shared" ca="1" si="17"/>
        <v>0</v>
      </c>
      <c r="L118" s="55">
        <v>26</v>
      </c>
      <c r="M118" s="61">
        <f t="shared" ca="1" si="13"/>
        <v>4.0811561469825053</v>
      </c>
      <c r="N118" s="55"/>
    </row>
    <row r="119" spans="1:14">
      <c r="A119" s="2">
        <v>27</v>
      </c>
      <c r="B119" s="10">
        <f t="shared" ca="1" si="14"/>
        <v>0</v>
      </c>
      <c r="C119" s="25">
        <f t="shared" ca="1" si="15"/>
        <v>0.81885452809175685</v>
      </c>
      <c r="J119">
        <f t="shared" ca="1" si="16"/>
        <v>0</v>
      </c>
      <c r="K119">
        <f t="shared" ca="1" si="17"/>
        <v>1</v>
      </c>
      <c r="L119" s="55">
        <v>27</v>
      </c>
      <c r="M119" s="61">
        <f t="shared" ca="1" si="13"/>
        <v>0</v>
      </c>
      <c r="N119" s="55"/>
    </row>
    <row r="120" spans="1:14">
      <c r="A120" s="2">
        <v>28</v>
      </c>
      <c r="B120" s="10">
        <f t="shared" ca="1" si="14"/>
        <v>0</v>
      </c>
      <c r="C120" s="25">
        <f t="shared" ca="1" si="15"/>
        <v>0.76530078131430446</v>
      </c>
      <c r="J120">
        <f t="shared" ca="1" si="16"/>
        <v>0</v>
      </c>
      <c r="K120">
        <f t="shared" ca="1" si="17"/>
        <v>0</v>
      </c>
      <c r="L120" s="55">
        <v>28</v>
      </c>
      <c r="M120" s="61">
        <f t="shared" ca="1" si="13"/>
        <v>0</v>
      </c>
      <c r="N120" s="55"/>
    </row>
    <row r="121" spans="1:14">
      <c r="A121" s="2">
        <v>29</v>
      </c>
      <c r="B121" s="10">
        <f t="shared" ca="1" si="14"/>
        <v>1</v>
      </c>
      <c r="C121" s="25">
        <f t="shared" ca="1" si="15"/>
        <v>0.31234258613593302</v>
      </c>
      <c r="J121">
        <f t="shared" ca="1" si="16"/>
        <v>0</v>
      </c>
      <c r="K121">
        <f t="shared" ca="1" si="17"/>
        <v>0</v>
      </c>
      <c r="L121" s="55">
        <v>29</v>
      </c>
      <c r="M121" s="61">
        <f t="shared" ca="1" si="13"/>
        <v>0.96998072699499804</v>
      </c>
      <c r="N121" s="55"/>
    </row>
    <row r="122" spans="1:14">
      <c r="A122" s="2">
        <v>30</v>
      </c>
      <c r="B122" s="10">
        <f t="shared" ca="1" si="14"/>
        <v>0</v>
      </c>
      <c r="C122" s="25">
        <f t="shared" ca="1" si="15"/>
        <v>0.99622160946756244</v>
      </c>
      <c r="J122">
        <f t="shared" ca="1" si="16"/>
        <v>0</v>
      </c>
      <c r="K122">
        <f t="shared" ca="1" si="17"/>
        <v>1</v>
      </c>
      <c r="L122" s="55">
        <v>30</v>
      </c>
      <c r="M122" s="61">
        <f t="shared" ca="1" si="13"/>
        <v>0</v>
      </c>
      <c r="N122" s="55"/>
    </row>
    <row r="123" spans="1:14">
      <c r="A123" s="2">
        <v>31</v>
      </c>
      <c r="B123" s="10">
        <f t="shared" ca="1" si="14"/>
        <v>0</v>
      </c>
      <c r="C123" s="25">
        <f t="shared" ca="1" si="15"/>
        <v>0.99424055086733187</v>
      </c>
      <c r="J123">
        <f t="shared" ca="1" si="16"/>
        <v>0</v>
      </c>
      <c r="K123">
        <f t="shared" ca="1" si="17"/>
        <v>1</v>
      </c>
      <c r="L123" s="55">
        <v>31</v>
      </c>
      <c r="M123" s="61">
        <f t="shared" ca="1" si="13"/>
        <v>0</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6" thickBot="1">
      <c r="A132" s="2" t="s">
        <v>59</v>
      </c>
      <c r="B132" s="2"/>
      <c r="C132" s="23"/>
      <c r="D132" s="1"/>
      <c r="E132" s="1"/>
      <c r="F132" s="1"/>
      <c r="G132" s="1"/>
      <c r="H132" s="1"/>
      <c r="I132" s="1"/>
      <c r="L132" s="55" t="s">
        <v>60</v>
      </c>
      <c r="M132" s="55"/>
      <c r="N132" s="55"/>
      <c r="O132" s="38">
        <v>0.43</v>
      </c>
      <c r="P132" s="38">
        <v>0.72</v>
      </c>
      <c r="Q132" s="38">
        <v>0.62</v>
      </c>
      <c r="R132" s="3"/>
    </row>
    <row r="133" spans="1:23" ht="24" thickBot="1">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f>'Rainfall Year 2025'!M134</f>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0.66666666666666663</v>
      </c>
      <c r="I135" s="20"/>
      <c r="J135" s="6">
        <f ca="1">SUM(J136:J3785)/SUM(rainout)</f>
        <v>0.53115184944591964</v>
      </c>
      <c r="K135" s="6">
        <f ca="1">SUM(K136:K3785)/(3650-SUM(rainout))</f>
        <v>1.4169643764868595E-2</v>
      </c>
      <c r="L135" s="59" t="s">
        <v>73</v>
      </c>
      <c r="M135" s="60" t="s">
        <v>80</v>
      </c>
      <c r="N135" s="55"/>
    </row>
    <row r="136" spans="1:23">
      <c r="A136" s="2">
        <v>1</v>
      </c>
      <c r="B136" s="10">
        <v>1</v>
      </c>
      <c r="C136" s="25">
        <f ca="1">RAND()</f>
        <v>0.33076130100438583</v>
      </c>
      <c r="D136" s="18" t="s">
        <v>81</v>
      </c>
      <c r="E136" s="18" t="s">
        <v>82</v>
      </c>
      <c r="F136" s="15" t="s">
        <v>78</v>
      </c>
      <c r="G136" s="20" t="s">
        <v>12</v>
      </c>
      <c r="H136" s="21">
        <f ca="1">COUNTIF(rainout,"=0")/COUNT(rainout)</f>
        <v>0.33333333333333331</v>
      </c>
      <c r="I136" s="20"/>
      <c r="J136">
        <f ca="1">IF(AND(B136,B137),1,0)</f>
        <v>1</v>
      </c>
      <c r="K136">
        <f ca="1">IF(AND(NOT(B136),NOT(B137)),1,0)</f>
        <v>0</v>
      </c>
      <c r="L136" s="55">
        <v>1</v>
      </c>
      <c r="M136" s="61">
        <f t="shared" ref="M136:M165" ca="1" si="18">IF(B136&gt;0,-LN(1-(RAND()))/lambda,0)</f>
        <v>0.7759622558139968</v>
      </c>
      <c r="N136" s="55"/>
      <c r="O136" s="37"/>
      <c r="P136" t="s">
        <v>83</v>
      </c>
    </row>
    <row r="137" spans="1:23">
      <c r="A137" s="2">
        <v>2</v>
      </c>
      <c r="B137" s="10">
        <f t="shared" ref="B137:B165" ca="1" si="19">IF(B136&gt;0,IF(C137&lt;pww,1,0),IF(C137&lt;pdw,1,0))</f>
        <v>1</v>
      </c>
      <c r="C137" s="25">
        <f t="shared" ref="C137:C165" ca="1" si="20">RAND()</f>
        <v>0.33284350463165602</v>
      </c>
      <c r="D137" s="18"/>
      <c r="E137" s="18"/>
      <c r="F137" s="1"/>
      <c r="G137" s="19" t="s">
        <v>69</v>
      </c>
      <c r="H137" s="19"/>
      <c r="I137" s="20"/>
      <c r="J137">
        <f t="shared" ref="J137:J165" ca="1" si="21">IF(AND(B137,B138),1,0)</f>
        <v>1</v>
      </c>
      <c r="K137">
        <f t="shared" ref="K137:K165" ca="1" si="22">IF(AND(NOT(B137),NOT(B138)),1,0)</f>
        <v>0</v>
      </c>
      <c r="L137" s="55">
        <v>2</v>
      </c>
      <c r="M137" s="61">
        <f t="shared" ca="1" si="18"/>
        <v>1.3956711547118696</v>
      </c>
      <c r="N137" s="55"/>
      <c r="O137" s="4"/>
      <c r="P137" t="s">
        <v>84</v>
      </c>
    </row>
    <row r="138" spans="1:23" ht="15.6">
      <c r="A138" s="2">
        <v>3</v>
      </c>
      <c r="B138" s="10">
        <f t="shared" ca="1" si="19"/>
        <v>1</v>
      </c>
      <c r="C138" s="25">
        <f t="shared" ca="1" si="20"/>
        <v>0.56964956127459998</v>
      </c>
      <c r="D138" s="63">
        <f>'Rainfall Year 2025'!D138</f>
        <v>0.64</v>
      </c>
      <c r="E138" s="34">
        <f>1-D138</f>
        <v>0.36</v>
      </c>
      <c r="F138" s="35" t="s">
        <v>78</v>
      </c>
      <c r="G138" s="36">
        <f ca="1">J135</f>
        <v>0.53115184944591964</v>
      </c>
      <c r="H138" s="36">
        <f ca="1">1-G138</f>
        <v>0.46884815055408036</v>
      </c>
      <c r="I138" s="20"/>
      <c r="J138">
        <f t="shared" ca="1" si="21"/>
        <v>0</v>
      </c>
      <c r="K138">
        <f t="shared" ca="1" si="22"/>
        <v>0</v>
      </c>
      <c r="L138" s="55">
        <v>3</v>
      </c>
      <c r="M138" s="61">
        <f t="shared" ca="1" si="18"/>
        <v>1.5825191827334848</v>
      </c>
      <c r="N138" s="55"/>
      <c r="O138" s="41" t="s">
        <v>85</v>
      </c>
      <c r="P138" s="42"/>
      <c r="Q138" s="42" t="s">
        <v>86</v>
      </c>
      <c r="R138" s="43"/>
    </row>
    <row r="139" spans="1:23" ht="15.6">
      <c r="A139" s="2">
        <v>4</v>
      </c>
      <c r="B139" s="10">
        <f t="shared" ca="1" si="19"/>
        <v>0</v>
      </c>
      <c r="C139" s="25">
        <f t="shared" ca="1" si="20"/>
        <v>0.91123563878849267</v>
      </c>
      <c r="D139" s="34">
        <f>1-E139</f>
        <v>0.29000000000000004</v>
      </c>
      <c r="E139" s="63">
        <f>'Rainfall Year 2025'!E139</f>
        <v>0.71</v>
      </c>
      <c r="F139" s="35" t="s">
        <v>78</v>
      </c>
      <c r="G139" s="36">
        <f ca="1">1-H139</f>
        <v>0.98583035623513138</v>
      </c>
      <c r="H139" s="36">
        <f ca="1">K135</f>
        <v>1.4169643764868595E-2</v>
      </c>
      <c r="I139" s="20"/>
      <c r="J139">
        <f t="shared" ca="1" si="21"/>
        <v>0</v>
      </c>
      <c r="K139">
        <f t="shared" ca="1" si="22"/>
        <v>0</v>
      </c>
      <c r="L139" s="55">
        <v>4</v>
      </c>
      <c r="M139" s="61">
        <f t="shared" ca="1" si="18"/>
        <v>0</v>
      </c>
      <c r="N139" s="55"/>
      <c r="O139" s="44">
        <f ca="1">SUM(M136:M165)/30/H135</f>
        <v>2.4877770734161317</v>
      </c>
      <c r="P139" s="45"/>
      <c r="Q139" s="46">
        <f ca="1">SUM(M136:M165)</f>
        <v>49.755541468322633</v>
      </c>
      <c r="R139" s="47" t="s">
        <v>87</v>
      </c>
      <c r="S139" s="78" t="s">
        <v>88</v>
      </c>
      <c r="T139" s="78"/>
      <c r="U139" s="78"/>
      <c r="V139" s="78"/>
    </row>
    <row r="140" spans="1:23" ht="15.6">
      <c r="A140" s="2">
        <v>5</v>
      </c>
      <c r="B140" s="10">
        <f t="shared" ca="1" si="19"/>
        <v>1</v>
      </c>
      <c r="C140" s="25">
        <f t="shared" ca="1" si="20"/>
        <v>0.10516919261410995</v>
      </c>
      <c r="J140">
        <f t="shared" ca="1" si="21"/>
        <v>1</v>
      </c>
      <c r="K140">
        <f t="shared" ca="1" si="22"/>
        <v>0</v>
      </c>
      <c r="L140" s="55">
        <v>5</v>
      </c>
      <c r="M140" s="61">
        <f t="shared" ca="1" si="18"/>
        <v>1.983084993207713</v>
      </c>
      <c r="N140" s="55"/>
      <c r="O140" s="48"/>
      <c r="P140" s="49"/>
      <c r="R140" s="50"/>
    </row>
    <row r="141" spans="1:23">
      <c r="A141" s="2">
        <v>6</v>
      </c>
      <c r="B141" s="10">
        <f t="shared" ca="1" si="19"/>
        <v>1</v>
      </c>
      <c r="C141" s="25">
        <f t="shared" ca="1" si="20"/>
        <v>0.56408208499885515</v>
      </c>
      <c r="J141">
        <f t="shared" ca="1" si="21"/>
        <v>1</v>
      </c>
      <c r="K141">
        <f t="shared" ca="1" si="22"/>
        <v>0</v>
      </c>
      <c r="L141" s="55">
        <v>6</v>
      </c>
      <c r="M141" s="61">
        <f t="shared" ca="1" si="18"/>
        <v>0.38360856431720131</v>
      </c>
      <c r="N141" s="55"/>
    </row>
    <row r="142" spans="1:23">
      <c r="A142" s="2">
        <v>7</v>
      </c>
      <c r="B142" s="10">
        <f t="shared" ca="1" si="19"/>
        <v>1</v>
      </c>
      <c r="C142" s="25">
        <f t="shared" ca="1" si="20"/>
        <v>0.2285545037023996</v>
      </c>
      <c r="J142">
        <f t="shared" ca="1" si="21"/>
        <v>1</v>
      </c>
      <c r="K142">
        <f t="shared" ca="1" si="22"/>
        <v>0</v>
      </c>
      <c r="L142" s="55">
        <v>7</v>
      </c>
      <c r="M142" s="61">
        <f t="shared" ca="1" si="18"/>
        <v>0.16710993164343196</v>
      </c>
      <c r="N142" s="55"/>
      <c r="O142" s="76" t="s">
        <v>89</v>
      </c>
      <c r="P142" s="76" t="s">
        <v>90</v>
      </c>
      <c r="Q142" s="77">
        <f>79.9</f>
        <v>79.900000000000006</v>
      </c>
      <c r="R142" s="78" t="s">
        <v>87</v>
      </c>
      <c r="S142" s="78" t="s">
        <v>91</v>
      </c>
      <c r="T142" s="78"/>
      <c r="U142" s="78"/>
      <c r="V142" s="78"/>
      <c r="W142" s="78"/>
    </row>
    <row r="143" spans="1:23">
      <c r="A143" s="2">
        <v>8</v>
      </c>
      <c r="B143" s="10">
        <f t="shared" ca="1" si="19"/>
        <v>1</v>
      </c>
      <c r="C143" s="25">
        <f t="shared" ca="1" si="20"/>
        <v>0.71459043975907799</v>
      </c>
      <c r="J143">
        <f t="shared" ca="1" si="21"/>
        <v>1</v>
      </c>
      <c r="K143">
        <f t="shared" ca="1" si="22"/>
        <v>0</v>
      </c>
      <c r="L143" s="55">
        <v>8</v>
      </c>
      <c r="M143" s="61">
        <f t="shared" ca="1" si="18"/>
        <v>2.1721820486933425</v>
      </c>
      <c r="N143" s="55"/>
      <c r="O143" s="76"/>
      <c r="P143" s="76" t="s">
        <v>92</v>
      </c>
      <c r="Q143" s="77">
        <f ca="1">MAX(M136:M3785)</f>
        <v>18.034125857327339</v>
      </c>
      <c r="R143" s="78" t="s">
        <v>87</v>
      </c>
      <c r="S143" s="78"/>
      <c r="T143" s="78"/>
      <c r="U143" s="78"/>
      <c r="V143" s="78"/>
      <c r="W143" s="78"/>
    </row>
    <row r="144" spans="1:23">
      <c r="A144" s="2">
        <v>9</v>
      </c>
      <c r="B144" s="10">
        <f t="shared" ca="1" si="19"/>
        <v>1</v>
      </c>
      <c r="C144" s="25">
        <f t="shared" ca="1" si="20"/>
        <v>5.9382559053984818E-2</v>
      </c>
      <c r="J144">
        <f t="shared" ca="1" si="21"/>
        <v>0</v>
      </c>
      <c r="K144">
        <f t="shared" ca="1" si="22"/>
        <v>0</v>
      </c>
      <c r="L144" s="55">
        <v>9</v>
      </c>
      <c r="M144" s="61">
        <f t="shared" ca="1" si="18"/>
        <v>1.1044989678425972</v>
      </c>
      <c r="N144" s="55"/>
      <c r="Q144" s="51"/>
    </row>
    <row r="145" spans="1:14">
      <c r="A145" s="2">
        <v>10</v>
      </c>
      <c r="B145" s="10">
        <f t="shared" ca="1" si="19"/>
        <v>0</v>
      </c>
      <c r="C145" s="25">
        <f t="shared" ca="1" si="20"/>
        <v>0.72149013664447714</v>
      </c>
      <c r="J145">
        <f t="shared" ca="1" si="21"/>
        <v>0</v>
      </c>
      <c r="K145">
        <f t="shared" ca="1" si="22"/>
        <v>0</v>
      </c>
      <c r="L145" s="55">
        <v>10</v>
      </c>
      <c r="M145" s="61">
        <f t="shared" ca="1" si="18"/>
        <v>0</v>
      </c>
      <c r="N145" s="55"/>
    </row>
    <row r="146" spans="1:14">
      <c r="A146" s="2">
        <v>11</v>
      </c>
      <c r="B146" s="10">
        <f t="shared" ca="1" si="19"/>
        <v>1</v>
      </c>
      <c r="C146" s="25">
        <f t="shared" ca="1" si="20"/>
        <v>0.18276136430349177</v>
      </c>
      <c r="J146">
        <f t="shared" ca="1" si="21"/>
        <v>1</v>
      </c>
      <c r="K146">
        <f t="shared" ca="1" si="22"/>
        <v>0</v>
      </c>
      <c r="L146" s="55">
        <v>11</v>
      </c>
      <c r="M146" s="61">
        <f t="shared" ca="1" si="18"/>
        <v>4.6427110033117911</v>
      </c>
      <c r="N146" s="55"/>
    </row>
    <row r="147" spans="1:14">
      <c r="A147" s="2">
        <v>12</v>
      </c>
      <c r="B147" s="10">
        <f t="shared" ca="1" si="19"/>
        <v>1</v>
      </c>
      <c r="C147" s="25">
        <f t="shared" ca="1" si="20"/>
        <v>3.6754645665033281E-2</v>
      </c>
      <c r="J147">
        <f t="shared" ca="1" si="21"/>
        <v>1</v>
      </c>
      <c r="K147">
        <f t="shared" ca="1" si="22"/>
        <v>0</v>
      </c>
      <c r="L147" s="55">
        <v>12</v>
      </c>
      <c r="M147" s="61">
        <f t="shared" ca="1" si="18"/>
        <v>2.0852584456051466</v>
      </c>
      <c r="N147" s="55"/>
    </row>
    <row r="148" spans="1:14">
      <c r="A148" s="2">
        <v>13</v>
      </c>
      <c r="B148" s="10">
        <f t="shared" ca="1" si="19"/>
        <v>1</v>
      </c>
      <c r="C148" s="25">
        <f t="shared" ca="1" si="20"/>
        <v>0.24084476824138745</v>
      </c>
      <c r="J148">
        <f t="shared" ca="1" si="21"/>
        <v>0</v>
      </c>
      <c r="K148">
        <f t="shared" ca="1" si="22"/>
        <v>0</v>
      </c>
      <c r="L148" s="55">
        <v>13</v>
      </c>
      <c r="M148" s="61">
        <f t="shared" ca="1" si="18"/>
        <v>4.928255613717238</v>
      </c>
      <c r="N148" s="55"/>
    </row>
    <row r="149" spans="1:14">
      <c r="A149" s="2">
        <v>14</v>
      </c>
      <c r="B149" s="10">
        <f t="shared" ca="1" si="19"/>
        <v>0</v>
      </c>
      <c r="C149" s="25">
        <f t="shared" ca="1" si="20"/>
        <v>0.82503950018190364</v>
      </c>
      <c r="J149">
        <f t="shared" ca="1" si="21"/>
        <v>0</v>
      </c>
      <c r="K149">
        <f t="shared" ca="1" si="22"/>
        <v>1</v>
      </c>
      <c r="L149" s="55">
        <v>14</v>
      </c>
      <c r="M149" s="61">
        <f t="shared" ca="1" si="18"/>
        <v>0</v>
      </c>
      <c r="N149" s="55"/>
    </row>
    <row r="150" spans="1:14">
      <c r="A150" s="2">
        <v>15</v>
      </c>
      <c r="B150" s="10">
        <f t="shared" ca="1" si="19"/>
        <v>0</v>
      </c>
      <c r="C150" s="25">
        <f t="shared" ca="1" si="20"/>
        <v>0.96446939639703788</v>
      </c>
      <c r="J150">
        <f t="shared" ca="1" si="21"/>
        <v>0</v>
      </c>
      <c r="K150">
        <f t="shared" ca="1" si="22"/>
        <v>0</v>
      </c>
      <c r="L150" s="55">
        <v>15</v>
      </c>
      <c r="M150" s="61">
        <f t="shared" ca="1" si="18"/>
        <v>0</v>
      </c>
      <c r="N150" s="55"/>
    </row>
    <row r="151" spans="1:14">
      <c r="A151" s="2">
        <v>16</v>
      </c>
      <c r="B151" s="10">
        <f t="shared" ca="1" si="19"/>
        <v>1</v>
      </c>
      <c r="C151" s="25">
        <f t="shared" ca="1" si="20"/>
        <v>0.29824113725947421</v>
      </c>
      <c r="J151">
        <f t="shared" ca="1" si="21"/>
        <v>0</v>
      </c>
      <c r="K151">
        <f t="shared" ca="1" si="22"/>
        <v>0</v>
      </c>
      <c r="L151" s="55">
        <v>16</v>
      </c>
      <c r="M151" s="61">
        <f t="shared" ca="1" si="18"/>
        <v>3.1739160139881468</v>
      </c>
      <c r="N151" s="55"/>
    </row>
    <row r="152" spans="1:14">
      <c r="A152" s="2">
        <v>17</v>
      </c>
      <c r="B152" s="10">
        <f t="shared" ca="1" si="19"/>
        <v>0</v>
      </c>
      <c r="C152" s="25">
        <f t="shared" ca="1" si="20"/>
        <v>0.95536439016162522</v>
      </c>
      <c r="J152">
        <f t="shared" ca="1" si="21"/>
        <v>0</v>
      </c>
      <c r="K152">
        <f t="shared" ca="1" si="22"/>
        <v>0</v>
      </c>
      <c r="L152" s="55">
        <v>17</v>
      </c>
      <c r="M152" s="61">
        <f t="shared" ca="1" si="18"/>
        <v>0</v>
      </c>
      <c r="N152" s="55"/>
    </row>
    <row r="153" spans="1:14">
      <c r="A153" s="2">
        <v>18</v>
      </c>
      <c r="B153" s="10">
        <f t="shared" ca="1" si="19"/>
        <v>1</v>
      </c>
      <c r="C153" s="25">
        <f t="shared" ca="1" si="20"/>
        <v>0.35633517573437257</v>
      </c>
      <c r="J153">
        <f t="shared" ca="1" si="21"/>
        <v>1</v>
      </c>
      <c r="K153">
        <f t="shared" ca="1" si="22"/>
        <v>0</v>
      </c>
      <c r="L153" s="55">
        <v>18</v>
      </c>
      <c r="M153" s="61">
        <f t="shared" ca="1" si="18"/>
        <v>4.7730194657562706</v>
      </c>
      <c r="N153" s="55"/>
    </row>
    <row r="154" spans="1:14">
      <c r="A154" s="2">
        <v>19</v>
      </c>
      <c r="B154" s="10">
        <f t="shared" ca="1" si="19"/>
        <v>1</v>
      </c>
      <c r="C154" s="25">
        <f t="shared" ca="1" si="20"/>
        <v>2.9526595699948754E-2</v>
      </c>
      <c r="J154">
        <f t="shared" ca="1" si="21"/>
        <v>1</v>
      </c>
      <c r="K154">
        <f t="shared" ca="1" si="22"/>
        <v>0</v>
      </c>
      <c r="L154" s="55">
        <v>19</v>
      </c>
      <c r="M154" s="61">
        <f t="shared" ca="1" si="18"/>
        <v>0.65869956041479927</v>
      </c>
      <c r="N154" s="55"/>
    </row>
    <row r="155" spans="1:14">
      <c r="A155" s="2">
        <v>20</v>
      </c>
      <c r="B155" s="10">
        <f t="shared" ca="1" si="19"/>
        <v>1</v>
      </c>
      <c r="C155" s="25">
        <f t="shared" ca="1" si="20"/>
        <v>5.8213827463564294E-2</v>
      </c>
      <c r="J155">
        <f t="shared" ca="1" si="21"/>
        <v>1</v>
      </c>
      <c r="K155">
        <f t="shared" ca="1" si="22"/>
        <v>0</v>
      </c>
      <c r="L155" s="55">
        <v>20</v>
      </c>
      <c r="M155" s="61">
        <f t="shared" ca="1" si="18"/>
        <v>3.2385644185591893</v>
      </c>
      <c r="N155" s="55"/>
    </row>
    <row r="156" spans="1:14">
      <c r="A156" s="2">
        <v>21</v>
      </c>
      <c r="B156" s="10">
        <f t="shared" ca="1" si="19"/>
        <v>1</v>
      </c>
      <c r="C156" s="25">
        <f t="shared" ca="1" si="20"/>
        <v>0.33496059959940827</v>
      </c>
      <c r="J156">
        <f t="shared" ca="1" si="21"/>
        <v>0</v>
      </c>
      <c r="K156">
        <f t="shared" ca="1" si="22"/>
        <v>0</v>
      </c>
      <c r="L156" s="55">
        <v>21</v>
      </c>
      <c r="M156" s="61">
        <f t="shared" ca="1" si="18"/>
        <v>4.4233270344396036</v>
      </c>
      <c r="N156" s="55"/>
    </row>
    <row r="157" spans="1:14">
      <c r="A157" s="2">
        <v>22</v>
      </c>
      <c r="B157" s="10">
        <f t="shared" ca="1" si="19"/>
        <v>0</v>
      </c>
      <c r="C157" s="25">
        <f t="shared" ca="1" si="20"/>
        <v>0.99362571404191702</v>
      </c>
      <c r="J157">
        <f t="shared" ca="1" si="21"/>
        <v>0</v>
      </c>
      <c r="K157">
        <f t="shared" ca="1" si="22"/>
        <v>0</v>
      </c>
      <c r="L157" s="55">
        <v>22</v>
      </c>
      <c r="M157" s="61">
        <f t="shared" ca="1" si="18"/>
        <v>0</v>
      </c>
      <c r="N157" s="55"/>
    </row>
    <row r="158" spans="1:14">
      <c r="A158" s="2">
        <v>23</v>
      </c>
      <c r="B158" s="10">
        <f t="shared" ca="1" si="19"/>
        <v>1</v>
      </c>
      <c r="C158" s="25">
        <f t="shared" ca="1" si="20"/>
        <v>0.19717405027784285</v>
      </c>
      <c r="J158">
        <f t="shared" ca="1" si="21"/>
        <v>1</v>
      </c>
      <c r="K158">
        <f t="shared" ca="1" si="22"/>
        <v>0</v>
      </c>
      <c r="L158" s="55">
        <v>23</v>
      </c>
      <c r="M158" s="61">
        <f t="shared" ca="1" si="18"/>
        <v>3.4664743472754753</v>
      </c>
      <c r="N158" s="55"/>
    </row>
    <row r="159" spans="1:14">
      <c r="A159" s="2">
        <v>24</v>
      </c>
      <c r="B159" s="10">
        <f t="shared" ca="1" si="19"/>
        <v>1</v>
      </c>
      <c r="C159" s="25">
        <f t="shared" ca="1" si="20"/>
        <v>0.12861199417951596</v>
      </c>
      <c r="J159">
        <f t="shared" ca="1" si="21"/>
        <v>1</v>
      </c>
      <c r="K159">
        <f t="shared" ca="1" si="22"/>
        <v>0</v>
      </c>
      <c r="L159" s="55">
        <v>24</v>
      </c>
      <c r="M159" s="61">
        <f t="shared" ca="1" si="18"/>
        <v>2.1964360835866805</v>
      </c>
      <c r="N159" s="55"/>
    </row>
    <row r="160" spans="1:14">
      <c r="A160" s="2">
        <v>25</v>
      </c>
      <c r="B160" s="10">
        <f t="shared" ca="1" si="19"/>
        <v>1</v>
      </c>
      <c r="C160" s="25">
        <f t="shared" ca="1" si="20"/>
        <v>0.36283826468002545</v>
      </c>
      <c r="J160">
        <f t="shared" ca="1" si="21"/>
        <v>0</v>
      </c>
      <c r="K160">
        <f t="shared" ca="1" si="22"/>
        <v>0</v>
      </c>
      <c r="L160" s="55">
        <v>25</v>
      </c>
      <c r="M160" s="61">
        <f t="shared" ca="1" si="18"/>
        <v>6.6042423827046601</v>
      </c>
      <c r="N160" s="55"/>
    </row>
    <row r="161" spans="1:18">
      <c r="A161" s="2">
        <v>26</v>
      </c>
      <c r="B161" s="10">
        <f t="shared" ca="1" si="19"/>
        <v>0</v>
      </c>
      <c r="C161" s="25">
        <f t="shared" ca="1" si="20"/>
        <v>0.91753301124908504</v>
      </c>
      <c r="J161">
        <f t="shared" ca="1" si="21"/>
        <v>0</v>
      </c>
      <c r="K161">
        <f t="shared" ca="1" si="22"/>
        <v>1</v>
      </c>
      <c r="L161" s="55">
        <v>26</v>
      </c>
      <c r="M161" s="61">
        <f t="shared" ca="1" si="18"/>
        <v>0</v>
      </c>
      <c r="N161" s="55"/>
    </row>
    <row r="162" spans="1:18">
      <c r="A162" s="2">
        <v>27</v>
      </c>
      <c r="B162" s="10">
        <f t="shared" ca="1" si="19"/>
        <v>0</v>
      </c>
      <c r="C162" s="25">
        <f t="shared" ca="1" si="20"/>
        <v>0.78780109595640191</v>
      </c>
      <c r="J162">
        <f t="shared" ca="1" si="21"/>
        <v>0</v>
      </c>
      <c r="K162">
        <f t="shared" ca="1" si="22"/>
        <v>1</v>
      </c>
      <c r="L162" s="55">
        <v>27</v>
      </c>
      <c r="M162" s="61">
        <f t="shared" ca="1" si="18"/>
        <v>0</v>
      </c>
      <c r="N162" s="55"/>
    </row>
    <row r="163" spans="1:18">
      <c r="A163" s="2">
        <v>28</v>
      </c>
      <c r="B163" s="10">
        <f t="shared" ca="1" si="19"/>
        <v>0</v>
      </c>
      <c r="C163" s="25">
        <f t="shared" ca="1" si="20"/>
        <v>0.59536853261069711</v>
      </c>
      <c r="J163">
        <f t="shared" ca="1" si="21"/>
        <v>0</v>
      </c>
      <c r="K163">
        <f t="shared" ca="1" si="22"/>
        <v>1</v>
      </c>
      <c r="L163" s="55">
        <v>28</v>
      </c>
      <c r="M163" s="61">
        <f t="shared" ca="1" si="18"/>
        <v>0</v>
      </c>
      <c r="N163" s="55"/>
    </row>
    <row r="164" spans="1:18">
      <c r="A164" s="2">
        <v>29</v>
      </c>
      <c r="B164" s="10">
        <f t="shared" ca="1" si="19"/>
        <v>0</v>
      </c>
      <c r="C164" s="25">
        <f t="shared" ca="1" si="20"/>
        <v>0.98730186892220084</v>
      </c>
      <c r="J164">
        <f t="shared" ca="1" si="21"/>
        <v>0</v>
      </c>
      <c r="K164">
        <f t="shared" ca="1" si="22"/>
        <v>1</v>
      </c>
      <c r="L164" s="55">
        <v>29</v>
      </c>
      <c r="M164" s="61">
        <f t="shared" ca="1" si="18"/>
        <v>0</v>
      </c>
      <c r="N164" s="55"/>
    </row>
    <row r="165" spans="1:18">
      <c r="A165" s="2">
        <v>30</v>
      </c>
      <c r="B165" s="10">
        <f t="shared" ca="1" si="19"/>
        <v>0</v>
      </c>
      <c r="C165" s="25">
        <f t="shared" ca="1" si="20"/>
        <v>0.55977713404478668</v>
      </c>
      <c r="J165">
        <f t="shared" ca="1" si="21"/>
        <v>0</v>
      </c>
      <c r="K165">
        <f t="shared" ca="1" si="22"/>
        <v>1</v>
      </c>
      <c r="L165" s="55">
        <v>30</v>
      </c>
      <c r="M165" s="61">
        <f t="shared" ca="1" si="18"/>
        <v>0</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6" thickBot="1">
      <c r="A175" s="2" t="s">
        <v>59</v>
      </c>
      <c r="B175" s="2"/>
      <c r="C175" s="23"/>
      <c r="D175" s="1"/>
      <c r="E175" s="1"/>
      <c r="F175" s="1"/>
      <c r="G175" s="1"/>
      <c r="H175" s="1"/>
      <c r="I175" s="1"/>
      <c r="L175" s="55" t="s">
        <v>60</v>
      </c>
      <c r="M175" s="55"/>
      <c r="N175" s="55"/>
      <c r="O175" s="38">
        <v>0.43</v>
      </c>
      <c r="P175" s="38">
        <v>0.72</v>
      </c>
      <c r="Q175" s="38">
        <v>0.62</v>
      </c>
      <c r="R175" s="3"/>
    </row>
    <row r="176" spans="1:18" ht="24" thickBot="1">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f>'Rainfall Year 2025'!M177</f>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0.66666666666666663</v>
      </c>
      <c r="I178" s="20"/>
      <c r="J178" s="6">
        <f ca="1">SUM(J179:J3828)/SUM(rainout)</f>
        <v>0.47890801991137938</v>
      </c>
      <c r="K178" s="6">
        <f ca="1">SUM(K179:K3828)/(3650-SUM(rainout))</f>
        <v>1.2397121028716261E-2</v>
      </c>
      <c r="L178" s="59" t="s">
        <v>73</v>
      </c>
      <c r="M178" s="60" t="s">
        <v>80</v>
      </c>
      <c r="N178" s="55"/>
    </row>
    <row r="179" spans="1:23">
      <c r="A179" s="2">
        <v>1</v>
      </c>
      <c r="B179" s="10">
        <v>1</v>
      </c>
      <c r="C179" s="25">
        <f ca="1">RAND()</f>
        <v>0.35288268786040278</v>
      </c>
      <c r="D179" s="18" t="s">
        <v>81</v>
      </c>
      <c r="E179" s="18" t="s">
        <v>82</v>
      </c>
      <c r="F179" s="15" t="s">
        <v>78</v>
      </c>
      <c r="G179" s="20" t="s">
        <v>12</v>
      </c>
      <c r="H179" s="21">
        <f ca="1">COUNTIF(rainout,"=0")/COUNT(rainout)</f>
        <v>0.33333333333333331</v>
      </c>
      <c r="I179" s="20"/>
      <c r="J179">
        <f ca="1">IF(AND(B179,B180),1,0)</f>
        <v>1</v>
      </c>
      <c r="K179">
        <f ca="1">IF(AND(NOT(B179),NOT(B180)),1,0)</f>
        <v>0</v>
      </c>
      <c r="L179" s="55">
        <v>1</v>
      </c>
      <c r="M179" s="61">
        <f t="shared" ref="M179:M209" ca="1" si="23">IF(B179&gt;0,-LN(1-(RAND()))/lambda,0)</f>
        <v>1.1679076570974065</v>
      </c>
      <c r="N179" s="55"/>
      <c r="O179" s="37"/>
      <c r="P179" t="s">
        <v>83</v>
      </c>
    </row>
    <row r="180" spans="1:23">
      <c r="A180" s="2">
        <v>2</v>
      </c>
      <c r="B180" s="10">
        <f t="shared" ref="B180:B209" ca="1" si="24">IF(B179&gt;0,IF(C180&lt;pww,1,0),IF(C180&lt;pdw,1,0))</f>
        <v>1</v>
      </c>
      <c r="C180" s="25">
        <f t="shared" ref="C180:C209" ca="1" si="25">RAND()</f>
        <v>0.13250870562196715</v>
      </c>
      <c r="D180" s="18"/>
      <c r="E180" s="18"/>
      <c r="F180" s="1"/>
      <c r="G180" s="19" t="s">
        <v>69</v>
      </c>
      <c r="H180" s="19"/>
      <c r="I180" s="20"/>
      <c r="J180">
        <f t="shared" ref="J180:J209" ca="1" si="26">IF(AND(B180,B181),1,0)</f>
        <v>1</v>
      </c>
      <c r="K180">
        <f t="shared" ref="K180:K209" ca="1" si="27">IF(AND(NOT(B180),NOT(B181)),1,0)</f>
        <v>0</v>
      </c>
      <c r="L180" s="55">
        <v>2</v>
      </c>
      <c r="M180" s="61">
        <f t="shared" ca="1" si="23"/>
        <v>1.4492559204043156</v>
      </c>
      <c r="N180" s="55"/>
      <c r="O180" s="4"/>
      <c r="P180" t="s">
        <v>84</v>
      </c>
    </row>
    <row r="181" spans="1:23" ht="15.6">
      <c r="A181" s="2">
        <v>3</v>
      </c>
      <c r="B181" s="10">
        <f t="shared" ca="1" si="24"/>
        <v>1</v>
      </c>
      <c r="C181" s="25">
        <f t="shared" ca="1" si="25"/>
        <v>0.56074942254299098</v>
      </c>
      <c r="D181" s="63">
        <f>'Rainfall Year 2025'!D181</f>
        <v>0.66</v>
      </c>
      <c r="E181" s="34">
        <f>1-D181</f>
        <v>0.33999999999999997</v>
      </c>
      <c r="F181" s="35" t="s">
        <v>78</v>
      </c>
      <c r="G181" s="36">
        <f ca="1">J178</f>
        <v>0.47890801991137938</v>
      </c>
      <c r="H181" s="36">
        <f ca="1">1-G181</f>
        <v>0.52109198008862068</v>
      </c>
      <c r="I181" s="20"/>
      <c r="J181">
        <f t="shared" ca="1" si="26"/>
        <v>1</v>
      </c>
      <c r="K181">
        <f t="shared" ca="1" si="27"/>
        <v>0</v>
      </c>
      <c r="L181" s="55">
        <v>3</v>
      </c>
      <c r="M181" s="61">
        <f t="shared" ca="1" si="23"/>
        <v>0.56891240956134492</v>
      </c>
      <c r="N181" s="55"/>
      <c r="O181" s="41" t="s">
        <v>85</v>
      </c>
      <c r="P181" s="42"/>
      <c r="Q181" s="42" t="s">
        <v>86</v>
      </c>
      <c r="R181" s="43"/>
    </row>
    <row r="182" spans="1:23" ht="15.6">
      <c r="A182" s="2">
        <v>4</v>
      </c>
      <c r="B182" s="10">
        <f t="shared" ca="1" si="24"/>
        <v>1</v>
      </c>
      <c r="C182" s="25">
        <f t="shared" ca="1" si="25"/>
        <v>0.23640771695093798</v>
      </c>
      <c r="D182" s="34">
        <f>1-E182</f>
        <v>0.27</v>
      </c>
      <c r="E182" s="63">
        <f>'Rainfall Year 2025'!E182</f>
        <v>0.73</v>
      </c>
      <c r="F182" s="35" t="s">
        <v>78</v>
      </c>
      <c r="G182" s="36">
        <f ca="1">1-H182</f>
        <v>0.98760287897128374</v>
      </c>
      <c r="H182" s="36">
        <f ca="1">K178</f>
        <v>1.2397121028716261E-2</v>
      </c>
      <c r="I182" s="20"/>
      <c r="J182">
        <f t="shared" ca="1" si="26"/>
        <v>1</v>
      </c>
      <c r="K182">
        <f t="shared" ca="1" si="27"/>
        <v>0</v>
      </c>
      <c r="L182" s="55">
        <v>4</v>
      </c>
      <c r="M182" s="61">
        <f t="shared" ca="1" si="23"/>
        <v>0.36048697301859844</v>
      </c>
      <c r="N182" s="55"/>
      <c r="O182" s="44">
        <f ca="1">SUM(M179:M209)/31/H178</f>
        <v>2.4798399821786048</v>
      </c>
      <c r="P182" s="45"/>
      <c r="Q182" s="46">
        <f ca="1">SUM(M179:M209)</f>
        <v>51.250026298357831</v>
      </c>
      <c r="R182" s="47" t="s">
        <v>87</v>
      </c>
      <c r="S182" s="78" t="s">
        <v>88</v>
      </c>
      <c r="T182" s="78"/>
      <c r="U182" s="78"/>
      <c r="V182" s="78"/>
    </row>
    <row r="183" spans="1:23" ht="15.6">
      <c r="A183" s="2">
        <v>5</v>
      </c>
      <c r="B183" s="10">
        <f t="shared" ca="1" si="24"/>
        <v>1</v>
      </c>
      <c r="C183" s="25">
        <f t="shared" ca="1" si="25"/>
        <v>0.33769453923551018</v>
      </c>
      <c r="J183">
        <f t="shared" ca="1" si="26"/>
        <v>1</v>
      </c>
      <c r="K183">
        <f t="shared" ca="1" si="27"/>
        <v>0</v>
      </c>
      <c r="L183" s="55">
        <v>5</v>
      </c>
      <c r="M183" s="61">
        <f t="shared" ca="1" si="23"/>
        <v>0.57324702704830799</v>
      </c>
      <c r="N183" s="55"/>
      <c r="O183" s="48"/>
      <c r="P183" s="49"/>
      <c r="R183" s="50"/>
    </row>
    <row r="184" spans="1:23">
      <c r="A184" s="2">
        <v>6</v>
      </c>
      <c r="B184" s="10">
        <f t="shared" ca="1" si="24"/>
        <v>1</v>
      </c>
      <c r="C184" s="25">
        <f t="shared" ca="1" si="25"/>
        <v>0.49768680373072338</v>
      </c>
      <c r="J184">
        <f t="shared" ca="1" si="26"/>
        <v>1</v>
      </c>
      <c r="K184">
        <f t="shared" ca="1" si="27"/>
        <v>0</v>
      </c>
      <c r="L184" s="55">
        <v>6</v>
      </c>
      <c r="M184" s="61">
        <f t="shared" ca="1" si="23"/>
        <v>0.18452340015750116</v>
      </c>
      <c r="N184" s="55"/>
    </row>
    <row r="185" spans="1:23">
      <c r="A185" s="2">
        <v>7</v>
      </c>
      <c r="B185" s="10">
        <f t="shared" ca="1" si="24"/>
        <v>1</v>
      </c>
      <c r="C185" s="25">
        <f t="shared" ca="1" si="25"/>
        <v>1.9483934632701039E-2</v>
      </c>
      <c r="J185">
        <f t="shared" ca="1" si="26"/>
        <v>1</v>
      </c>
      <c r="K185">
        <f t="shared" ca="1" si="27"/>
        <v>0</v>
      </c>
      <c r="L185" s="55">
        <v>7</v>
      </c>
      <c r="M185" s="61">
        <f t="shared" ca="1" si="23"/>
        <v>8.4935502783051025</v>
      </c>
      <c r="N185" s="55"/>
      <c r="O185" s="76" t="s">
        <v>89</v>
      </c>
      <c r="P185" s="76" t="s">
        <v>90</v>
      </c>
      <c r="Q185" s="77">
        <f>79.9</f>
        <v>79.900000000000006</v>
      </c>
      <c r="R185" s="78" t="s">
        <v>87</v>
      </c>
      <c r="S185" s="78" t="s">
        <v>91</v>
      </c>
      <c r="T185" s="78"/>
      <c r="U185" s="78"/>
      <c r="V185" s="78"/>
      <c r="W185" s="78"/>
    </row>
    <row r="186" spans="1:23">
      <c r="A186" s="2">
        <v>8</v>
      </c>
      <c r="B186" s="10">
        <f t="shared" ca="1" si="24"/>
        <v>1</v>
      </c>
      <c r="C186" s="25">
        <f t="shared" ca="1" si="25"/>
        <v>0.24851656388136356</v>
      </c>
      <c r="J186">
        <f t="shared" ca="1" si="26"/>
        <v>1</v>
      </c>
      <c r="K186">
        <f t="shared" ca="1" si="27"/>
        <v>0</v>
      </c>
      <c r="L186" s="55">
        <v>8</v>
      </c>
      <c r="M186" s="61">
        <f t="shared" ca="1" si="23"/>
        <v>1.3563240252575486</v>
      </c>
      <c r="N186" s="55"/>
      <c r="O186" s="76"/>
      <c r="P186" s="76" t="s">
        <v>92</v>
      </c>
      <c r="Q186" s="77">
        <f ca="1">MAX(M179:M3828)</f>
        <v>18.034125857327339</v>
      </c>
      <c r="R186" s="78" t="s">
        <v>87</v>
      </c>
      <c r="S186" s="78"/>
      <c r="T186" s="78"/>
      <c r="U186" s="78"/>
      <c r="V186" s="78"/>
      <c r="W186" s="78"/>
    </row>
    <row r="187" spans="1:23">
      <c r="A187" s="2">
        <v>9</v>
      </c>
      <c r="B187" s="10">
        <f t="shared" ca="1" si="24"/>
        <v>1</v>
      </c>
      <c r="C187" s="25">
        <f t="shared" ca="1" si="25"/>
        <v>0.24435893155984389</v>
      </c>
      <c r="J187">
        <f t="shared" ca="1" si="26"/>
        <v>1</v>
      </c>
      <c r="K187">
        <f t="shared" ca="1" si="27"/>
        <v>0</v>
      </c>
      <c r="L187" s="55">
        <v>9</v>
      </c>
      <c r="M187" s="61">
        <f t="shared" ca="1" si="23"/>
        <v>2.2232287989714847</v>
      </c>
      <c r="N187" s="55"/>
      <c r="Q187" s="51"/>
    </row>
    <row r="188" spans="1:23">
      <c r="A188" s="2">
        <v>10</v>
      </c>
      <c r="B188" s="10">
        <f t="shared" ca="1" si="24"/>
        <v>1</v>
      </c>
      <c r="C188" s="25">
        <f t="shared" ca="1" si="25"/>
        <v>0.41978419922545329</v>
      </c>
      <c r="J188">
        <f t="shared" ca="1" si="26"/>
        <v>1</v>
      </c>
      <c r="K188">
        <f t="shared" ca="1" si="27"/>
        <v>0</v>
      </c>
      <c r="L188" s="55">
        <v>10</v>
      </c>
      <c r="M188" s="61">
        <f t="shared" ca="1" si="23"/>
        <v>2.8713739121929684E-2</v>
      </c>
      <c r="N188" s="55"/>
    </row>
    <row r="189" spans="1:23">
      <c r="A189" s="2">
        <v>11</v>
      </c>
      <c r="B189" s="10">
        <f t="shared" ca="1" si="24"/>
        <v>1</v>
      </c>
      <c r="C189" s="25">
        <f t="shared" ca="1" si="25"/>
        <v>0.39442620759410496</v>
      </c>
      <c r="J189">
        <f t="shared" ca="1" si="26"/>
        <v>1</v>
      </c>
      <c r="K189">
        <f t="shared" ca="1" si="27"/>
        <v>0</v>
      </c>
      <c r="L189" s="55">
        <v>11</v>
      </c>
      <c r="M189" s="61">
        <f t="shared" ca="1" si="23"/>
        <v>2.8658211068862958</v>
      </c>
      <c r="N189" s="55"/>
    </row>
    <row r="190" spans="1:23">
      <c r="A190" s="2">
        <v>12</v>
      </c>
      <c r="B190" s="10">
        <f t="shared" ca="1" si="24"/>
        <v>1</v>
      </c>
      <c r="C190" s="25">
        <f t="shared" ca="1" si="25"/>
        <v>0.3356483077427358</v>
      </c>
      <c r="J190">
        <f t="shared" ca="1" si="26"/>
        <v>1</v>
      </c>
      <c r="K190">
        <f t="shared" ca="1" si="27"/>
        <v>0</v>
      </c>
      <c r="L190" s="55">
        <v>12</v>
      </c>
      <c r="M190" s="61">
        <f t="shared" ca="1" si="23"/>
        <v>1.3031146354009133</v>
      </c>
      <c r="N190" s="55"/>
    </row>
    <row r="191" spans="1:23">
      <c r="A191" s="2">
        <v>13</v>
      </c>
      <c r="B191" s="10">
        <f t="shared" ca="1" si="24"/>
        <v>1</v>
      </c>
      <c r="C191" s="25">
        <f t="shared" ca="1" si="25"/>
        <v>0.20723357887838079</v>
      </c>
      <c r="J191">
        <f t="shared" ca="1" si="26"/>
        <v>0</v>
      </c>
      <c r="K191">
        <f t="shared" ca="1" si="27"/>
        <v>0</v>
      </c>
      <c r="L191" s="55">
        <v>13</v>
      </c>
      <c r="M191" s="61">
        <f t="shared" ca="1" si="23"/>
        <v>0.58373533418575918</v>
      </c>
      <c r="N191" s="55"/>
    </row>
    <row r="192" spans="1:23">
      <c r="A192" s="2">
        <v>14</v>
      </c>
      <c r="B192" s="10">
        <f t="shared" ca="1" si="24"/>
        <v>0</v>
      </c>
      <c r="C192" s="25">
        <f t="shared" ca="1" si="25"/>
        <v>0.97718317127956311</v>
      </c>
      <c r="J192">
        <f t="shared" ca="1" si="26"/>
        <v>0</v>
      </c>
      <c r="K192">
        <f t="shared" ca="1" si="27"/>
        <v>0</v>
      </c>
      <c r="L192" s="55">
        <v>14</v>
      </c>
      <c r="M192" s="61">
        <f t="shared" ca="1" si="23"/>
        <v>0</v>
      </c>
      <c r="N192" s="55"/>
    </row>
    <row r="193" spans="1:14">
      <c r="A193" s="2">
        <v>15</v>
      </c>
      <c r="B193" s="10">
        <f t="shared" ca="1" si="24"/>
        <v>1</v>
      </c>
      <c r="C193" s="25">
        <f t="shared" ca="1" si="25"/>
        <v>7.1726334646306178E-2</v>
      </c>
      <c r="J193">
        <f t="shared" ca="1" si="26"/>
        <v>0</v>
      </c>
      <c r="K193">
        <f t="shared" ca="1" si="27"/>
        <v>0</v>
      </c>
      <c r="L193" s="55">
        <v>15</v>
      </c>
      <c r="M193" s="61">
        <f t="shared" ca="1" si="23"/>
        <v>4.1908239420954922</v>
      </c>
      <c r="N193" s="55"/>
    </row>
    <row r="194" spans="1:14">
      <c r="A194" s="2">
        <v>16</v>
      </c>
      <c r="B194" s="10">
        <f t="shared" ca="1" si="24"/>
        <v>0</v>
      </c>
      <c r="C194" s="25">
        <f t="shared" ca="1" si="25"/>
        <v>0.92150926307958059</v>
      </c>
      <c r="J194">
        <f t="shared" ca="1" si="26"/>
        <v>0</v>
      </c>
      <c r="K194">
        <f t="shared" ca="1" si="27"/>
        <v>0</v>
      </c>
      <c r="L194" s="55">
        <v>16</v>
      </c>
      <c r="M194" s="61">
        <f t="shared" ca="1" si="23"/>
        <v>0</v>
      </c>
      <c r="N194" s="55"/>
    </row>
    <row r="195" spans="1:14">
      <c r="A195" s="2">
        <v>17</v>
      </c>
      <c r="B195" s="10">
        <f t="shared" ca="1" si="24"/>
        <v>1</v>
      </c>
      <c r="C195" s="25">
        <f t="shared" ca="1" si="25"/>
        <v>2.9401904796389156E-2</v>
      </c>
      <c r="J195">
        <f t="shared" ca="1" si="26"/>
        <v>0</v>
      </c>
      <c r="K195">
        <f t="shared" ca="1" si="27"/>
        <v>0</v>
      </c>
      <c r="L195" s="55">
        <v>17</v>
      </c>
      <c r="M195" s="61">
        <f t="shared" ca="1" si="23"/>
        <v>0.98712614156692047</v>
      </c>
      <c r="N195" s="55"/>
    </row>
    <row r="196" spans="1:14">
      <c r="A196" s="2">
        <v>18</v>
      </c>
      <c r="B196" s="10">
        <f t="shared" ca="1" si="24"/>
        <v>0</v>
      </c>
      <c r="C196" s="25">
        <f t="shared" ca="1" si="25"/>
        <v>0.73778823933614246</v>
      </c>
      <c r="J196">
        <f t="shared" ca="1" si="26"/>
        <v>0</v>
      </c>
      <c r="K196">
        <f t="shared" ca="1" si="27"/>
        <v>0</v>
      </c>
      <c r="L196" s="55">
        <v>18</v>
      </c>
      <c r="M196" s="61">
        <f t="shared" ca="1" si="23"/>
        <v>0</v>
      </c>
      <c r="N196" s="55"/>
    </row>
    <row r="197" spans="1:14">
      <c r="A197" s="2">
        <v>19</v>
      </c>
      <c r="B197" s="10">
        <f t="shared" ca="1" si="24"/>
        <v>1</v>
      </c>
      <c r="C197" s="25">
        <f t="shared" ca="1" si="25"/>
        <v>0.18846451373636175</v>
      </c>
      <c r="J197">
        <f t="shared" ca="1" si="26"/>
        <v>1</v>
      </c>
      <c r="K197">
        <f t="shared" ca="1" si="27"/>
        <v>0</v>
      </c>
      <c r="L197" s="55">
        <v>19</v>
      </c>
      <c r="M197" s="61">
        <f t="shared" ca="1" si="23"/>
        <v>0.69589381970321507</v>
      </c>
      <c r="N197" s="55"/>
    </row>
    <row r="198" spans="1:14">
      <c r="A198" s="2">
        <v>20</v>
      </c>
      <c r="B198" s="10">
        <f t="shared" ca="1" si="24"/>
        <v>1</v>
      </c>
      <c r="C198" s="25">
        <f t="shared" ca="1" si="25"/>
        <v>0.18488776486170433</v>
      </c>
      <c r="J198">
        <f t="shared" ca="1" si="26"/>
        <v>1</v>
      </c>
      <c r="K198">
        <f t="shared" ca="1" si="27"/>
        <v>0</v>
      </c>
      <c r="L198" s="55">
        <v>20</v>
      </c>
      <c r="M198" s="61">
        <f t="shared" ca="1" si="23"/>
        <v>4.5296931973649475</v>
      </c>
      <c r="N198" s="55"/>
    </row>
    <row r="199" spans="1:14">
      <c r="A199" s="2">
        <v>21</v>
      </c>
      <c r="B199" s="10">
        <f t="shared" ca="1" si="24"/>
        <v>1</v>
      </c>
      <c r="C199" s="25">
        <f t="shared" ca="1" si="25"/>
        <v>0.42908407938526838</v>
      </c>
      <c r="J199">
        <f t="shared" ca="1" si="26"/>
        <v>1</v>
      </c>
      <c r="K199">
        <f t="shared" ca="1" si="27"/>
        <v>0</v>
      </c>
      <c r="L199" s="55">
        <v>21</v>
      </c>
      <c r="M199" s="61">
        <f t="shared" ca="1" si="23"/>
        <v>1.404432405059393</v>
      </c>
      <c r="N199" s="55"/>
    </row>
    <row r="200" spans="1:14">
      <c r="A200" s="2">
        <v>22</v>
      </c>
      <c r="B200" s="10">
        <f t="shared" ca="1" si="24"/>
        <v>1</v>
      </c>
      <c r="C200" s="25">
        <f t="shared" ca="1" si="25"/>
        <v>0.19337505120614251</v>
      </c>
      <c r="J200">
        <f t="shared" ca="1" si="26"/>
        <v>1</v>
      </c>
      <c r="K200">
        <f t="shared" ca="1" si="27"/>
        <v>0</v>
      </c>
      <c r="L200" s="55">
        <v>22</v>
      </c>
      <c r="M200" s="61">
        <f t="shared" ca="1" si="23"/>
        <v>4.1396195748090543</v>
      </c>
      <c r="N200" s="55"/>
    </row>
    <row r="201" spans="1:14">
      <c r="A201" s="2">
        <v>23</v>
      </c>
      <c r="B201" s="10">
        <f t="shared" ca="1" si="24"/>
        <v>1</v>
      </c>
      <c r="C201" s="25">
        <f t="shared" ca="1" si="25"/>
        <v>0.18919523102699953</v>
      </c>
      <c r="J201">
        <f t="shared" ca="1" si="26"/>
        <v>1</v>
      </c>
      <c r="K201">
        <f t="shared" ca="1" si="27"/>
        <v>0</v>
      </c>
      <c r="L201" s="55">
        <v>23</v>
      </c>
      <c r="M201" s="61">
        <f t="shared" ca="1" si="23"/>
        <v>0.3575821437919946</v>
      </c>
      <c r="N201" s="55"/>
    </row>
    <row r="202" spans="1:14">
      <c r="A202" s="2">
        <v>24</v>
      </c>
      <c r="B202" s="10">
        <f t="shared" ca="1" si="24"/>
        <v>1</v>
      </c>
      <c r="C202" s="25">
        <f t="shared" ca="1" si="25"/>
        <v>0.60304776463846466</v>
      </c>
      <c r="J202">
        <f t="shared" ca="1" si="26"/>
        <v>1</v>
      </c>
      <c r="K202">
        <f t="shared" ca="1" si="27"/>
        <v>0</v>
      </c>
      <c r="L202" s="55">
        <v>24</v>
      </c>
      <c r="M202" s="61">
        <f t="shared" ca="1" si="23"/>
        <v>4.2844997917296919</v>
      </c>
      <c r="N202" s="55"/>
    </row>
    <row r="203" spans="1:14">
      <c r="A203" s="2">
        <v>25</v>
      </c>
      <c r="B203" s="10">
        <f t="shared" ca="1" si="24"/>
        <v>1</v>
      </c>
      <c r="C203" s="25">
        <f t="shared" ca="1" si="25"/>
        <v>0.37512929841097986</v>
      </c>
      <c r="J203">
        <f t="shared" ca="1" si="26"/>
        <v>1</v>
      </c>
      <c r="K203">
        <f t="shared" ca="1" si="27"/>
        <v>0</v>
      </c>
      <c r="L203" s="55">
        <v>25</v>
      </c>
      <c r="M203" s="61">
        <f t="shared" ca="1" si="23"/>
        <v>2.3697325538775229</v>
      </c>
      <c r="N203" s="55"/>
    </row>
    <row r="204" spans="1:14">
      <c r="A204" s="2">
        <v>26</v>
      </c>
      <c r="B204" s="10">
        <f t="shared" ca="1" si="24"/>
        <v>1</v>
      </c>
      <c r="C204" s="25">
        <f t="shared" ca="1" si="25"/>
        <v>0.58018011792101798</v>
      </c>
      <c r="J204">
        <f t="shared" ca="1" si="26"/>
        <v>1</v>
      </c>
      <c r="K204">
        <f t="shared" ca="1" si="27"/>
        <v>0</v>
      </c>
      <c r="L204" s="55">
        <v>26</v>
      </c>
      <c r="M204" s="61">
        <f t="shared" ca="1" si="23"/>
        <v>1.4651212795631787</v>
      </c>
      <c r="N204" s="55"/>
    </row>
    <row r="205" spans="1:14">
      <c r="A205" s="2">
        <v>27</v>
      </c>
      <c r="B205" s="10">
        <f t="shared" ca="1" si="24"/>
        <v>1</v>
      </c>
      <c r="C205" s="25">
        <f t="shared" ca="1" si="25"/>
        <v>0.61024371892782492</v>
      </c>
      <c r="J205">
        <f t="shared" ca="1" si="26"/>
        <v>1</v>
      </c>
      <c r="K205">
        <f t="shared" ca="1" si="27"/>
        <v>0</v>
      </c>
      <c r="L205" s="55">
        <v>27</v>
      </c>
      <c r="M205" s="61">
        <f t="shared" ca="1" si="23"/>
        <v>3.4079372171234881</v>
      </c>
      <c r="N205" s="55"/>
    </row>
    <row r="206" spans="1:14">
      <c r="A206" s="2">
        <v>28</v>
      </c>
      <c r="B206" s="10">
        <f t="shared" ca="1" si="24"/>
        <v>1</v>
      </c>
      <c r="C206" s="25">
        <f t="shared" ca="1" si="25"/>
        <v>2.442410931384198E-3</v>
      </c>
      <c r="J206">
        <f t="shared" ca="1" si="26"/>
        <v>0</v>
      </c>
      <c r="K206">
        <f t="shared" ca="1" si="27"/>
        <v>0</v>
      </c>
      <c r="L206" s="55">
        <v>28</v>
      </c>
      <c r="M206" s="61">
        <f t="shared" ca="1" si="23"/>
        <v>2.0559095042678672</v>
      </c>
      <c r="N206" s="55"/>
    </row>
    <row r="207" spans="1:14">
      <c r="A207" s="2">
        <v>29</v>
      </c>
      <c r="B207" s="10">
        <f t="shared" ca="1" si="24"/>
        <v>0</v>
      </c>
      <c r="C207" s="25">
        <f t="shared" ca="1" si="25"/>
        <v>0.77488301136949067</v>
      </c>
      <c r="J207">
        <f t="shared" ca="1" si="26"/>
        <v>0</v>
      </c>
      <c r="K207">
        <f t="shared" ca="1" si="27"/>
        <v>0</v>
      </c>
      <c r="L207" s="55">
        <v>29</v>
      </c>
      <c r="M207" s="61">
        <f t="shared" ca="1" si="23"/>
        <v>0</v>
      </c>
      <c r="N207" s="55"/>
    </row>
    <row r="208" spans="1:14">
      <c r="A208" s="2">
        <v>30</v>
      </c>
      <c r="B208" s="10">
        <f t="shared" ca="1" si="24"/>
        <v>1</v>
      </c>
      <c r="C208" s="25">
        <f t="shared" ca="1" si="25"/>
        <v>0.14677601194167567</v>
      </c>
      <c r="J208">
        <f t="shared" ca="1" si="26"/>
        <v>0</v>
      </c>
      <c r="K208">
        <f t="shared" ca="1" si="27"/>
        <v>0</v>
      </c>
      <c r="L208" s="55">
        <v>30</v>
      </c>
      <c r="M208" s="61">
        <f t="shared" ca="1" si="23"/>
        <v>0.20283342198855353</v>
      </c>
      <c r="N208" s="55"/>
    </row>
    <row r="209" spans="1:18">
      <c r="A209" s="2">
        <v>31</v>
      </c>
      <c r="B209" s="10">
        <f t="shared" ca="1" si="24"/>
        <v>0</v>
      </c>
      <c r="C209" s="25">
        <f t="shared" ca="1" si="25"/>
        <v>0.86492646484487512</v>
      </c>
      <c r="J209">
        <f t="shared" ca="1" si="26"/>
        <v>0</v>
      </c>
      <c r="K209">
        <f t="shared" ca="1" si="27"/>
        <v>1</v>
      </c>
      <c r="L209" s="55">
        <v>31</v>
      </c>
      <c r="M209" s="61">
        <f t="shared" ca="1" si="23"/>
        <v>0</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6" thickBot="1">
      <c r="A218" s="2" t="s">
        <v>59</v>
      </c>
      <c r="B218" s="2"/>
      <c r="C218" s="23"/>
      <c r="D218" s="1"/>
      <c r="E218" s="1"/>
      <c r="F218" s="1"/>
      <c r="G218" s="1"/>
      <c r="H218" s="1"/>
      <c r="I218" s="1"/>
      <c r="L218" s="55" t="s">
        <v>60</v>
      </c>
      <c r="M218" s="55"/>
      <c r="N218" s="55"/>
      <c r="O218" s="38">
        <v>0.43</v>
      </c>
      <c r="P218" s="38">
        <v>0.72</v>
      </c>
      <c r="Q218" s="38">
        <v>0.62</v>
      </c>
      <c r="R218" s="3"/>
    </row>
    <row r="219" spans="1:18" ht="24" thickBot="1">
      <c r="A219" s="2" t="s">
        <v>61</v>
      </c>
      <c r="B219" s="27">
        <v>1</v>
      </c>
      <c r="C219" s="28" t="s">
        <v>62</v>
      </c>
      <c r="D219" s="16" t="s">
        <v>63</v>
      </c>
      <c r="E219" s="16"/>
      <c r="F219" s="1"/>
      <c r="G219" s="2" t="s">
        <v>64</v>
      </c>
      <c r="H219" s="2"/>
      <c r="I219" s="2"/>
      <c r="J219" s="2" t="s">
        <v>64</v>
      </c>
      <c r="K219" s="2"/>
      <c r="L219" s="56" t="s">
        <v>65</v>
      </c>
      <c r="M219" s="62">
        <f>1/M220</f>
        <v>0.25040064102564102</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f>'Rainfall Year 2025'!M220*AB11</f>
        <v>3.9935999999999998</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0.66666666666666663</v>
      </c>
      <c r="I221" s="20"/>
      <c r="J221" s="6">
        <f ca="1">SUM(J222:J3871)/SUM(rainout)</f>
        <v>0.39597787311635479</v>
      </c>
      <c r="K221" s="6">
        <f ca="1">SUM(K222:K3871)/(3650-SUM(rainout))</f>
        <v>1.2098742861599045E-2</v>
      </c>
      <c r="L221" s="59" t="s">
        <v>73</v>
      </c>
      <c r="M221" s="60" t="s">
        <v>80</v>
      </c>
      <c r="N221" s="55"/>
    </row>
    <row r="222" spans="1:18">
      <c r="A222" s="2">
        <v>1</v>
      </c>
      <c r="B222" s="10">
        <v>1</v>
      </c>
      <c r="C222" s="25">
        <f ca="1">RAND()</f>
        <v>0.56805154422682369</v>
      </c>
      <c r="D222" s="18" t="s">
        <v>81</v>
      </c>
      <c r="E222" s="18" t="s">
        <v>82</v>
      </c>
      <c r="F222" s="15" t="s">
        <v>78</v>
      </c>
      <c r="G222" s="20" t="s">
        <v>12</v>
      </c>
      <c r="H222" s="21">
        <f ca="1">COUNTIF(rainout,"=0")/COUNT(rainout)</f>
        <v>0.33333333333333331</v>
      </c>
      <c r="I222" s="20"/>
      <c r="J222">
        <f ca="1">IF(AND(B222,B223),1,0)</f>
        <v>1</v>
      </c>
      <c r="K222">
        <f ca="1">IF(AND(NOT(B222),NOT(B223)),1,0)</f>
        <v>0</v>
      </c>
      <c r="L222" s="55">
        <v>1</v>
      </c>
      <c r="M222" s="61">
        <f t="shared" ref="M222:M251" ca="1" si="28">IF(B222&gt;0,-LN(1-(RAND()))/lambda,0)</f>
        <v>3.9120712708413006</v>
      </c>
      <c r="N222" s="55"/>
      <c r="O222" s="37"/>
      <c r="P222" t="s">
        <v>83</v>
      </c>
    </row>
    <row r="223" spans="1:18">
      <c r="A223" s="2">
        <v>2</v>
      </c>
      <c r="B223" s="10">
        <f t="shared" ref="B223:B251" ca="1" si="29">IF(B222&gt;0,IF(C223&lt;pww,1,0),IF(C223&lt;pdw,1,0))</f>
        <v>1</v>
      </c>
      <c r="C223" s="25">
        <f t="shared" ref="C223:C251" ca="1" si="30">RAND()</f>
        <v>0.51897657983048451</v>
      </c>
      <c r="D223" s="18"/>
      <c r="E223" s="18"/>
      <c r="F223" s="1"/>
      <c r="G223" s="19" t="s">
        <v>69</v>
      </c>
      <c r="H223" s="19"/>
      <c r="I223" s="20"/>
      <c r="J223">
        <f t="shared" ref="J223:J251" ca="1" si="31">IF(AND(B223,B224),1,0)</f>
        <v>1</v>
      </c>
      <c r="K223">
        <f t="shared" ref="K223:K251" ca="1" si="32">IF(AND(NOT(B223),NOT(B224)),1,0)</f>
        <v>0</v>
      </c>
      <c r="L223" s="55">
        <v>2</v>
      </c>
      <c r="M223" s="61">
        <f t="shared" ca="1" si="28"/>
        <v>2.6831069122284963</v>
      </c>
      <c r="N223" s="55"/>
      <c r="O223" s="4"/>
      <c r="P223" t="s">
        <v>84</v>
      </c>
    </row>
    <row r="224" spans="1:18" ht="15.6">
      <c r="A224" s="2">
        <v>3</v>
      </c>
      <c r="B224" s="10">
        <f t="shared" ca="1" si="29"/>
        <v>1</v>
      </c>
      <c r="C224" s="25">
        <f t="shared" ca="1" si="30"/>
        <v>4.6133857168655923E-2</v>
      </c>
      <c r="D224" s="63">
        <f>'Rainfall Year 2025'!D224</f>
        <v>0.61</v>
      </c>
      <c r="E224" s="34">
        <f>1-D224</f>
        <v>0.39</v>
      </c>
      <c r="F224" s="35" t="s">
        <v>78</v>
      </c>
      <c r="G224" s="36">
        <f ca="1">J221</f>
        <v>0.39597787311635479</v>
      </c>
      <c r="H224" s="36">
        <f ca="1">1-G224</f>
        <v>0.60402212688364521</v>
      </c>
      <c r="I224" s="20"/>
      <c r="J224">
        <f t="shared" ca="1" si="31"/>
        <v>0</v>
      </c>
      <c r="K224">
        <f t="shared" ca="1" si="32"/>
        <v>0</v>
      </c>
      <c r="L224" s="55">
        <v>3</v>
      </c>
      <c r="M224" s="61">
        <f t="shared" ca="1" si="28"/>
        <v>0.12782846239941439</v>
      </c>
      <c r="N224" s="55"/>
      <c r="O224" s="41" t="s">
        <v>85</v>
      </c>
      <c r="P224" s="42"/>
      <c r="Q224" s="42" t="s">
        <v>86</v>
      </c>
      <c r="R224" s="43"/>
    </row>
    <row r="225" spans="1:23" ht="15.6">
      <c r="A225" s="2">
        <v>4</v>
      </c>
      <c r="B225" s="10">
        <f t="shared" ca="1" si="29"/>
        <v>0</v>
      </c>
      <c r="C225" s="25">
        <f t="shared" ca="1" si="30"/>
        <v>0.97486025806628507</v>
      </c>
      <c r="D225" s="34">
        <f>1-E225</f>
        <v>0.30000000000000004</v>
      </c>
      <c r="E225" s="63">
        <f>'Rainfall Year 2025'!E225</f>
        <v>0.7</v>
      </c>
      <c r="F225" s="35" t="s">
        <v>78</v>
      </c>
      <c r="G225" s="36">
        <f ca="1">1-H225</f>
        <v>0.98790125713840093</v>
      </c>
      <c r="H225" s="36">
        <f ca="1">K221</f>
        <v>1.2098742861599045E-2</v>
      </c>
      <c r="I225" s="20"/>
      <c r="J225">
        <f t="shared" ca="1" si="31"/>
        <v>0</v>
      </c>
      <c r="K225">
        <f t="shared" ca="1" si="32"/>
        <v>0</v>
      </c>
      <c r="L225" s="55">
        <v>4</v>
      </c>
      <c r="M225" s="61">
        <f t="shared" ca="1" si="28"/>
        <v>0</v>
      </c>
      <c r="N225" s="55"/>
      <c r="O225" s="44">
        <f ca="1">SUM(M222:M251)/30/H221</f>
        <v>2.7365822209129931</v>
      </c>
      <c r="P225" s="45"/>
      <c r="Q225" s="46">
        <f ca="1">SUM(M222:M251)</f>
        <v>54.731644418259854</v>
      </c>
      <c r="R225" s="47" t="s">
        <v>87</v>
      </c>
      <c r="S225" s="78" t="s">
        <v>88</v>
      </c>
      <c r="T225" s="78"/>
      <c r="U225" s="78"/>
      <c r="V225" s="78"/>
    </row>
    <row r="226" spans="1:23" ht="15.6">
      <c r="A226" s="2">
        <v>5</v>
      </c>
      <c r="B226" s="10">
        <f t="shared" ca="1" si="29"/>
        <v>1</v>
      </c>
      <c r="C226" s="25">
        <f t="shared" ca="1" si="30"/>
        <v>0.40380249760502662</v>
      </c>
      <c r="J226">
        <f t="shared" ca="1" si="31"/>
        <v>1</v>
      </c>
      <c r="K226">
        <f t="shared" ca="1" si="32"/>
        <v>0</v>
      </c>
      <c r="L226" s="55">
        <v>5</v>
      </c>
      <c r="M226" s="61">
        <f t="shared" ca="1" si="28"/>
        <v>0.21648184513890059</v>
      </c>
      <c r="N226" s="55"/>
      <c r="O226" s="48"/>
      <c r="P226" s="49"/>
      <c r="R226" s="50"/>
    </row>
    <row r="227" spans="1:23">
      <c r="A227" s="2">
        <v>6</v>
      </c>
      <c r="B227" s="10">
        <f t="shared" ca="1" si="29"/>
        <v>1</v>
      </c>
      <c r="C227" s="25">
        <f t="shared" ca="1" si="30"/>
        <v>0.57426897595887005</v>
      </c>
      <c r="J227">
        <f t="shared" ca="1" si="31"/>
        <v>1</v>
      </c>
      <c r="K227">
        <f t="shared" ca="1" si="32"/>
        <v>0</v>
      </c>
      <c r="L227" s="55">
        <v>6</v>
      </c>
      <c r="M227" s="61">
        <f t="shared" ca="1" si="28"/>
        <v>0.44451855231986759</v>
      </c>
      <c r="N227" s="55"/>
    </row>
    <row r="228" spans="1:23">
      <c r="A228" s="2">
        <v>7</v>
      </c>
      <c r="B228" s="10">
        <f t="shared" ca="1" si="29"/>
        <v>1</v>
      </c>
      <c r="C228" s="25">
        <f t="shared" ca="1" si="30"/>
        <v>0.29327062299682582</v>
      </c>
      <c r="J228">
        <f t="shared" ca="1" si="31"/>
        <v>1</v>
      </c>
      <c r="K228">
        <f t="shared" ca="1" si="32"/>
        <v>0</v>
      </c>
      <c r="L228" s="55">
        <v>7</v>
      </c>
      <c r="M228" s="61">
        <f t="shared" ca="1" si="28"/>
        <v>0.42421959812915877</v>
      </c>
      <c r="N228" s="55"/>
      <c r="O228" s="76" t="s">
        <v>89</v>
      </c>
      <c r="P228" s="76" t="s">
        <v>90</v>
      </c>
      <c r="Q228" s="77">
        <f>79.9</f>
        <v>79.900000000000006</v>
      </c>
      <c r="R228" s="78" t="s">
        <v>87</v>
      </c>
      <c r="S228" s="78" t="s">
        <v>91</v>
      </c>
      <c r="T228" s="78"/>
      <c r="U228" s="78"/>
      <c r="V228" s="78"/>
      <c r="W228" s="78"/>
    </row>
    <row r="229" spans="1:23">
      <c r="A229" s="2">
        <v>8</v>
      </c>
      <c r="B229" s="10">
        <f t="shared" ca="1" si="29"/>
        <v>1</v>
      </c>
      <c r="C229" s="25">
        <f t="shared" ca="1" si="30"/>
        <v>0.35700273545974914</v>
      </c>
      <c r="J229">
        <f t="shared" ca="1" si="31"/>
        <v>1</v>
      </c>
      <c r="K229">
        <f t="shared" ca="1" si="32"/>
        <v>0</v>
      </c>
      <c r="L229" s="55">
        <v>8</v>
      </c>
      <c r="M229" s="61">
        <f t="shared" ca="1" si="28"/>
        <v>0.13549460723453607</v>
      </c>
      <c r="N229" s="55"/>
      <c r="O229" s="76"/>
      <c r="P229" s="76" t="s">
        <v>92</v>
      </c>
      <c r="Q229" s="77">
        <f ca="1">MAX(M222:M3871)</f>
        <v>18.034125857327339</v>
      </c>
      <c r="R229" s="78" t="s">
        <v>87</v>
      </c>
      <c r="S229" s="78"/>
      <c r="T229" s="78"/>
      <c r="U229" s="78"/>
      <c r="V229" s="78"/>
      <c r="W229" s="78"/>
    </row>
    <row r="230" spans="1:23">
      <c r="A230" s="2">
        <v>9</v>
      </c>
      <c r="B230" s="10">
        <f t="shared" ca="1" si="29"/>
        <v>1</v>
      </c>
      <c r="C230" s="25">
        <f t="shared" ca="1" si="30"/>
        <v>1.2471197981610005E-2</v>
      </c>
      <c r="J230">
        <f t="shared" ca="1" si="31"/>
        <v>1</v>
      </c>
      <c r="K230">
        <f t="shared" ca="1" si="32"/>
        <v>0</v>
      </c>
      <c r="L230" s="55">
        <v>9</v>
      </c>
      <c r="M230" s="61">
        <f t="shared" ca="1" si="28"/>
        <v>1.7767329408910413</v>
      </c>
      <c r="N230" s="55"/>
      <c r="Q230" s="51"/>
    </row>
    <row r="231" spans="1:23">
      <c r="A231" s="2">
        <v>10</v>
      </c>
      <c r="B231" s="10">
        <f t="shared" ca="1" si="29"/>
        <v>1</v>
      </c>
      <c r="C231" s="25">
        <f t="shared" ca="1" si="30"/>
        <v>0.34969023088703988</v>
      </c>
      <c r="J231">
        <f t="shared" ca="1" si="31"/>
        <v>1</v>
      </c>
      <c r="K231">
        <f t="shared" ca="1" si="32"/>
        <v>0</v>
      </c>
      <c r="L231" s="55">
        <v>10</v>
      </c>
      <c r="M231" s="61">
        <f t="shared" ca="1" si="28"/>
        <v>5.5532682648296712</v>
      </c>
      <c r="N231" s="55"/>
    </row>
    <row r="232" spans="1:23">
      <c r="A232" s="2">
        <v>11</v>
      </c>
      <c r="B232" s="10">
        <f t="shared" ca="1" si="29"/>
        <v>1</v>
      </c>
      <c r="C232" s="25">
        <f t="shared" ca="1" si="30"/>
        <v>0.56261117793481796</v>
      </c>
      <c r="J232">
        <f t="shared" ca="1" si="31"/>
        <v>0</v>
      </c>
      <c r="K232">
        <f t="shared" ca="1" si="32"/>
        <v>0</v>
      </c>
      <c r="L232" s="55">
        <v>11</v>
      </c>
      <c r="M232" s="61">
        <f t="shared" ca="1" si="28"/>
        <v>2.1185937963994976</v>
      </c>
      <c r="N232" s="55"/>
    </row>
    <row r="233" spans="1:23">
      <c r="A233" s="2">
        <v>12</v>
      </c>
      <c r="B233" s="10">
        <f t="shared" ca="1" si="29"/>
        <v>0</v>
      </c>
      <c r="C233" s="25">
        <f t="shared" ca="1" si="30"/>
        <v>0.87112625609154715</v>
      </c>
      <c r="J233">
        <f t="shared" ca="1" si="31"/>
        <v>0</v>
      </c>
      <c r="K233">
        <f t="shared" ca="1" si="32"/>
        <v>0</v>
      </c>
      <c r="L233" s="55">
        <v>12</v>
      </c>
      <c r="M233" s="61">
        <f t="shared" ca="1" si="28"/>
        <v>0</v>
      </c>
      <c r="N233" s="55"/>
    </row>
    <row r="234" spans="1:23">
      <c r="A234" s="2">
        <v>13</v>
      </c>
      <c r="B234" s="10">
        <f t="shared" ca="1" si="29"/>
        <v>1</v>
      </c>
      <c r="C234" s="25">
        <f t="shared" ca="1" si="30"/>
        <v>1.5316746043392282E-4</v>
      </c>
      <c r="J234">
        <f t="shared" ca="1" si="31"/>
        <v>1</v>
      </c>
      <c r="K234">
        <f t="shared" ca="1" si="32"/>
        <v>0</v>
      </c>
      <c r="L234" s="55">
        <v>13</v>
      </c>
      <c r="M234" s="61">
        <f t="shared" ca="1" si="28"/>
        <v>0.23161233045017571</v>
      </c>
      <c r="N234" s="55"/>
    </row>
    <row r="235" spans="1:23">
      <c r="A235" s="2">
        <v>14</v>
      </c>
      <c r="B235" s="10">
        <f t="shared" ca="1" si="29"/>
        <v>1</v>
      </c>
      <c r="C235" s="25">
        <f t="shared" ca="1" si="30"/>
        <v>4.8694106338796894E-2</v>
      </c>
      <c r="J235">
        <f t="shared" ca="1" si="31"/>
        <v>0</v>
      </c>
      <c r="K235">
        <f t="shared" ca="1" si="32"/>
        <v>0</v>
      </c>
      <c r="L235" s="55">
        <v>14</v>
      </c>
      <c r="M235" s="61">
        <f t="shared" ca="1" si="28"/>
        <v>12.652714354666958</v>
      </c>
      <c r="N235" s="55"/>
    </row>
    <row r="236" spans="1:23">
      <c r="A236" s="2">
        <v>15</v>
      </c>
      <c r="B236" s="10">
        <f t="shared" ca="1" si="29"/>
        <v>0</v>
      </c>
      <c r="C236" s="25">
        <f t="shared" ca="1" si="30"/>
        <v>0.7565071932193288</v>
      </c>
      <c r="J236">
        <f t="shared" ca="1" si="31"/>
        <v>0</v>
      </c>
      <c r="K236">
        <f t="shared" ca="1" si="32"/>
        <v>1</v>
      </c>
      <c r="L236" s="55">
        <v>15</v>
      </c>
      <c r="M236" s="61">
        <f t="shared" ca="1" si="28"/>
        <v>0</v>
      </c>
      <c r="N236" s="55"/>
    </row>
    <row r="237" spans="1:23">
      <c r="A237" s="2">
        <v>16</v>
      </c>
      <c r="B237" s="10">
        <f t="shared" ca="1" si="29"/>
        <v>0</v>
      </c>
      <c r="C237" s="25">
        <f t="shared" ca="1" si="30"/>
        <v>0.53119564791590401</v>
      </c>
      <c r="J237">
        <f t="shared" ca="1" si="31"/>
        <v>0</v>
      </c>
      <c r="K237">
        <f t="shared" ca="1" si="32"/>
        <v>1</v>
      </c>
      <c r="L237" s="55">
        <v>16</v>
      </c>
      <c r="M237" s="61">
        <f t="shared" ca="1" si="28"/>
        <v>0</v>
      </c>
      <c r="N237" s="55"/>
    </row>
    <row r="238" spans="1:23">
      <c r="A238" s="2">
        <v>17</v>
      </c>
      <c r="B238" s="10">
        <f t="shared" ca="1" si="29"/>
        <v>0</v>
      </c>
      <c r="C238" s="25">
        <f t="shared" ca="1" si="30"/>
        <v>0.81477840196018936</v>
      </c>
      <c r="J238">
        <f t="shared" ca="1" si="31"/>
        <v>0</v>
      </c>
      <c r="K238">
        <f t="shared" ca="1" si="32"/>
        <v>1</v>
      </c>
      <c r="L238" s="55">
        <v>17</v>
      </c>
      <c r="M238" s="61">
        <f t="shared" ca="1" si="28"/>
        <v>0</v>
      </c>
      <c r="N238" s="55"/>
    </row>
    <row r="239" spans="1:23">
      <c r="A239" s="2">
        <v>18</v>
      </c>
      <c r="B239" s="10">
        <f t="shared" ca="1" si="29"/>
        <v>0</v>
      </c>
      <c r="C239" s="25">
        <f t="shared" ca="1" si="30"/>
        <v>0.86708712965040136</v>
      </c>
      <c r="J239">
        <f t="shared" ca="1" si="31"/>
        <v>0</v>
      </c>
      <c r="K239">
        <f t="shared" ca="1" si="32"/>
        <v>0</v>
      </c>
      <c r="L239" s="55">
        <v>18</v>
      </c>
      <c r="M239" s="61">
        <f t="shared" ca="1" si="28"/>
        <v>0</v>
      </c>
      <c r="N239" s="55"/>
    </row>
    <row r="240" spans="1:23">
      <c r="A240" s="2">
        <v>19</v>
      </c>
      <c r="B240" s="10">
        <f t="shared" ca="1" si="29"/>
        <v>1</v>
      </c>
      <c r="C240" s="25">
        <f t="shared" ca="1" si="30"/>
        <v>0.46126461668713359</v>
      </c>
      <c r="J240">
        <f t="shared" ca="1" si="31"/>
        <v>1</v>
      </c>
      <c r="K240">
        <f t="shared" ca="1" si="32"/>
        <v>0</v>
      </c>
      <c r="L240" s="55">
        <v>19</v>
      </c>
      <c r="M240" s="61">
        <f t="shared" ca="1" si="28"/>
        <v>1.1096326726370229</v>
      </c>
      <c r="N240" s="55"/>
    </row>
    <row r="241" spans="1:14">
      <c r="A241" s="2">
        <v>20</v>
      </c>
      <c r="B241" s="10">
        <f t="shared" ca="1" si="29"/>
        <v>1</v>
      </c>
      <c r="C241" s="25">
        <f t="shared" ca="1" si="30"/>
        <v>0.45184242945848485</v>
      </c>
      <c r="J241">
        <f t="shared" ca="1" si="31"/>
        <v>0</v>
      </c>
      <c r="K241">
        <f t="shared" ca="1" si="32"/>
        <v>0</v>
      </c>
      <c r="L241" s="55">
        <v>20</v>
      </c>
      <c r="M241" s="61">
        <f t="shared" ca="1" si="28"/>
        <v>2.8781762933458253</v>
      </c>
      <c r="N241" s="55"/>
    </row>
    <row r="242" spans="1:14">
      <c r="A242" s="2">
        <v>21</v>
      </c>
      <c r="B242" s="10">
        <f t="shared" ca="1" si="29"/>
        <v>0</v>
      </c>
      <c r="C242" s="25">
        <f t="shared" ca="1" si="30"/>
        <v>0.77000259653999958</v>
      </c>
      <c r="J242">
        <f t="shared" ca="1" si="31"/>
        <v>0</v>
      </c>
      <c r="K242">
        <f t="shared" ca="1" si="32"/>
        <v>0</v>
      </c>
      <c r="L242" s="55">
        <v>21</v>
      </c>
      <c r="M242" s="61">
        <f t="shared" ca="1" si="28"/>
        <v>0</v>
      </c>
      <c r="N242" s="55"/>
    </row>
    <row r="243" spans="1:14">
      <c r="A243" s="2">
        <v>22</v>
      </c>
      <c r="B243" s="10">
        <f t="shared" ca="1" si="29"/>
        <v>1</v>
      </c>
      <c r="C243" s="25">
        <f t="shared" ca="1" si="30"/>
        <v>0.38282639936117624</v>
      </c>
      <c r="J243">
        <f t="shared" ca="1" si="31"/>
        <v>1</v>
      </c>
      <c r="K243">
        <f t="shared" ca="1" si="32"/>
        <v>0</v>
      </c>
      <c r="L243" s="55">
        <v>22</v>
      </c>
      <c r="M243" s="61">
        <f t="shared" ca="1" si="28"/>
        <v>1.2070290998831148</v>
      </c>
      <c r="N243" s="55"/>
    </row>
    <row r="244" spans="1:14">
      <c r="A244" s="2">
        <v>23</v>
      </c>
      <c r="B244" s="10">
        <f t="shared" ca="1" si="29"/>
        <v>1</v>
      </c>
      <c r="C244" s="25">
        <f t="shared" ca="1" si="30"/>
        <v>0.69796176222421691</v>
      </c>
      <c r="J244">
        <f t="shared" ca="1" si="31"/>
        <v>0</v>
      </c>
      <c r="K244">
        <f t="shared" ca="1" si="32"/>
        <v>0</v>
      </c>
      <c r="L244" s="55">
        <v>23</v>
      </c>
      <c r="M244" s="61">
        <f t="shared" ca="1" si="28"/>
        <v>1.9452604292744253</v>
      </c>
      <c r="N244" s="55"/>
    </row>
    <row r="245" spans="1:14">
      <c r="A245" s="2">
        <v>24</v>
      </c>
      <c r="B245" s="10">
        <f t="shared" ca="1" si="29"/>
        <v>0</v>
      </c>
      <c r="C245" s="25">
        <f t="shared" ca="1" si="30"/>
        <v>0.72895830062028166</v>
      </c>
      <c r="J245">
        <f t="shared" ca="1" si="31"/>
        <v>0</v>
      </c>
      <c r="K245">
        <f t="shared" ca="1" si="32"/>
        <v>1</v>
      </c>
      <c r="L245" s="55">
        <v>24</v>
      </c>
      <c r="M245" s="61">
        <f t="shared" ca="1" si="28"/>
        <v>0</v>
      </c>
      <c r="N245" s="55"/>
    </row>
    <row r="246" spans="1:14">
      <c r="A246" s="2">
        <v>25</v>
      </c>
      <c r="B246" s="10">
        <f t="shared" ca="1" si="29"/>
        <v>0</v>
      </c>
      <c r="C246" s="25">
        <f t="shared" ca="1" si="30"/>
        <v>0.73903992200996549</v>
      </c>
      <c r="J246">
        <f t="shared" ca="1" si="31"/>
        <v>0</v>
      </c>
      <c r="K246">
        <f t="shared" ca="1" si="32"/>
        <v>0</v>
      </c>
      <c r="L246" s="55">
        <v>25</v>
      </c>
      <c r="M246" s="61">
        <f t="shared" ca="1" si="28"/>
        <v>0</v>
      </c>
      <c r="N246" s="55"/>
    </row>
    <row r="247" spans="1:14">
      <c r="A247" s="2">
        <v>26</v>
      </c>
      <c r="B247" s="10">
        <f t="shared" ca="1" si="29"/>
        <v>1</v>
      </c>
      <c r="C247" s="25">
        <f t="shared" ca="1" si="30"/>
        <v>0.310900698624901</v>
      </c>
      <c r="J247">
        <f t="shared" ca="1" si="31"/>
        <v>1</v>
      </c>
      <c r="K247">
        <f t="shared" ca="1" si="32"/>
        <v>0</v>
      </c>
      <c r="L247" s="55">
        <v>26</v>
      </c>
      <c r="M247" s="61">
        <f t="shared" ca="1" si="28"/>
        <v>5.5897999982147955</v>
      </c>
      <c r="N247" s="55"/>
    </row>
    <row r="248" spans="1:14">
      <c r="A248" s="2">
        <v>27</v>
      </c>
      <c r="B248" s="10">
        <f t="shared" ca="1" si="29"/>
        <v>1</v>
      </c>
      <c r="C248" s="25">
        <f t="shared" ca="1" si="30"/>
        <v>0.22174722908536793</v>
      </c>
      <c r="J248">
        <f t="shared" ca="1" si="31"/>
        <v>1</v>
      </c>
      <c r="K248">
        <f t="shared" ca="1" si="32"/>
        <v>0</v>
      </c>
      <c r="L248" s="55">
        <v>27</v>
      </c>
      <c r="M248" s="61">
        <f t="shared" ca="1" si="28"/>
        <v>4.3389244604326604</v>
      </c>
      <c r="N248" s="55"/>
    </row>
    <row r="249" spans="1:14">
      <c r="A249" s="2">
        <v>28</v>
      </c>
      <c r="B249" s="10">
        <f t="shared" ca="1" si="29"/>
        <v>1</v>
      </c>
      <c r="C249" s="25">
        <f t="shared" ca="1" si="30"/>
        <v>0.18944263268920791</v>
      </c>
      <c r="J249">
        <f t="shared" ca="1" si="31"/>
        <v>1</v>
      </c>
      <c r="K249">
        <f t="shared" ca="1" si="32"/>
        <v>0</v>
      </c>
      <c r="L249" s="55">
        <v>28</v>
      </c>
      <c r="M249" s="61">
        <f t="shared" ca="1" si="28"/>
        <v>3.1816364343601578</v>
      </c>
      <c r="N249" s="55"/>
    </row>
    <row r="250" spans="1:14">
      <c r="A250" s="2">
        <v>29</v>
      </c>
      <c r="B250" s="10">
        <f t="shared" ca="1" si="29"/>
        <v>1</v>
      </c>
      <c r="C250" s="25">
        <f t="shared" ca="1" si="30"/>
        <v>0.21489371793347045</v>
      </c>
      <c r="J250">
        <f t="shared" ca="1" si="31"/>
        <v>1</v>
      </c>
      <c r="K250">
        <f t="shared" ca="1" si="32"/>
        <v>0</v>
      </c>
      <c r="L250" s="55">
        <v>29</v>
      </c>
      <c r="M250" s="61">
        <f t="shared" ca="1" si="28"/>
        <v>3.4314181072368135</v>
      </c>
      <c r="N250" s="55"/>
    </row>
    <row r="251" spans="1:14">
      <c r="A251" s="2">
        <v>30</v>
      </c>
      <c r="B251" s="10">
        <f t="shared" ca="1" si="29"/>
        <v>1</v>
      </c>
      <c r="C251" s="25">
        <f t="shared" ca="1" si="30"/>
        <v>4.2091901783151031E-2</v>
      </c>
      <c r="J251">
        <f t="shared" ca="1" si="31"/>
        <v>1</v>
      </c>
      <c r="K251">
        <f t="shared" ca="1" si="32"/>
        <v>0</v>
      </c>
      <c r="L251" s="55">
        <v>30</v>
      </c>
      <c r="M251" s="61">
        <f t="shared" ca="1" si="28"/>
        <v>0.77312398734601651</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6" thickBot="1">
      <c r="A261" s="2" t="s">
        <v>59</v>
      </c>
      <c r="B261" s="2"/>
      <c r="C261" s="23"/>
      <c r="D261" s="1"/>
      <c r="E261" s="1"/>
      <c r="F261" s="1"/>
      <c r="G261" s="1"/>
      <c r="H261" s="1"/>
      <c r="I261" s="1"/>
      <c r="L261" s="55" t="s">
        <v>60</v>
      </c>
      <c r="M261" s="55"/>
      <c r="N261" s="55"/>
      <c r="O261" s="38">
        <v>0.43</v>
      </c>
      <c r="P261" s="38">
        <v>0.72</v>
      </c>
      <c r="Q261" s="38">
        <v>0.62</v>
      </c>
      <c r="R261" s="3"/>
    </row>
    <row r="262" spans="1:23" ht="24" thickBot="1">
      <c r="A262" s="2" t="s">
        <v>61</v>
      </c>
      <c r="B262" s="27">
        <v>1</v>
      </c>
      <c r="C262" s="28" t="s">
        <v>62</v>
      </c>
      <c r="D262" s="16" t="s">
        <v>63</v>
      </c>
      <c r="E262" s="16"/>
      <c r="F262" s="1"/>
      <c r="G262" s="2" t="s">
        <v>64</v>
      </c>
      <c r="H262" s="2"/>
      <c r="I262" s="2"/>
      <c r="J262" s="2" t="s">
        <v>64</v>
      </c>
      <c r="K262" s="2"/>
      <c r="L262" s="56" t="s">
        <v>65</v>
      </c>
      <c r="M262" s="62">
        <f>1/M263</f>
        <v>0.25344687753446876</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f>'Rainfall Year 2025'!M263*AB11</f>
        <v>3.9456000000000002</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0.66666666666666663</v>
      </c>
      <c r="I264" s="20"/>
      <c r="J264" s="6">
        <f ca="1">SUM(J265:J3914)/SUM(rainout)</f>
        <v>0.3326729392433187</v>
      </c>
      <c r="K264" s="6">
        <f ca="1">SUM(K265:K3914)/(3650-SUM(rainout))</f>
        <v>1.0916279335851447E-2</v>
      </c>
      <c r="L264" s="59" t="s">
        <v>73</v>
      </c>
      <c r="M264" s="60" t="s">
        <v>80</v>
      </c>
      <c r="N264" s="55"/>
    </row>
    <row r="265" spans="1:23">
      <c r="A265" s="2">
        <v>1</v>
      </c>
      <c r="B265" s="10">
        <v>1</v>
      </c>
      <c r="C265" s="25">
        <f ca="1">RAND()</f>
        <v>0.91258547992855543</v>
      </c>
      <c r="D265" s="18" t="s">
        <v>81</v>
      </c>
      <c r="E265" s="18" t="s">
        <v>82</v>
      </c>
      <c r="F265" s="15" t="s">
        <v>78</v>
      </c>
      <c r="G265" s="20" t="s">
        <v>12</v>
      </c>
      <c r="H265" s="21">
        <f ca="1">COUNTIF(rainout,"=0")/COUNT(rainout)</f>
        <v>0.33333333333333331</v>
      </c>
      <c r="I265" s="20"/>
      <c r="J265">
        <f ca="1">IF(AND(B265,B266),1,0)</f>
        <v>0</v>
      </c>
      <c r="K265">
        <f ca="1">IF(AND(NOT(B265),NOT(B266)),1,0)</f>
        <v>0</v>
      </c>
      <c r="L265" s="55">
        <v>1</v>
      </c>
      <c r="M265" s="61">
        <f t="shared" ref="M265:M295" ca="1" si="33">IF(B265&gt;0,-LN(1-(RAND()))/lambda,0)</f>
        <v>2.8598058077551629</v>
      </c>
      <c r="N265" s="55"/>
      <c r="O265" s="37"/>
      <c r="P265" t="s">
        <v>83</v>
      </c>
    </row>
    <row r="266" spans="1:23">
      <c r="A266" s="2">
        <v>2</v>
      </c>
      <c r="B266" s="10">
        <f t="shared" ref="B266:B295" ca="1" si="34">IF(B265&gt;0,IF(C266&lt;pww,1,0),IF(C266&lt;pdw,1,0))</f>
        <v>0</v>
      </c>
      <c r="C266" s="25">
        <f t="shared" ref="C266:C295" ca="1" si="35">RAND()</f>
        <v>0.73012331887239579</v>
      </c>
      <c r="D266" s="18"/>
      <c r="E266" s="18"/>
      <c r="F266" s="1"/>
      <c r="G266" s="19" t="s">
        <v>69</v>
      </c>
      <c r="H266" s="19"/>
      <c r="I266" s="20"/>
      <c r="J266">
        <f t="shared" ref="J266:J295" ca="1" si="36">IF(AND(B266,B267),1,0)</f>
        <v>0</v>
      </c>
      <c r="K266">
        <f t="shared" ref="K266:K295" ca="1" si="37">IF(AND(NOT(B266),NOT(B267)),1,0)</f>
        <v>1</v>
      </c>
      <c r="L266" s="55">
        <v>2</v>
      </c>
      <c r="M266" s="61">
        <f t="shared" ca="1" si="33"/>
        <v>0</v>
      </c>
      <c r="N266" s="55"/>
      <c r="O266" s="4"/>
      <c r="P266" t="s">
        <v>84</v>
      </c>
    </row>
    <row r="267" spans="1:23" ht="15.6">
      <c r="A267" s="2">
        <v>3</v>
      </c>
      <c r="B267" s="10">
        <f t="shared" ca="1" si="34"/>
        <v>0</v>
      </c>
      <c r="C267" s="25">
        <f t="shared" ca="1" si="35"/>
        <v>0.54533635908806177</v>
      </c>
      <c r="D267" s="63">
        <f>'Rainfall Year 2025'!D267*'Rainfall Year 2055 '!AB12</f>
        <v>0.63360000000000005</v>
      </c>
      <c r="E267" s="34">
        <f>1-D267</f>
        <v>0.36639999999999995</v>
      </c>
      <c r="F267" s="35" t="s">
        <v>78</v>
      </c>
      <c r="G267" s="36">
        <f ca="1">J264</f>
        <v>0.3326729392433187</v>
      </c>
      <c r="H267" s="36">
        <f ca="1">1-G267</f>
        <v>0.66732706075668125</v>
      </c>
      <c r="I267" s="20"/>
      <c r="J267">
        <f t="shared" ca="1" si="36"/>
        <v>0</v>
      </c>
      <c r="K267">
        <f t="shared" ca="1" si="37"/>
        <v>0</v>
      </c>
      <c r="L267" s="55">
        <v>3</v>
      </c>
      <c r="M267" s="61">
        <f t="shared" ca="1" si="33"/>
        <v>0</v>
      </c>
      <c r="N267" s="55"/>
      <c r="O267" s="41" t="s">
        <v>85</v>
      </c>
      <c r="P267" s="42"/>
      <c r="Q267" s="42" t="s">
        <v>86</v>
      </c>
      <c r="R267" s="43"/>
    </row>
    <row r="268" spans="1:23" ht="15.6">
      <c r="A268" s="2">
        <v>4</v>
      </c>
      <c r="B268" s="10">
        <f t="shared" ca="1" si="34"/>
        <v>1</v>
      </c>
      <c r="C268" s="25">
        <f t="shared" ca="1" si="35"/>
        <v>0.43534484803624529</v>
      </c>
      <c r="D268" s="34">
        <f>1-E268</f>
        <v>1</v>
      </c>
      <c r="E268" s="63">
        <f>'Rainfall Year 2025'!E268*'Rainfall Year 2055 '!AC12</f>
        <v>0</v>
      </c>
      <c r="F268" s="35" t="s">
        <v>78</v>
      </c>
      <c r="G268" s="36">
        <f ca="1">1-H268</f>
        <v>0.98908372066414851</v>
      </c>
      <c r="H268" s="36">
        <f ca="1">K264</f>
        <v>1.0916279335851447E-2</v>
      </c>
      <c r="I268" s="20"/>
      <c r="J268">
        <f t="shared" ca="1" si="36"/>
        <v>1</v>
      </c>
      <c r="K268">
        <f t="shared" ca="1" si="37"/>
        <v>0</v>
      </c>
      <c r="L268" s="55">
        <v>4</v>
      </c>
      <c r="M268" s="61">
        <f t="shared" ca="1" si="33"/>
        <v>1.455541324879029</v>
      </c>
      <c r="N268" s="55"/>
      <c r="O268" s="44">
        <f ca="1">SUM(M265:M295)/31/H264</f>
        <v>2.3379679599010297</v>
      </c>
      <c r="P268" s="79"/>
      <c r="Q268" s="46">
        <f ca="1">SUM(M265:M295)</f>
        <v>48.318004504621278</v>
      </c>
      <c r="R268" s="47" t="s">
        <v>87</v>
      </c>
      <c r="S268" s="78" t="s">
        <v>88</v>
      </c>
      <c r="T268" s="78"/>
      <c r="U268" s="78"/>
      <c r="V268" s="78"/>
    </row>
    <row r="269" spans="1:23" ht="15.6">
      <c r="A269" s="2">
        <v>5</v>
      </c>
      <c r="B269" s="10">
        <f t="shared" ca="1" si="34"/>
        <v>1</v>
      </c>
      <c r="C269" s="25">
        <f t="shared" ca="1" si="35"/>
        <v>0.15955118737396334</v>
      </c>
      <c r="J269">
        <f t="shared" ca="1" si="36"/>
        <v>1</v>
      </c>
      <c r="K269">
        <f t="shared" ca="1" si="37"/>
        <v>0</v>
      </c>
      <c r="L269" s="55">
        <v>5</v>
      </c>
      <c r="M269" s="61">
        <f t="shared" ca="1" si="33"/>
        <v>2.3071388870522287</v>
      </c>
      <c r="N269" s="55"/>
      <c r="O269" s="48"/>
      <c r="P269" s="49"/>
      <c r="R269" s="50"/>
    </row>
    <row r="270" spans="1:23">
      <c r="A270" s="2">
        <v>6</v>
      </c>
      <c r="B270" s="10">
        <f t="shared" ca="1" si="34"/>
        <v>1</v>
      </c>
      <c r="C270" s="25">
        <f t="shared" ca="1" si="35"/>
        <v>0.66513530451563452</v>
      </c>
      <c r="J270">
        <f t="shared" ca="1" si="36"/>
        <v>1</v>
      </c>
      <c r="K270">
        <f t="shared" ca="1" si="37"/>
        <v>0</v>
      </c>
      <c r="L270" s="55">
        <v>6</v>
      </c>
      <c r="M270" s="61">
        <f t="shared" ca="1" si="33"/>
        <v>0.63167147791598266</v>
      </c>
      <c r="N270" s="55"/>
    </row>
    <row r="271" spans="1:23">
      <c r="A271" s="2">
        <v>7</v>
      </c>
      <c r="B271" s="10">
        <f t="shared" ca="1" si="34"/>
        <v>1</v>
      </c>
      <c r="C271" s="25">
        <f t="shared" ca="1" si="35"/>
        <v>0.17497356029272448</v>
      </c>
      <c r="J271">
        <f t="shared" ca="1" si="36"/>
        <v>1</v>
      </c>
      <c r="K271">
        <f t="shared" ca="1" si="37"/>
        <v>0</v>
      </c>
      <c r="L271" s="55">
        <v>7</v>
      </c>
      <c r="M271" s="61">
        <f t="shared" ca="1" si="33"/>
        <v>15.114744047149548</v>
      </c>
      <c r="N271" s="55"/>
      <c r="O271" s="76" t="s">
        <v>89</v>
      </c>
      <c r="P271" s="76" t="s">
        <v>90</v>
      </c>
      <c r="Q271" s="77">
        <f>79.9</f>
        <v>79.900000000000006</v>
      </c>
      <c r="R271" s="78" t="s">
        <v>87</v>
      </c>
      <c r="S271" s="78" t="s">
        <v>91</v>
      </c>
      <c r="T271" s="78"/>
      <c r="U271" s="78"/>
      <c r="V271" s="78"/>
      <c r="W271" s="78"/>
    </row>
    <row r="272" spans="1:23">
      <c r="A272" s="2">
        <v>8</v>
      </c>
      <c r="B272" s="10">
        <f t="shared" ca="1" si="34"/>
        <v>1</v>
      </c>
      <c r="C272" s="25">
        <f t="shared" ca="1" si="35"/>
        <v>6.3465183370602474E-2</v>
      </c>
      <c r="J272">
        <f t="shared" ca="1" si="36"/>
        <v>0</v>
      </c>
      <c r="K272">
        <f t="shared" ca="1" si="37"/>
        <v>0</v>
      </c>
      <c r="L272" s="55">
        <v>8</v>
      </c>
      <c r="M272" s="61">
        <f t="shared" ca="1" si="33"/>
        <v>4.6405622733488574</v>
      </c>
      <c r="N272" s="55"/>
      <c r="O272" s="76"/>
      <c r="P272" s="76" t="s">
        <v>92</v>
      </c>
      <c r="Q272" s="77">
        <f ca="1">MAX(M265:M3914)</f>
        <v>18.034125857327339</v>
      </c>
      <c r="R272" s="78" t="s">
        <v>87</v>
      </c>
      <c r="S272" s="78"/>
      <c r="T272" s="78"/>
      <c r="U272" s="78"/>
      <c r="V272" s="78"/>
      <c r="W272" s="78"/>
    </row>
    <row r="273" spans="1:17">
      <c r="A273" s="2">
        <v>9</v>
      </c>
      <c r="B273" s="10">
        <f t="shared" ca="1" si="34"/>
        <v>0</v>
      </c>
      <c r="C273" s="25">
        <f t="shared" ca="1" si="35"/>
        <v>0.77744101861352299</v>
      </c>
      <c r="J273">
        <f t="shared" ca="1" si="36"/>
        <v>0</v>
      </c>
      <c r="K273">
        <f t="shared" ca="1" si="37"/>
        <v>1</v>
      </c>
      <c r="L273" s="55">
        <v>9</v>
      </c>
      <c r="M273" s="61">
        <f t="shared" ca="1" si="33"/>
        <v>0</v>
      </c>
      <c r="N273" s="55"/>
      <c r="Q273" s="51"/>
    </row>
    <row r="274" spans="1:17">
      <c r="A274" s="2">
        <v>10</v>
      </c>
      <c r="B274" s="10">
        <f t="shared" ca="1" si="34"/>
        <v>0</v>
      </c>
      <c r="C274" s="25">
        <f t="shared" ca="1" si="35"/>
        <v>0.79138150150293962</v>
      </c>
      <c r="J274">
        <f t="shared" ca="1" si="36"/>
        <v>0</v>
      </c>
      <c r="K274">
        <f t="shared" ca="1" si="37"/>
        <v>0</v>
      </c>
      <c r="L274" s="55">
        <v>10</v>
      </c>
      <c r="M274" s="61">
        <f t="shared" ca="1" si="33"/>
        <v>0</v>
      </c>
      <c r="N274" s="55"/>
    </row>
    <row r="275" spans="1:17">
      <c r="A275" s="2">
        <v>11</v>
      </c>
      <c r="B275" s="10">
        <f t="shared" ca="1" si="34"/>
        <v>1</v>
      </c>
      <c r="C275" s="25">
        <f t="shared" ca="1" si="35"/>
        <v>0.48033708928125096</v>
      </c>
      <c r="J275">
        <f t="shared" ca="1" si="36"/>
        <v>1</v>
      </c>
      <c r="K275">
        <f t="shared" ca="1" si="37"/>
        <v>0</v>
      </c>
      <c r="L275" s="55">
        <v>11</v>
      </c>
      <c r="M275" s="61">
        <f t="shared" ca="1" si="33"/>
        <v>0.4769915587719018</v>
      </c>
      <c r="N275" s="55"/>
    </row>
    <row r="276" spans="1:17">
      <c r="A276" s="2">
        <v>12</v>
      </c>
      <c r="B276" s="10">
        <f t="shared" ca="1" si="34"/>
        <v>1</v>
      </c>
      <c r="C276" s="25">
        <f t="shared" ca="1" si="35"/>
        <v>0.41099521356499813</v>
      </c>
      <c r="J276">
        <f t="shared" ca="1" si="36"/>
        <v>1</v>
      </c>
      <c r="K276">
        <f t="shared" ca="1" si="37"/>
        <v>0</v>
      </c>
      <c r="L276" s="55">
        <v>12</v>
      </c>
      <c r="M276" s="61">
        <f t="shared" ca="1" si="33"/>
        <v>1.0002284365985457</v>
      </c>
      <c r="N276" s="55"/>
    </row>
    <row r="277" spans="1:17">
      <c r="A277" s="2">
        <v>13</v>
      </c>
      <c r="B277" s="10">
        <f t="shared" ca="1" si="34"/>
        <v>1</v>
      </c>
      <c r="C277" s="25">
        <f t="shared" ca="1" si="35"/>
        <v>0.59901100011065767</v>
      </c>
      <c r="J277">
        <f t="shared" ca="1" si="36"/>
        <v>1</v>
      </c>
      <c r="K277">
        <f t="shared" ca="1" si="37"/>
        <v>0</v>
      </c>
      <c r="L277" s="55">
        <v>13</v>
      </c>
      <c r="M277" s="61">
        <f t="shared" ca="1" si="33"/>
        <v>1.7331801918911007</v>
      </c>
      <c r="N277" s="55"/>
    </row>
    <row r="278" spans="1:17">
      <c r="A278" s="2">
        <v>14</v>
      </c>
      <c r="B278" s="10">
        <f t="shared" ca="1" si="34"/>
        <v>1</v>
      </c>
      <c r="C278" s="25">
        <f t="shared" ca="1" si="35"/>
        <v>0.59660086507287846</v>
      </c>
      <c r="J278">
        <f t="shared" ca="1" si="36"/>
        <v>0</v>
      </c>
      <c r="K278">
        <f t="shared" ca="1" si="37"/>
        <v>0</v>
      </c>
      <c r="L278" s="55">
        <v>14</v>
      </c>
      <c r="M278" s="61">
        <f t="shared" ca="1" si="33"/>
        <v>5.7836204464012191</v>
      </c>
      <c r="N278" s="55"/>
    </row>
    <row r="279" spans="1:17">
      <c r="A279" s="2">
        <v>15</v>
      </c>
      <c r="B279" s="10">
        <f t="shared" ca="1" si="34"/>
        <v>0</v>
      </c>
      <c r="C279" s="25">
        <f t="shared" ca="1" si="35"/>
        <v>0.84769475701034025</v>
      </c>
      <c r="J279">
        <f t="shared" ca="1" si="36"/>
        <v>0</v>
      </c>
      <c r="K279">
        <f t="shared" ca="1" si="37"/>
        <v>1</v>
      </c>
      <c r="L279" s="55">
        <v>15</v>
      </c>
      <c r="M279" s="61">
        <f t="shared" ca="1" si="33"/>
        <v>0</v>
      </c>
      <c r="N279" s="55"/>
    </row>
    <row r="280" spans="1:17">
      <c r="A280" s="2">
        <v>16</v>
      </c>
      <c r="B280" s="10">
        <f t="shared" ca="1" si="34"/>
        <v>0</v>
      </c>
      <c r="C280" s="25">
        <f t="shared" ca="1" si="35"/>
        <v>0.94222801604263284</v>
      </c>
      <c r="J280">
        <f t="shared" ca="1" si="36"/>
        <v>0</v>
      </c>
      <c r="K280">
        <f t="shared" ca="1" si="37"/>
        <v>1</v>
      </c>
      <c r="L280" s="55">
        <v>16</v>
      </c>
      <c r="M280" s="61">
        <f t="shared" ca="1" si="33"/>
        <v>0</v>
      </c>
      <c r="N280" s="55"/>
    </row>
    <row r="281" spans="1:17">
      <c r="A281" s="2">
        <v>17</v>
      </c>
      <c r="B281" s="10">
        <f t="shared" ca="1" si="34"/>
        <v>0</v>
      </c>
      <c r="C281" s="25">
        <f t="shared" ca="1" si="35"/>
        <v>0.92066313408001499</v>
      </c>
      <c r="J281">
        <f t="shared" ca="1" si="36"/>
        <v>0</v>
      </c>
      <c r="K281">
        <f t="shared" ca="1" si="37"/>
        <v>1</v>
      </c>
      <c r="L281" s="55">
        <v>17</v>
      </c>
      <c r="M281" s="61">
        <f t="shared" ca="1" si="33"/>
        <v>0</v>
      </c>
      <c r="N281" s="55"/>
    </row>
    <row r="282" spans="1:17">
      <c r="A282" s="2">
        <v>18</v>
      </c>
      <c r="B282" s="10">
        <f t="shared" ca="1" si="34"/>
        <v>0</v>
      </c>
      <c r="C282" s="25">
        <f t="shared" ca="1" si="35"/>
        <v>0.59578444517123852</v>
      </c>
      <c r="J282">
        <f t="shared" ca="1" si="36"/>
        <v>0</v>
      </c>
      <c r="K282">
        <f t="shared" ca="1" si="37"/>
        <v>1</v>
      </c>
      <c r="L282" s="55">
        <v>18</v>
      </c>
      <c r="M282" s="61">
        <f t="shared" ca="1" si="33"/>
        <v>0</v>
      </c>
      <c r="N282" s="55"/>
    </row>
    <row r="283" spans="1:17">
      <c r="A283" s="2">
        <v>19</v>
      </c>
      <c r="B283" s="10">
        <f t="shared" ca="1" si="34"/>
        <v>0</v>
      </c>
      <c r="C283" s="25">
        <f t="shared" ca="1" si="35"/>
        <v>0.72586346878659502</v>
      </c>
      <c r="J283">
        <f t="shared" ca="1" si="36"/>
        <v>0</v>
      </c>
      <c r="K283">
        <f t="shared" ca="1" si="37"/>
        <v>0</v>
      </c>
      <c r="L283" s="55">
        <v>19</v>
      </c>
      <c r="M283" s="61">
        <f t="shared" ca="1" si="33"/>
        <v>0</v>
      </c>
      <c r="N283" s="55"/>
    </row>
    <row r="284" spans="1:17">
      <c r="A284" s="2">
        <v>20</v>
      </c>
      <c r="B284" s="10">
        <f t="shared" ca="1" si="34"/>
        <v>1</v>
      </c>
      <c r="C284" s="25">
        <f t="shared" ca="1" si="35"/>
        <v>2.190182957207687E-2</v>
      </c>
      <c r="J284">
        <f t="shared" ca="1" si="36"/>
        <v>1</v>
      </c>
      <c r="K284">
        <f t="shared" ca="1" si="37"/>
        <v>0</v>
      </c>
      <c r="L284" s="55">
        <v>20</v>
      </c>
      <c r="M284" s="61">
        <f t="shared" ca="1" si="33"/>
        <v>3.615660154541243</v>
      </c>
      <c r="N284" s="55"/>
    </row>
    <row r="285" spans="1:17">
      <c r="A285" s="2">
        <v>21</v>
      </c>
      <c r="B285" s="10">
        <f t="shared" ca="1" si="34"/>
        <v>1</v>
      </c>
      <c r="C285" s="25">
        <f t="shared" ca="1" si="35"/>
        <v>0.55520507728077129</v>
      </c>
      <c r="J285">
        <f t="shared" ca="1" si="36"/>
        <v>1</v>
      </c>
      <c r="K285">
        <f t="shared" ca="1" si="37"/>
        <v>0</v>
      </c>
      <c r="L285" s="55">
        <v>21</v>
      </c>
      <c r="M285" s="61">
        <f t="shared" ca="1" si="33"/>
        <v>1.3800206270369491</v>
      </c>
      <c r="N285" s="55"/>
    </row>
    <row r="286" spans="1:17">
      <c r="A286" s="2">
        <v>22</v>
      </c>
      <c r="B286" s="10">
        <f t="shared" ca="1" si="34"/>
        <v>1</v>
      </c>
      <c r="C286" s="25">
        <f t="shared" ca="1" si="35"/>
        <v>0.11283295496882162</v>
      </c>
      <c r="J286">
        <f t="shared" ca="1" si="36"/>
        <v>0</v>
      </c>
      <c r="K286">
        <f t="shared" ca="1" si="37"/>
        <v>0</v>
      </c>
      <c r="L286" s="55">
        <v>22</v>
      </c>
      <c r="M286" s="61">
        <f t="shared" ca="1" si="33"/>
        <v>0.94076494051949078</v>
      </c>
      <c r="N286" s="55"/>
    </row>
    <row r="287" spans="1:17">
      <c r="A287" s="2">
        <v>23</v>
      </c>
      <c r="B287" s="10">
        <f t="shared" ca="1" si="34"/>
        <v>0</v>
      </c>
      <c r="C287" s="25">
        <f t="shared" ca="1" si="35"/>
        <v>0.87514002598655516</v>
      </c>
      <c r="J287">
        <f t="shared" ca="1" si="36"/>
        <v>0</v>
      </c>
      <c r="K287">
        <f t="shared" ca="1" si="37"/>
        <v>0</v>
      </c>
      <c r="L287" s="55">
        <v>23</v>
      </c>
      <c r="M287" s="61">
        <f t="shared" ca="1" si="33"/>
        <v>0</v>
      </c>
      <c r="N287" s="55"/>
    </row>
    <row r="288" spans="1:17">
      <c r="A288" s="2">
        <v>24</v>
      </c>
      <c r="B288" s="10">
        <f t="shared" ca="1" si="34"/>
        <v>1</v>
      </c>
      <c r="C288" s="25">
        <f t="shared" ca="1" si="35"/>
        <v>0.40202011109573643</v>
      </c>
      <c r="J288">
        <f t="shared" ca="1" si="36"/>
        <v>1</v>
      </c>
      <c r="K288">
        <f t="shared" ca="1" si="37"/>
        <v>0</v>
      </c>
      <c r="L288" s="55">
        <v>24</v>
      </c>
      <c r="M288" s="61">
        <f t="shared" ca="1" si="33"/>
        <v>0.3900361440917906</v>
      </c>
      <c r="N288" s="55"/>
    </row>
    <row r="289" spans="1:18">
      <c r="A289" s="2">
        <v>25</v>
      </c>
      <c r="B289" s="10">
        <f t="shared" ca="1" si="34"/>
        <v>1</v>
      </c>
      <c r="C289" s="25">
        <f t="shared" ca="1" si="35"/>
        <v>0.53435138270445581</v>
      </c>
      <c r="J289">
        <f t="shared" ca="1" si="36"/>
        <v>0</v>
      </c>
      <c r="K289">
        <f t="shared" ca="1" si="37"/>
        <v>0</v>
      </c>
      <c r="L289" s="55">
        <v>25</v>
      </c>
      <c r="M289" s="61">
        <f t="shared" ca="1" si="33"/>
        <v>2.5193436342014599</v>
      </c>
      <c r="N289" s="55"/>
    </row>
    <row r="290" spans="1:18">
      <c r="A290" s="2">
        <v>26</v>
      </c>
      <c r="B290" s="10">
        <f t="shared" ca="1" si="34"/>
        <v>0</v>
      </c>
      <c r="C290" s="25">
        <f t="shared" ca="1" si="35"/>
        <v>0.98247335979343053</v>
      </c>
      <c r="J290">
        <f t="shared" ca="1" si="36"/>
        <v>0</v>
      </c>
      <c r="K290">
        <f t="shared" ca="1" si="37"/>
        <v>1</v>
      </c>
      <c r="L290" s="55">
        <v>26</v>
      </c>
      <c r="M290" s="61">
        <f t="shared" ca="1" si="33"/>
        <v>0</v>
      </c>
      <c r="N290" s="55"/>
    </row>
    <row r="291" spans="1:18">
      <c r="A291" s="2">
        <v>27</v>
      </c>
      <c r="B291" s="10">
        <f t="shared" ca="1" si="34"/>
        <v>0</v>
      </c>
      <c r="C291" s="25">
        <f t="shared" ca="1" si="35"/>
        <v>0.91619058831134059</v>
      </c>
      <c r="J291">
        <f t="shared" ca="1" si="36"/>
        <v>0</v>
      </c>
      <c r="K291">
        <f t="shared" ca="1" si="37"/>
        <v>1</v>
      </c>
      <c r="L291" s="55">
        <v>27</v>
      </c>
      <c r="M291" s="61">
        <f t="shared" ca="1" si="33"/>
        <v>0</v>
      </c>
      <c r="N291" s="55"/>
    </row>
    <row r="292" spans="1:18">
      <c r="A292" s="2">
        <v>28</v>
      </c>
      <c r="B292" s="10">
        <f t="shared" ca="1" si="34"/>
        <v>0</v>
      </c>
      <c r="C292" s="25">
        <f t="shared" ca="1" si="35"/>
        <v>0.75938997902640237</v>
      </c>
      <c r="J292">
        <f t="shared" ca="1" si="36"/>
        <v>0</v>
      </c>
      <c r="K292">
        <f t="shared" ca="1" si="37"/>
        <v>1</v>
      </c>
      <c r="L292" s="55">
        <v>28</v>
      </c>
      <c r="M292" s="61">
        <f t="shared" ca="1" si="33"/>
        <v>0</v>
      </c>
      <c r="N292" s="55"/>
    </row>
    <row r="293" spans="1:18">
      <c r="A293" s="2">
        <v>29</v>
      </c>
      <c r="B293" s="10">
        <f t="shared" ca="1" si="34"/>
        <v>0</v>
      </c>
      <c r="C293" s="25">
        <f t="shared" ca="1" si="35"/>
        <v>0.65506199997724213</v>
      </c>
      <c r="J293">
        <f t="shared" ca="1" si="36"/>
        <v>0</v>
      </c>
      <c r="K293">
        <f t="shared" ca="1" si="37"/>
        <v>0</v>
      </c>
      <c r="L293" s="55">
        <v>29</v>
      </c>
      <c r="M293" s="61">
        <f t="shared" ca="1" si="33"/>
        <v>0</v>
      </c>
      <c r="N293" s="55"/>
    </row>
    <row r="294" spans="1:18">
      <c r="A294" s="2">
        <v>30</v>
      </c>
      <c r="B294" s="10">
        <f t="shared" ca="1" si="34"/>
        <v>1</v>
      </c>
      <c r="C294" s="25">
        <f t="shared" ca="1" si="35"/>
        <v>0.41459874608956193</v>
      </c>
      <c r="J294">
        <f t="shared" ca="1" si="36"/>
        <v>1</v>
      </c>
      <c r="K294">
        <f t="shared" ca="1" si="37"/>
        <v>0</v>
      </c>
      <c r="L294" s="55">
        <v>30</v>
      </c>
      <c r="M294" s="61">
        <f t="shared" ca="1" si="33"/>
        <v>0.92924717994700512</v>
      </c>
      <c r="N294" s="55"/>
    </row>
    <row r="295" spans="1:18">
      <c r="A295" s="2">
        <v>31</v>
      </c>
      <c r="B295" s="10">
        <f t="shared" ca="1" si="34"/>
        <v>1</v>
      </c>
      <c r="C295" s="25">
        <f t="shared" ca="1" si="35"/>
        <v>0.34922956269503846</v>
      </c>
      <c r="J295">
        <f t="shared" ca="1" si="36"/>
        <v>1</v>
      </c>
      <c r="K295">
        <f t="shared" ca="1" si="37"/>
        <v>0</v>
      </c>
      <c r="L295" s="55">
        <v>31</v>
      </c>
      <c r="M295" s="61">
        <f t="shared" ca="1" si="33"/>
        <v>2.5394473725197662</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6" thickBot="1">
      <c r="A304" s="2" t="s">
        <v>59</v>
      </c>
      <c r="B304" s="2"/>
      <c r="C304" s="23"/>
      <c r="D304" s="1"/>
      <c r="E304" s="1"/>
      <c r="F304" s="1"/>
      <c r="G304" s="1"/>
      <c r="H304" s="1"/>
      <c r="I304" s="1"/>
      <c r="L304" s="55" t="s">
        <v>60</v>
      </c>
      <c r="M304" s="55"/>
      <c r="N304" s="55"/>
      <c r="O304" s="38">
        <v>0.43</v>
      </c>
      <c r="P304" s="38">
        <v>0.72</v>
      </c>
      <c r="Q304" s="38">
        <v>0.62</v>
      </c>
      <c r="R304" s="3"/>
    </row>
    <row r="305" spans="1:23" ht="24" thickBot="1">
      <c r="A305" s="2" t="s">
        <v>61</v>
      </c>
      <c r="B305" s="27">
        <v>1</v>
      </c>
      <c r="C305" s="28" t="s">
        <v>62</v>
      </c>
      <c r="D305" s="16" t="s">
        <v>63</v>
      </c>
      <c r="E305" s="16"/>
      <c r="F305" s="1"/>
      <c r="G305" s="2" t="s">
        <v>64</v>
      </c>
      <c r="H305" s="2"/>
      <c r="I305" s="2"/>
      <c r="J305" s="2" t="s">
        <v>64</v>
      </c>
      <c r="K305" s="2"/>
      <c r="L305" s="56" t="s">
        <v>65</v>
      </c>
      <c r="M305" s="62">
        <f>1/M306</f>
        <v>0.26709401709401709</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f>'Rainfall Year 2025'!M306*AB11</f>
        <v>3.7439999999999998</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0.66666666666666663</v>
      </c>
      <c r="I307" s="20"/>
      <c r="J307" s="6">
        <f ca="1">SUM(J308:J3957)/SUM(rainout)</f>
        <v>0.28505644140840236</v>
      </c>
      <c r="K307" s="6">
        <f ca="1">SUM(K308:K3957)/(3650-SUM(rainout))</f>
        <v>8.2605421477182743E-3</v>
      </c>
      <c r="L307" s="59" t="s">
        <v>73</v>
      </c>
      <c r="M307" s="60" t="s">
        <v>80</v>
      </c>
      <c r="N307" s="55"/>
    </row>
    <row r="308" spans="1:23">
      <c r="A308" s="2">
        <v>1</v>
      </c>
      <c r="B308" s="10">
        <v>1</v>
      </c>
      <c r="C308" s="25">
        <f ca="1">RAND()</f>
        <v>3.9615102869763663E-2</v>
      </c>
      <c r="D308" s="18" t="s">
        <v>81</v>
      </c>
      <c r="E308" s="18" t="s">
        <v>82</v>
      </c>
      <c r="F308" s="15" t="s">
        <v>78</v>
      </c>
      <c r="G308" s="20" t="s">
        <v>12</v>
      </c>
      <c r="H308" s="21">
        <f ca="1">COUNTIF(rainout,"=0")/COUNT(rainout)</f>
        <v>0.33333333333333331</v>
      </c>
      <c r="I308" s="20"/>
      <c r="J308">
        <f ca="1">IF(AND(B308,B309),1,0)</f>
        <v>0</v>
      </c>
      <c r="K308">
        <f ca="1">IF(AND(NOT(B308),NOT(B309)),1,0)</f>
        <v>0</v>
      </c>
      <c r="L308" s="55">
        <v>1</v>
      </c>
      <c r="M308" s="61">
        <f t="shared" ref="M308:M338" ca="1" si="38">IF(B308&gt;0,-LN(1-(RAND()))/lambda,0)</f>
        <v>0.39723482988879044</v>
      </c>
      <c r="N308" s="55"/>
      <c r="O308" s="37"/>
      <c r="P308" t="s">
        <v>83</v>
      </c>
    </row>
    <row r="309" spans="1:23">
      <c r="A309" s="2">
        <v>2</v>
      </c>
      <c r="B309" s="10">
        <f t="shared" ref="B309:B338" ca="1" si="39">IF(B308&gt;0,IF(C309&lt;pww,1,0),IF(C309&lt;pdw,1,0))</f>
        <v>0</v>
      </c>
      <c r="C309" s="25">
        <f t="shared" ref="C309:C338" ca="1" si="40">RAND()</f>
        <v>0.72880637854743202</v>
      </c>
      <c r="D309" s="18"/>
      <c r="E309" s="18"/>
      <c r="F309" s="1"/>
      <c r="G309" s="19" t="s">
        <v>69</v>
      </c>
      <c r="H309" s="19"/>
      <c r="I309" s="20"/>
      <c r="J309">
        <f t="shared" ref="J309:J338" ca="1" si="41">IF(AND(B309,B310),1,0)</f>
        <v>0</v>
      </c>
      <c r="K309">
        <f t="shared" ref="K309:K338" ca="1" si="42">IF(AND(NOT(B309),NOT(B310)),1,0)</f>
        <v>0</v>
      </c>
      <c r="L309" s="55">
        <v>2</v>
      </c>
      <c r="M309" s="61">
        <f t="shared" ca="1" si="38"/>
        <v>0</v>
      </c>
      <c r="N309" s="55"/>
      <c r="O309" s="4"/>
      <c r="P309" t="s">
        <v>84</v>
      </c>
    </row>
    <row r="310" spans="1:23" ht="15.6">
      <c r="A310" s="2">
        <v>3</v>
      </c>
      <c r="B310" s="10">
        <f t="shared" ca="1" si="39"/>
        <v>1</v>
      </c>
      <c r="C310" s="25">
        <f t="shared" ca="1" si="40"/>
        <v>0.11203829906969276</v>
      </c>
      <c r="D310" s="63">
        <f>'Rainfall Year 2025'!D310*'Rainfall Year 2055 '!AB12</f>
        <v>0.58560000000000001</v>
      </c>
      <c r="E310" s="34">
        <f>1-D310</f>
        <v>0.41439999999999999</v>
      </c>
      <c r="F310" s="35" t="s">
        <v>78</v>
      </c>
      <c r="G310" s="36">
        <f ca="1">J307</f>
        <v>0.28505644140840236</v>
      </c>
      <c r="H310" s="36">
        <f ca="1">1-G310</f>
        <v>0.71494355859159764</v>
      </c>
      <c r="I310" s="20"/>
      <c r="J310">
        <f t="shared" ca="1" si="41"/>
        <v>1</v>
      </c>
      <c r="K310">
        <f t="shared" ca="1" si="42"/>
        <v>0</v>
      </c>
      <c r="L310" s="55">
        <v>3</v>
      </c>
      <c r="M310" s="61">
        <f t="shared" ca="1" si="38"/>
        <v>2.9969416065978969</v>
      </c>
      <c r="N310" s="55"/>
      <c r="O310" s="41" t="s">
        <v>85</v>
      </c>
      <c r="P310" s="42"/>
      <c r="Q310" s="42" t="s">
        <v>86</v>
      </c>
      <c r="R310" s="43"/>
    </row>
    <row r="311" spans="1:23" ht="15.6">
      <c r="A311" s="2">
        <v>4</v>
      </c>
      <c r="B311" s="10">
        <f t="shared" ca="1" si="39"/>
        <v>1</v>
      </c>
      <c r="C311" s="25">
        <f t="shared" ca="1" si="40"/>
        <v>0.2446424246164125</v>
      </c>
      <c r="D311" s="34">
        <f>1-E311</f>
        <v>1</v>
      </c>
      <c r="E311" s="63">
        <f>'Rainfall Year 2025'!E311*'Rainfall Year 2055 '!AC12</f>
        <v>0</v>
      </c>
      <c r="F311" s="35" t="s">
        <v>78</v>
      </c>
      <c r="G311" s="36">
        <f ca="1">1-H311</f>
        <v>0.99173945785228168</v>
      </c>
      <c r="H311" s="36">
        <f ca="1">K307</f>
        <v>8.2605421477182743E-3</v>
      </c>
      <c r="I311" s="20"/>
      <c r="J311">
        <f t="shared" ca="1" si="41"/>
        <v>0</v>
      </c>
      <c r="K311">
        <f t="shared" ca="1" si="42"/>
        <v>0</v>
      </c>
      <c r="L311" s="55">
        <v>4</v>
      </c>
      <c r="M311" s="61">
        <f t="shared" ca="1" si="38"/>
        <v>4.3149258403771418</v>
      </c>
      <c r="N311" s="55"/>
      <c r="O311" s="44">
        <f ca="1">SUM(M308:M338)/31/H307</f>
        <v>3.2822605641010378</v>
      </c>
      <c r="P311" s="45"/>
      <c r="Q311" s="46">
        <f ca="1">SUM(M308:M338)</f>
        <v>67.833384991421454</v>
      </c>
      <c r="R311" s="47" t="s">
        <v>87</v>
      </c>
      <c r="S311" s="78" t="s">
        <v>88</v>
      </c>
      <c r="T311" s="78"/>
      <c r="U311" s="78"/>
      <c r="V311" s="78"/>
    </row>
    <row r="312" spans="1:23" ht="15.6">
      <c r="A312" s="2">
        <v>5</v>
      </c>
      <c r="B312" s="10">
        <f t="shared" ca="1" si="39"/>
        <v>0</v>
      </c>
      <c r="C312" s="25">
        <f t="shared" ca="1" si="40"/>
        <v>0.80776547952540012</v>
      </c>
      <c r="J312">
        <f t="shared" ca="1" si="41"/>
        <v>0</v>
      </c>
      <c r="K312">
        <f t="shared" ca="1" si="42"/>
        <v>0</v>
      </c>
      <c r="L312" s="55">
        <v>5</v>
      </c>
      <c r="M312" s="61">
        <f t="shared" ca="1" si="38"/>
        <v>0</v>
      </c>
      <c r="N312" s="55"/>
      <c r="O312" s="48"/>
      <c r="P312" s="49"/>
      <c r="R312" s="50"/>
    </row>
    <row r="313" spans="1:23">
      <c r="A313" s="2">
        <v>6</v>
      </c>
      <c r="B313" s="10">
        <f t="shared" ca="1" si="39"/>
        <v>1</v>
      </c>
      <c r="C313" s="25">
        <f t="shared" ca="1" si="40"/>
        <v>0.34172473041443685</v>
      </c>
      <c r="J313">
        <f t="shared" ca="1" si="41"/>
        <v>1</v>
      </c>
      <c r="K313">
        <f t="shared" ca="1" si="42"/>
        <v>0</v>
      </c>
      <c r="L313" s="55">
        <v>6</v>
      </c>
      <c r="M313" s="61">
        <f t="shared" ca="1" si="38"/>
        <v>7.008663314758067</v>
      </c>
      <c r="N313" s="55"/>
    </row>
    <row r="314" spans="1:23">
      <c r="A314" s="2">
        <v>7</v>
      </c>
      <c r="B314" s="10">
        <f t="shared" ca="1" si="39"/>
        <v>1</v>
      </c>
      <c r="C314" s="25">
        <f t="shared" ca="1" si="40"/>
        <v>0.63688901618696625</v>
      </c>
      <c r="J314">
        <f t="shared" ca="1" si="41"/>
        <v>0</v>
      </c>
      <c r="K314">
        <f t="shared" ca="1" si="42"/>
        <v>0</v>
      </c>
      <c r="L314" s="55">
        <v>7</v>
      </c>
      <c r="M314" s="61">
        <f t="shared" ca="1" si="38"/>
        <v>0.42996861904501121</v>
      </c>
      <c r="N314" s="55"/>
      <c r="O314" s="76" t="s">
        <v>89</v>
      </c>
      <c r="P314" s="76" t="s">
        <v>90</v>
      </c>
      <c r="Q314" s="77">
        <f>79.9</f>
        <v>79.900000000000006</v>
      </c>
      <c r="R314" s="78" t="s">
        <v>87</v>
      </c>
      <c r="S314" s="78" t="s">
        <v>91</v>
      </c>
      <c r="T314" s="78"/>
      <c r="U314" s="78"/>
      <c r="V314" s="78"/>
      <c r="W314" s="78"/>
    </row>
    <row r="315" spans="1:23">
      <c r="A315" s="2">
        <v>8</v>
      </c>
      <c r="B315" s="10">
        <f t="shared" ca="1" si="39"/>
        <v>0</v>
      </c>
      <c r="C315" s="25">
        <f t="shared" ca="1" si="40"/>
        <v>0.90874191623185252</v>
      </c>
      <c r="J315">
        <f t="shared" ca="1" si="41"/>
        <v>0</v>
      </c>
      <c r="K315">
        <f t="shared" ca="1" si="42"/>
        <v>0</v>
      </c>
      <c r="L315" s="55">
        <v>8</v>
      </c>
      <c r="M315" s="61">
        <f t="shared" ca="1" si="38"/>
        <v>0</v>
      </c>
      <c r="N315" s="55"/>
      <c r="O315" s="76"/>
      <c r="P315" s="76" t="s">
        <v>92</v>
      </c>
      <c r="Q315" s="77">
        <f ca="1">MAX(M308:M3957)</f>
        <v>18.034125857327339</v>
      </c>
      <c r="R315" s="78" t="s">
        <v>87</v>
      </c>
      <c r="S315" s="78"/>
      <c r="T315" s="78"/>
      <c r="U315" s="78"/>
      <c r="V315" s="78"/>
      <c r="W315" s="78"/>
    </row>
    <row r="316" spans="1:23">
      <c r="A316" s="2">
        <v>9</v>
      </c>
      <c r="B316" s="10">
        <f t="shared" ca="1" si="39"/>
        <v>1</v>
      </c>
      <c r="C316" s="25">
        <f t="shared" ca="1" si="40"/>
        <v>7.6667474387653867E-2</v>
      </c>
      <c r="J316">
        <f t="shared" ca="1" si="41"/>
        <v>0</v>
      </c>
      <c r="K316">
        <f t="shared" ca="1" si="42"/>
        <v>0</v>
      </c>
      <c r="L316" s="55">
        <v>9</v>
      </c>
      <c r="M316" s="61">
        <f t="shared" ca="1" si="38"/>
        <v>5.7585856029266926</v>
      </c>
      <c r="N316" s="55"/>
      <c r="Q316" s="51"/>
    </row>
    <row r="317" spans="1:23">
      <c r="A317" s="2">
        <v>10</v>
      </c>
      <c r="B317" s="10">
        <f t="shared" ca="1" si="39"/>
        <v>0</v>
      </c>
      <c r="C317" s="25">
        <f t="shared" ca="1" si="40"/>
        <v>0.82815684181314619</v>
      </c>
      <c r="J317">
        <f t="shared" ca="1" si="41"/>
        <v>0</v>
      </c>
      <c r="K317">
        <f t="shared" ca="1" si="42"/>
        <v>0</v>
      </c>
      <c r="L317" s="55">
        <v>10</v>
      </c>
      <c r="M317" s="61">
        <f t="shared" ca="1" si="38"/>
        <v>0</v>
      </c>
      <c r="N317" s="55"/>
    </row>
    <row r="318" spans="1:23">
      <c r="A318" s="2">
        <v>11</v>
      </c>
      <c r="B318" s="10">
        <f t="shared" ca="1" si="39"/>
        <v>1</v>
      </c>
      <c r="C318" s="25">
        <f t="shared" ca="1" si="40"/>
        <v>0.14586897672327259</v>
      </c>
      <c r="J318">
        <f t="shared" ca="1" si="41"/>
        <v>1</v>
      </c>
      <c r="K318">
        <f t="shared" ca="1" si="42"/>
        <v>0</v>
      </c>
      <c r="L318" s="55">
        <v>11</v>
      </c>
      <c r="M318" s="61">
        <f t="shared" ca="1" si="38"/>
        <v>2.7163675863893686</v>
      </c>
      <c r="N318" s="55"/>
    </row>
    <row r="319" spans="1:23">
      <c r="A319" s="2">
        <v>12</v>
      </c>
      <c r="B319" s="10">
        <f t="shared" ca="1" si="39"/>
        <v>1</v>
      </c>
      <c r="C319" s="25">
        <f t="shared" ca="1" si="40"/>
        <v>0.25818235282560742</v>
      </c>
      <c r="J319">
        <f t="shared" ca="1" si="41"/>
        <v>1</v>
      </c>
      <c r="K319">
        <f t="shared" ca="1" si="42"/>
        <v>0</v>
      </c>
      <c r="L319" s="55">
        <v>12</v>
      </c>
      <c r="M319" s="61">
        <f t="shared" ca="1" si="38"/>
        <v>6.0461264459895228</v>
      </c>
      <c r="N319" s="55"/>
    </row>
    <row r="320" spans="1:23">
      <c r="A320" s="2">
        <v>13</v>
      </c>
      <c r="B320" s="10">
        <f t="shared" ca="1" si="39"/>
        <v>1</v>
      </c>
      <c r="C320" s="25">
        <f t="shared" ca="1" si="40"/>
        <v>9.5578606288388768E-2</v>
      </c>
      <c r="J320">
        <f t="shared" ca="1" si="41"/>
        <v>1</v>
      </c>
      <c r="K320">
        <f t="shared" ca="1" si="42"/>
        <v>0</v>
      </c>
      <c r="L320" s="55">
        <v>13</v>
      </c>
      <c r="M320" s="61">
        <f t="shared" ca="1" si="38"/>
        <v>0.73066380201283976</v>
      </c>
      <c r="N320" s="55"/>
    </row>
    <row r="321" spans="1:14">
      <c r="A321" s="2">
        <v>14</v>
      </c>
      <c r="B321" s="10">
        <f t="shared" ca="1" si="39"/>
        <v>1</v>
      </c>
      <c r="C321" s="25">
        <f t="shared" ca="1" si="40"/>
        <v>0.56867558142225683</v>
      </c>
      <c r="J321">
        <f t="shared" ca="1" si="41"/>
        <v>1</v>
      </c>
      <c r="K321">
        <f t="shared" ca="1" si="42"/>
        <v>0</v>
      </c>
      <c r="L321" s="55">
        <v>14</v>
      </c>
      <c r="M321" s="61">
        <f t="shared" ca="1" si="38"/>
        <v>1.8872641157045231</v>
      </c>
      <c r="N321" s="55"/>
    </row>
    <row r="322" spans="1:14">
      <c r="A322" s="2">
        <v>15</v>
      </c>
      <c r="B322" s="10">
        <f t="shared" ca="1" si="39"/>
        <v>1</v>
      </c>
      <c r="C322" s="25">
        <f t="shared" ca="1" si="40"/>
        <v>0.66429410414995826</v>
      </c>
      <c r="J322">
        <f t="shared" ca="1" si="41"/>
        <v>1</v>
      </c>
      <c r="K322">
        <f t="shared" ca="1" si="42"/>
        <v>0</v>
      </c>
      <c r="L322" s="55">
        <v>15</v>
      </c>
      <c r="M322" s="61">
        <f t="shared" ca="1" si="38"/>
        <v>0.93326928793371478</v>
      </c>
      <c r="N322" s="55"/>
    </row>
    <row r="323" spans="1:14">
      <c r="A323" s="2">
        <v>16</v>
      </c>
      <c r="B323" s="10">
        <f t="shared" ca="1" si="39"/>
        <v>1</v>
      </c>
      <c r="C323" s="25">
        <f t="shared" ca="1" si="40"/>
        <v>3.143904390322938E-2</v>
      </c>
      <c r="J323">
        <f t="shared" ca="1" si="41"/>
        <v>1</v>
      </c>
      <c r="K323">
        <f t="shared" ca="1" si="42"/>
        <v>0</v>
      </c>
      <c r="L323" s="55">
        <v>16</v>
      </c>
      <c r="M323" s="61">
        <f t="shared" ca="1" si="38"/>
        <v>3.7157801104396846</v>
      </c>
      <c r="N323" s="55"/>
    </row>
    <row r="324" spans="1:14">
      <c r="A324" s="2">
        <v>17</v>
      </c>
      <c r="B324" s="10">
        <f t="shared" ca="1" si="39"/>
        <v>1</v>
      </c>
      <c r="C324" s="25">
        <f t="shared" ca="1" si="40"/>
        <v>0.14924653382587638</v>
      </c>
      <c r="J324">
        <f t="shared" ca="1" si="41"/>
        <v>1</v>
      </c>
      <c r="K324">
        <f t="shared" ca="1" si="42"/>
        <v>0</v>
      </c>
      <c r="L324" s="55">
        <v>17</v>
      </c>
      <c r="M324" s="61">
        <f t="shared" ca="1" si="38"/>
        <v>7.8464476753888066</v>
      </c>
      <c r="N324" s="55"/>
    </row>
    <row r="325" spans="1:14">
      <c r="A325" s="2">
        <v>18</v>
      </c>
      <c r="B325" s="10">
        <f t="shared" ca="1" si="39"/>
        <v>1</v>
      </c>
      <c r="C325" s="25">
        <f t="shared" ca="1" si="40"/>
        <v>0.35696642422069969</v>
      </c>
      <c r="J325">
        <f t="shared" ca="1" si="41"/>
        <v>1</v>
      </c>
      <c r="K325">
        <f t="shared" ca="1" si="42"/>
        <v>0</v>
      </c>
      <c r="L325" s="55">
        <v>18</v>
      </c>
      <c r="M325" s="61">
        <f t="shared" ca="1" si="38"/>
        <v>5.7332099242060437</v>
      </c>
      <c r="N325" s="55"/>
    </row>
    <row r="326" spans="1:14">
      <c r="A326" s="2">
        <v>19</v>
      </c>
      <c r="B326" s="10">
        <f t="shared" ca="1" si="39"/>
        <v>1</v>
      </c>
      <c r="C326" s="25">
        <f t="shared" ca="1" si="40"/>
        <v>0.38077096706967994</v>
      </c>
      <c r="J326">
        <f t="shared" ca="1" si="41"/>
        <v>1</v>
      </c>
      <c r="K326">
        <f t="shared" ca="1" si="42"/>
        <v>0</v>
      </c>
      <c r="L326" s="55">
        <v>19</v>
      </c>
      <c r="M326" s="61">
        <f t="shared" ca="1" si="38"/>
        <v>5.0893505463664965</v>
      </c>
      <c r="N326" s="55"/>
    </row>
    <row r="327" spans="1:14">
      <c r="A327" s="2">
        <v>20</v>
      </c>
      <c r="B327" s="10">
        <f t="shared" ca="1" si="39"/>
        <v>1</v>
      </c>
      <c r="C327" s="25">
        <f t="shared" ca="1" si="40"/>
        <v>0.41090006034141535</v>
      </c>
      <c r="J327">
        <f t="shared" ca="1" si="41"/>
        <v>1</v>
      </c>
      <c r="K327">
        <f t="shared" ca="1" si="42"/>
        <v>0</v>
      </c>
      <c r="L327" s="55">
        <v>20</v>
      </c>
      <c r="M327" s="61">
        <f t="shared" ca="1" si="38"/>
        <v>0.66568184954570286</v>
      </c>
      <c r="N327" s="55"/>
    </row>
    <row r="328" spans="1:14">
      <c r="A328" s="2">
        <v>21</v>
      </c>
      <c r="B328" s="10">
        <f t="shared" ca="1" si="39"/>
        <v>1</v>
      </c>
      <c r="C328" s="25">
        <f t="shared" ca="1" si="40"/>
        <v>0.59559649982833685</v>
      </c>
      <c r="J328">
        <f t="shared" ca="1" si="41"/>
        <v>0</v>
      </c>
      <c r="K328">
        <f t="shared" ca="1" si="42"/>
        <v>0</v>
      </c>
      <c r="L328" s="55">
        <v>21</v>
      </c>
      <c r="M328" s="61">
        <f t="shared" ca="1" si="38"/>
        <v>1.0932363942448169</v>
      </c>
      <c r="N328" s="55"/>
    </row>
    <row r="329" spans="1:14">
      <c r="A329" s="2">
        <v>22</v>
      </c>
      <c r="B329" s="10">
        <f t="shared" ca="1" si="39"/>
        <v>0</v>
      </c>
      <c r="C329" s="25">
        <f t="shared" ca="1" si="40"/>
        <v>0.99246836456558574</v>
      </c>
      <c r="J329">
        <f t="shared" ca="1" si="41"/>
        <v>0</v>
      </c>
      <c r="K329">
        <f t="shared" ca="1" si="42"/>
        <v>0</v>
      </c>
      <c r="L329" s="55">
        <v>22</v>
      </c>
      <c r="M329" s="61">
        <f t="shared" ca="1" si="38"/>
        <v>0</v>
      </c>
      <c r="N329" s="55"/>
    </row>
    <row r="330" spans="1:14">
      <c r="A330" s="2">
        <v>23</v>
      </c>
      <c r="B330" s="10">
        <f t="shared" ca="1" si="39"/>
        <v>1</v>
      </c>
      <c r="C330" s="25">
        <f t="shared" ca="1" si="40"/>
        <v>0.25775778906788716</v>
      </c>
      <c r="J330">
        <f t="shared" ca="1" si="41"/>
        <v>0</v>
      </c>
      <c r="K330">
        <f t="shared" ca="1" si="42"/>
        <v>0</v>
      </c>
      <c r="L330" s="55">
        <v>23</v>
      </c>
      <c r="M330" s="61">
        <f t="shared" ca="1" si="38"/>
        <v>2.4418496692974648E-5</v>
      </c>
      <c r="N330" s="55"/>
    </row>
    <row r="331" spans="1:14">
      <c r="A331" s="2">
        <v>24</v>
      </c>
      <c r="B331" s="10">
        <f t="shared" ca="1" si="39"/>
        <v>0</v>
      </c>
      <c r="C331" s="25">
        <f t="shared" ca="1" si="40"/>
        <v>0.84457293533319722</v>
      </c>
      <c r="J331">
        <f t="shared" ca="1" si="41"/>
        <v>0</v>
      </c>
      <c r="K331">
        <f t="shared" ca="1" si="42"/>
        <v>0</v>
      </c>
      <c r="L331" s="55">
        <v>24</v>
      </c>
      <c r="M331" s="61">
        <f t="shared" ca="1" si="38"/>
        <v>0</v>
      </c>
      <c r="N331" s="55"/>
    </row>
    <row r="332" spans="1:14">
      <c r="A332" s="2">
        <v>25</v>
      </c>
      <c r="B332" s="10">
        <f t="shared" ca="1" si="39"/>
        <v>1</v>
      </c>
      <c r="C332" s="25">
        <f t="shared" ca="1" si="40"/>
        <v>0.35181480813550703</v>
      </c>
      <c r="J332">
        <f t="shared" ca="1" si="41"/>
        <v>1</v>
      </c>
      <c r="K332">
        <f t="shared" ca="1" si="42"/>
        <v>0</v>
      </c>
      <c r="L332" s="55">
        <v>25</v>
      </c>
      <c r="M332" s="61">
        <f t="shared" ca="1" si="38"/>
        <v>5.2490362815730318</v>
      </c>
      <c r="N332" s="55"/>
    </row>
    <row r="333" spans="1:14">
      <c r="A333" s="2">
        <v>26</v>
      </c>
      <c r="B333" s="10">
        <f t="shared" ca="1" si="39"/>
        <v>1</v>
      </c>
      <c r="C333" s="25">
        <f t="shared" ca="1" si="40"/>
        <v>0.12215433581121604</v>
      </c>
      <c r="J333">
        <f t="shared" ca="1" si="41"/>
        <v>1</v>
      </c>
      <c r="K333">
        <f t="shared" ca="1" si="42"/>
        <v>0</v>
      </c>
      <c r="L333" s="55">
        <v>26</v>
      </c>
      <c r="M333" s="61">
        <f t="shared" ca="1" si="38"/>
        <v>3.1902005320489009</v>
      </c>
      <c r="N333" s="55"/>
    </row>
    <row r="334" spans="1:14">
      <c r="A334" s="2">
        <v>27</v>
      </c>
      <c r="B334" s="10">
        <f t="shared" ca="1" si="39"/>
        <v>1</v>
      </c>
      <c r="C334" s="25">
        <f t="shared" ca="1" si="40"/>
        <v>6.2705361990759712E-2</v>
      </c>
      <c r="J334">
        <f t="shared" ca="1" si="41"/>
        <v>1</v>
      </c>
      <c r="K334">
        <f t="shared" ca="1" si="42"/>
        <v>0</v>
      </c>
      <c r="L334" s="55">
        <v>27</v>
      </c>
      <c r="M334" s="61">
        <f t="shared" ca="1" si="38"/>
        <v>1.7887683512660666</v>
      </c>
      <c r="N334" s="55"/>
    </row>
    <row r="335" spans="1:14">
      <c r="A335" s="2">
        <v>28</v>
      </c>
      <c r="B335" s="10">
        <f t="shared" ca="1" si="39"/>
        <v>1</v>
      </c>
      <c r="C335" s="25">
        <f t="shared" ca="1" si="40"/>
        <v>0.16388308088537729</v>
      </c>
      <c r="J335">
        <f t="shared" ca="1" si="41"/>
        <v>0</v>
      </c>
      <c r="K335">
        <f t="shared" ca="1" si="42"/>
        <v>0</v>
      </c>
      <c r="L335" s="55">
        <v>28</v>
      </c>
      <c r="M335" s="61">
        <f t="shared" ca="1" si="38"/>
        <v>0.24163785622163483</v>
      </c>
      <c r="N335" s="55"/>
    </row>
    <row r="336" spans="1:14">
      <c r="A336" s="2">
        <v>29</v>
      </c>
      <c r="B336" s="10">
        <f t="shared" ca="1" si="39"/>
        <v>0</v>
      </c>
      <c r="C336" s="25">
        <f t="shared" ca="1" si="40"/>
        <v>0.87933739762148277</v>
      </c>
      <c r="J336">
        <f t="shared" ca="1" si="41"/>
        <v>0</v>
      </c>
      <c r="K336">
        <f t="shared" ca="1" si="42"/>
        <v>1</v>
      </c>
      <c r="L336" s="55">
        <v>29</v>
      </c>
      <c r="M336" s="61">
        <f t="shared" ca="1" si="38"/>
        <v>0</v>
      </c>
      <c r="N336" s="55"/>
    </row>
    <row r="337" spans="1:18">
      <c r="A337" s="2">
        <v>30</v>
      </c>
      <c r="B337" s="10">
        <f t="shared" ca="1" si="39"/>
        <v>0</v>
      </c>
      <c r="C337" s="25">
        <f t="shared" ca="1" si="40"/>
        <v>0.88445612877077551</v>
      </c>
      <c r="J337">
        <f t="shared" ca="1" si="41"/>
        <v>0</v>
      </c>
      <c r="K337">
        <f t="shared" ca="1" si="42"/>
        <v>1</v>
      </c>
      <c r="L337" s="55">
        <v>30</v>
      </c>
      <c r="M337" s="61">
        <f t="shared" ca="1" si="38"/>
        <v>0</v>
      </c>
      <c r="N337" s="55"/>
    </row>
    <row r="338" spans="1:18">
      <c r="A338" s="2">
        <v>31</v>
      </c>
      <c r="B338" s="10">
        <f t="shared" ca="1" si="39"/>
        <v>0</v>
      </c>
      <c r="C338" s="25">
        <f t="shared" ca="1" si="40"/>
        <v>0.57633585963377076</v>
      </c>
      <c r="J338">
        <f t="shared" ca="1" si="41"/>
        <v>0</v>
      </c>
      <c r="K338">
        <f t="shared" ca="1" si="42"/>
        <v>1</v>
      </c>
      <c r="L338" s="55">
        <v>31</v>
      </c>
      <c r="M338" s="61">
        <f t="shared" ca="1" si="38"/>
        <v>0</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6" thickBot="1">
      <c r="A347" s="2" t="s">
        <v>59</v>
      </c>
      <c r="B347" s="2"/>
      <c r="C347" s="23"/>
      <c r="D347" s="1"/>
      <c r="E347" s="1"/>
      <c r="F347" s="1"/>
      <c r="G347" s="1"/>
      <c r="H347" s="1"/>
      <c r="I347" s="1"/>
      <c r="L347" s="55" t="s">
        <v>60</v>
      </c>
      <c r="M347" s="55"/>
      <c r="N347" s="55"/>
      <c r="O347" s="38">
        <v>0.43</v>
      </c>
      <c r="P347" s="38">
        <v>0.72</v>
      </c>
      <c r="Q347" s="38">
        <v>0.62</v>
      </c>
      <c r="R347" s="3"/>
    </row>
    <row r="348" spans="1:18" ht="24" thickBot="1">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f>'Rainfall Year 2025'!M349</f>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0.66666666666666663</v>
      </c>
      <c r="I350" s="20"/>
      <c r="J350" s="6">
        <f ca="1">SUM(J351:J4000)/SUM(rainout)</f>
        <v>0.22604077947246259</v>
      </c>
      <c r="K350" s="6">
        <f ca="1">SUM(K351:K4000)/(3650-SUM(rainout))</f>
        <v>7.3739342661539604E-3</v>
      </c>
      <c r="L350" s="59" t="s">
        <v>73</v>
      </c>
      <c r="M350" s="60" t="s">
        <v>80</v>
      </c>
      <c r="N350" s="55"/>
    </row>
    <row r="351" spans="1:18">
      <c r="A351" s="2">
        <v>1</v>
      </c>
      <c r="B351" s="10">
        <v>1</v>
      </c>
      <c r="C351" s="25">
        <f ca="1">RAND()</f>
        <v>4.9763073177587325E-2</v>
      </c>
      <c r="D351" s="18" t="s">
        <v>81</v>
      </c>
      <c r="E351" s="18" t="s">
        <v>82</v>
      </c>
      <c r="F351" s="15" t="s">
        <v>78</v>
      </c>
      <c r="G351" s="20" t="s">
        <v>12</v>
      </c>
      <c r="H351" s="21">
        <f ca="1">COUNTIF(rainout,"=0")/COUNT(rainout)</f>
        <v>0.33333333333333331</v>
      </c>
      <c r="I351" s="20"/>
      <c r="J351">
        <f ca="1">IF(AND(B351,B352),1,0)</f>
        <v>0</v>
      </c>
      <c r="K351">
        <f ca="1">IF(AND(NOT(B351),NOT(B352)),1,0)</f>
        <v>0</v>
      </c>
      <c r="L351" s="55">
        <v>1</v>
      </c>
      <c r="M351" s="61">
        <f t="shared" ref="M351:M380" ca="1" si="43">IF(B351&gt;0,-LN(1-(RAND()))/lambda,0)</f>
        <v>1.6713291832759511</v>
      </c>
      <c r="N351" s="55"/>
      <c r="O351" s="37"/>
      <c r="P351" t="s">
        <v>83</v>
      </c>
    </row>
    <row r="352" spans="1:18">
      <c r="A352" s="2">
        <v>2</v>
      </c>
      <c r="B352" s="10">
        <f t="shared" ref="B352:B380" ca="1" si="44">IF(B351&gt;0,IF(C352&lt;pww,1,0),IF(C352&lt;pdw,1,0))</f>
        <v>0</v>
      </c>
      <c r="C352" s="25">
        <f t="shared" ref="C352:C380" ca="1" si="45">RAND()</f>
        <v>0.9710057942795558</v>
      </c>
      <c r="D352" s="18"/>
      <c r="E352" s="18"/>
      <c r="F352" s="1"/>
      <c r="G352" s="19" t="s">
        <v>69</v>
      </c>
      <c r="H352" s="19"/>
      <c r="I352" s="20"/>
      <c r="J352">
        <f t="shared" ref="J352:J380" ca="1" si="46">IF(AND(B352,B353),1,0)</f>
        <v>0</v>
      </c>
      <c r="K352">
        <f t="shared" ref="K352:K380" ca="1" si="47">IF(AND(NOT(B352),NOT(B353)),1,0)</f>
        <v>1</v>
      </c>
      <c r="L352" s="55">
        <v>2</v>
      </c>
      <c r="M352" s="61">
        <f t="shared" ca="1" si="43"/>
        <v>0</v>
      </c>
      <c r="N352" s="55"/>
      <c r="O352" s="4"/>
      <c r="P352" t="s">
        <v>84</v>
      </c>
    </row>
    <row r="353" spans="1:23" ht="15.6">
      <c r="A353" s="2">
        <v>3</v>
      </c>
      <c r="B353" s="10">
        <f t="shared" ca="1" si="44"/>
        <v>0</v>
      </c>
      <c r="C353" s="25">
        <f t="shared" ca="1" si="45"/>
        <v>0.95355446330022564</v>
      </c>
      <c r="D353" s="63">
        <f>'Rainfall Year 2025'!D353</f>
        <v>0.65</v>
      </c>
      <c r="E353" s="34">
        <f>1-D353</f>
        <v>0.35</v>
      </c>
      <c r="F353" s="35" t="s">
        <v>78</v>
      </c>
      <c r="G353" s="36">
        <f ca="1">J350</f>
        <v>0.22604077947246259</v>
      </c>
      <c r="H353" s="36">
        <f ca="1">1-G353</f>
        <v>0.77395922052753741</v>
      </c>
      <c r="I353" s="20"/>
      <c r="J353">
        <f t="shared" ca="1" si="46"/>
        <v>0</v>
      </c>
      <c r="K353">
        <f t="shared" ca="1" si="47"/>
        <v>1</v>
      </c>
      <c r="L353" s="55">
        <v>3</v>
      </c>
      <c r="M353" s="61">
        <f t="shared" ca="1" si="43"/>
        <v>0</v>
      </c>
      <c r="N353" s="55"/>
      <c r="O353" s="41" t="s">
        <v>85</v>
      </c>
      <c r="P353" s="42"/>
      <c r="Q353" s="42" t="s">
        <v>86</v>
      </c>
      <c r="R353" s="43"/>
    </row>
    <row r="354" spans="1:23" ht="15.6">
      <c r="A354" s="2">
        <v>4</v>
      </c>
      <c r="B354" s="10">
        <f t="shared" ca="1" si="44"/>
        <v>0</v>
      </c>
      <c r="C354" s="25">
        <f t="shared" ca="1" si="45"/>
        <v>0.83774882392918082</v>
      </c>
      <c r="D354" s="34">
        <f>1-E354</f>
        <v>0.38</v>
      </c>
      <c r="E354" s="63">
        <f>'Rainfall Year 2025'!E354</f>
        <v>0.62</v>
      </c>
      <c r="F354" s="35" t="s">
        <v>78</v>
      </c>
      <c r="G354" s="36">
        <f ca="1">1-H354</f>
        <v>0.99262606573384604</v>
      </c>
      <c r="H354" s="36">
        <f ca="1">K350</f>
        <v>7.3739342661539604E-3</v>
      </c>
      <c r="I354" s="20"/>
      <c r="J354">
        <f t="shared" ca="1" si="46"/>
        <v>0</v>
      </c>
      <c r="K354">
        <f t="shared" ca="1" si="47"/>
        <v>0</v>
      </c>
      <c r="L354" s="55">
        <v>4</v>
      </c>
      <c r="M354" s="61">
        <f t="shared" ca="1" si="43"/>
        <v>0</v>
      </c>
      <c r="N354" s="55"/>
      <c r="O354" s="44">
        <f ca="1">SUM(M351:M380)/30/H350</f>
        <v>3.1614053390331058</v>
      </c>
      <c r="P354" s="45"/>
      <c r="Q354" s="46">
        <f ca="1">SUM(M351:M380)</f>
        <v>63.228106780662117</v>
      </c>
      <c r="R354" s="47" t="s">
        <v>87</v>
      </c>
      <c r="S354" s="78" t="s">
        <v>88</v>
      </c>
      <c r="T354" s="78"/>
      <c r="U354" s="78"/>
      <c r="V354" s="78"/>
    </row>
    <row r="355" spans="1:23" ht="15.6">
      <c r="A355" s="2">
        <v>5</v>
      </c>
      <c r="B355" s="10">
        <f t="shared" ca="1" si="44"/>
        <v>1</v>
      </c>
      <c r="C355" s="25">
        <f t="shared" ca="1" si="45"/>
        <v>0.36277885174820224</v>
      </c>
      <c r="J355">
        <f t="shared" ca="1" si="46"/>
        <v>1</v>
      </c>
      <c r="K355">
        <f t="shared" ca="1" si="47"/>
        <v>0</v>
      </c>
      <c r="L355" s="55">
        <v>5</v>
      </c>
      <c r="M355" s="61">
        <f t="shared" ca="1" si="43"/>
        <v>7.731689796244221</v>
      </c>
      <c r="N355" s="55"/>
      <c r="O355" s="48"/>
      <c r="P355" s="49"/>
      <c r="R355" s="50"/>
    </row>
    <row r="356" spans="1:23">
      <c r="A356" s="2">
        <v>6</v>
      </c>
      <c r="B356" s="10">
        <f t="shared" ca="1" si="44"/>
        <v>1</v>
      </c>
      <c r="C356" s="25">
        <f t="shared" ca="1" si="45"/>
        <v>0.28600749101851153</v>
      </c>
      <c r="J356">
        <f t="shared" ca="1" si="46"/>
        <v>0</v>
      </c>
      <c r="K356">
        <f t="shared" ca="1" si="47"/>
        <v>0</v>
      </c>
      <c r="L356" s="55">
        <v>6</v>
      </c>
      <c r="M356" s="61">
        <f t="shared" ca="1" si="43"/>
        <v>8.6305357265136582</v>
      </c>
      <c r="N356" s="55"/>
    </row>
    <row r="357" spans="1:23">
      <c r="A357" s="2">
        <v>7</v>
      </c>
      <c r="B357" s="10">
        <f t="shared" ca="1" si="44"/>
        <v>0</v>
      </c>
      <c r="C357" s="25">
        <f t="shared" ca="1" si="45"/>
        <v>0.91232575836873497</v>
      </c>
      <c r="J357">
        <f t="shared" ca="1" si="46"/>
        <v>0</v>
      </c>
      <c r="K357">
        <f t="shared" ca="1" si="47"/>
        <v>0</v>
      </c>
      <c r="L357" s="55">
        <v>7</v>
      </c>
      <c r="M357" s="61">
        <f t="shared" ca="1" si="43"/>
        <v>0</v>
      </c>
      <c r="N357" s="55"/>
      <c r="O357" s="76" t="s">
        <v>89</v>
      </c>
      <c r="P357" s="76" t="s">
        <v>90</v>
      </c>
      <c r="Q357" s="77">
        <f>79.9</f>
        <v>79.900000000000006</v>
      </c>
      <c r="R357" s="78" t="s">
        <v>87</v>
      </c>
      <c r="S357" s="78" t="s">
        <v>91</v>
      </c>
      <c r="T357" s="78"/>
      <c r="U357" s="78"/>
      <c r="V357" s="78"/>
      <c r="W357" s="78"/>
    </row>
    <row r="358" spans="1:23">
      <c r="A358" s="2">
        <v>8</v>
      </c>
      <c r="B358" s="10">
        <f t="shared" ca="1" si="44"/>
        <v>1</v>
      </c>
      <c r="C358" s="25">
        <f t="shared" ca="1" si="45"/>
        <v>6.9298907057669723E-2</v>
      </c>
      <c r="J358">
        <f t="shared" ca="1" si="46"/>
        <v>0</v>
      </c>
      <c r="K358">
        <f t="shared" ca="1" si="47"/>
        <v>0</v>
      </c>
      <c r="L358" s="55">
        <v>8</v>
      </c>
      <c r="M358" s="61">
        <f t="shared" ca="1" si="43"/>
        <v>3.6826210290166297</v>
      </c>
      <c r="N358" s="55"/>
      <c r="O358" s="76"/>
      <c r="P358" s="76" t="s">
        <v>92</v>
      </c>
      <c r="Q358" s="77">
        <f ca="1">MAX(M351:M4000)</f>
        <v>18.034125857327339</v>
      </c>
      <c r="R358" s="78" t="s">
        <v>87</v>
      </c>
      <c r="S358" s="78"/>
      <c r="T358" s="78"/>
      <c r="U358" s="78"/>
      <c r="V358" s="78"/>
      <c r="W358" s="78"/>
    </row>
    <row r="359" spans="1:23">
      <c r="A359" s="2">
        <v>9</v>
      </c>
      <c r="B359" s="10">
        <f t="shared" ca="1" si="44"/>
        <v>0</v>
      </c>
      <c r="C359" s="25">
        <f t="shared" ca="1" si="45"/>
        <v>0.95331250120910049</v>
      </c>
      <c r="J359">
        <f t="shared" ca="1" si="46"/>
        <v>0</v>
      </c>
      <c r="K359">
        <f t="shared" ca="1" si="47"/>
        <v>0</v>
      </c>
      <c r="L359" s="55">
        <v>9</v>
      </c>
      <c r="M359" s="61">
        <f t="shared" ca="1" si="43"/>
        <v>0</v>
      </c>
      <c r="N359" s="55"/>
      <c r="Q359" s="51"/>
    </row>
    <row r="360" spans="1:23">
      <c r="A360" s="2">
        <v>10</v>
      </c>
      <c r="B360" s="10">
        <f t="shared" ca="1" si="44"/>
        <v>1</v>
      </c>
      <c r="C360" s="25">
        <f t="shared" ca="1" si="45"/>
        <v>0.34709128001480882</v>
      </c>
      <c r="J360">
        <f t="shared" ca="1" si="46"/>
        <v>1</v>
      </c>
      <c r="K360">
        <f t="shared" ca="1" si="47"/>
        <v>0</v>
      </c>
      <c r="L360" s="55">
        <v>10</v>
      </c>
      <c r="M360" s="61">
        <f t="shared" ca="1" si="43"/>
        <v>1.0191349649665091</v>
      </c>
      <c r="N360" s="55"/>
    </row>
    <row r="361" spans="1:23">
      <c r="A361" s="2">
        <v>11</v>
      </c>
      <c r="B361" s="10">
        <f t="shared" ca="1" si="44"/>
        <v>1</v>
      </c>
      <c r="C361" s="25">
        <f t="shared" ca="1" si="45"/>
        <v>2.191137437568158E-2</v>
      </c>
      <c r="J361">
        <f t="shared" ca="1" si="46"/>
        <v>1</v>
      </c>
      <c r="K361">
        <f t="shared" ca="1" si="47"/>
        <v>0</v>
      </c>
      <c r="L361" s="55">
        <v>11</v>
      </c>
      <c r="M361" s="61">
        <f t="shared" ca="1" si="43"/>
        <v>7.9724805181032758</v>
      </c>
      <c r="N361" s="55"/>
    </row>
    <row r="362" spans="1:23">
      <c r="A362" s="2">
        <v>12</v>
      </c>
      <c r="B362" s="10">
        <f t="shared" ca="1" si="44"/>
        <v>1</v>
      </c>
      <c r="C362" s="25">
        <f t="shared" ca="1" si="45"/>
        <v>0.13401469713404113</v>
      </c>
      <c r="J362">
        <f t="shared" ca="1" si="46"/>
        <v>0</v>
      </c>
      <c r="K362">
        <f t="shared" ca="1" si="47"/>
        <v>0</v>
      </c>
      <c r="L362" s="55">
        <v>12</v>
      </c>
      <c r="M362" s="61">
        <f t="shared" ca="1" si="43"/>
        <v>9.7073251436540376E-3</v>
      </c>
      <c r="N362" s="55"/>
    </row>
    <row r="363" spans="1:23">
      <c r="A363" s="2">
        <v>13</v>
      </c>
      <c r="B363" s="10">
        <f t="shared" ca="1" si="44"/>
        <v>0</v>
      </c>
      <c r="C363" s="25">
        <f t="shared" ca="1" si="45"/>
        <v>0.81008322394384935</v>
      </c>
      <c r="J363">
        <f t="shared" ca="1" si="46"/>
        <v>0</v>
      </c>
      <c r="K363">
        <f t="shared" ca="1" si="47"/>
        <v>1</v>
      </c>
      <c r="L363" s="55">
        <v>13</v>
      </c>
      <c r="M363" s="61">
        <f t="shared" ca="1" si="43"/>
        <v>0</v>
      </c>
      <c r="N363" s="55"/>
    </row>
    <row r="364" spans="1:23">
      <c r="A364" s="2">
        <v>14</v>
      </c>
      <c r="B364" s="10">
        <f t="shared" ca="1" si="44"/>
        <v>0</v>
      </c>
      <c r="C364" s="25">
        <f t="shared" ca="1" si="45"/>
        <v>0.66953281758715133</v>
      </c>
      <c r="J364">
        <f t="shared" ca="1" si="46"/>
        <v>0</v>
      </c>
      <c r="K364">
        <f t="shared" ca="1" si="47"/>
        <v>1</v>
      </c>
      <c r="L364" s="55">
        <v>14</v>
      </c>
      <c r="M364" s="61">
        <f t="shared" ca="1" si="43"/>
        <v>0</v>
      </c>
      <c r="N364" s="55"/>
    </row>
    <row r="365" spans="1:23">
      <c r="A365" s="2">
        <v>15</v>
      </c>
      <c r="B365" s="10">
        <f t="shared" ca="1" si="44"/>
        <v>0</v>
      </c>
      <c r="C365" s="25">
        <f t="shared" ca="1" si="45"/>
        <v>0.91590989269812506</v>
      </c>
      <c r="J365">
        <f t="shared" ca="1" si="46"/>
        <v>0</v>
      </c>
      <c r="K365">
        <f t="shared" ca="1" si="47"/>
        <v>0</v>
      </c>
      <c r="L365" s="55">
        <v>15</v>
      </c>
      <c r="M365" s="61">
        <f t="shared" ca="1" si="43"/>
        <v>0</v>
      </c>
      <c r="N365" s="55"/>
    </row>
    <row r="366" spans="1:23">
      <c r="A366" s="2">
        <v>16</v>
      </c>
      <c r="B366" s="10">
        <f t="shared" ca="1" si="44"/>
        <v>1</v>
      </c>
      <c r="C366" s="25">
        <f t="shared" ca="1" si="45"/>
        <v>0.29172415969491372</v>
      </c>
      <c r="J366">
        <f t="shared" ca="1" si="46"/>
        <v>1</v>
      </c>
      <c r="K366">
        <f t="shared" ca="1" si="47"/>
        <v>0</v>
      </c>
      <c r="L366" s="55">
        <v>16</v>
      </c>
      <c r="M366" s="61">
        <f t="shared" ca="1" si="43"/>
        <v>0.26726749637002334</v>
      </c>
      <c r="N366" s="55"/>
    </row>
    <row r="367" spans="1:23">
      <c r="A367" s="2">
        <v>17</v>
      </c>
      <c r="B367" s="10">
        <f t="shared" ca="1" si="44"/>
        <v>1</v>
      </c>
      <c r="C367" s="25">
        <f t="shared" ca="1" si="45"/>
        <v>7.040254469622087E-2</v>
      </c>
      <c r="J367">
        <f t="shared" ca="1" si="46"/>
        <v>1</v>
      </c>
      <c r="K367">
        <f t="shared" ca="1" si="47"/>
        <v>0</v>
      </c>
      <c r="L367" s="55">
        <v>17</v>
      </c>
      <c r="M367" s="61">
        <f t="shared" ca="1" si="43"/>
        <v>0.34986138485083396</v>
      </c>
      <c r="N367" s="55"/>
    </row>
    <row r="368" spans="1:23">
      <c r="A368" s="2">
        <v>18</v>
      </c>
      <c r="B368" s="10">
        <f t="shared" ca="1" si="44"/>
        <v>1</v>
      </c>
      <c r="C368" s="25">
        <f t="shared" ca="1" si="45"/>
        <v>0.49135523774686496</v>
      </c>
      <c r="J368">
        <f t="shared" ca="1" si="46"/>
        <v>1</v>
      </c>
      <c r="K368">
        <f t="shared" ca="1" si="47"/>
        <v>0</v>
      </c>
      <c r="L368" s="55">
        <v>18</v>
      </c>
      <c r="M368" s="61">
        <f t="shared" ca="1" si="43"/>
        <v>4.6601442830672708</v>
      </c>
      <c r="N368" s="55"/>
    </row>
    <row r="369" spans="1:14">
      <c r="A369" s="2">
        <v>19</v>
      </c>
      <c r="B369" s="10">
        <f t="shared" ca="1" si="44"/>
        <v>1</v>
      </c>
      <c r="C369" s="25">
        <f t="shared" ca="1" si="45"/>
        <v>0.47931239142817639</v>
      </c>
      <c r="J369">
        <f t="shared" ca="1" si="46"/>
        <v>1</v>
      </c>
      <c r="K369">
        <f t="shared" ca="1" si="47"/>
        <v>0</v>
      </c>
      <c r="L369" s="55">
        <v>19</v>
      </c>
      <c r="M369" s="61">
        <f t="shared" ca="1" si="43"/>
        <v>1.8672574144092968</v>
      </c>
      <c r="N369" s="55"/>
    </row>
    <row r="370" spans="1:14">
      <c r="A370" s="2">
        <v>20</v>
      </c>
      <c r="B370" s="10">
        <f t="shared" ca="1" si="44"/>
        <v>1</v>
      </c>
      <c r="C370" s="25">
        <f t="shared" ca="1" si="45"/>
        <v>0.68399012902321765</v>
      </c>
      <c r="J370">
        <f t="shared" ca="1" si="46"/>
        <v>1</v>
      </c>
      <c r="K370">
        <f t="shared" ca="1" si="47"/>
        <v>0</v>
      </c>
      <c r="L370" s="55">
        <v>20</v>
      </c>
      <c r="M370" s="61">
        <f t="shared" ca="1" si="43"/>
        <v>4.0536829240607224</v>
      </c>
      <c r="N370" s="55"/>
    </row>
    <row r="371" spans="1:14">
      <c r="A371" s="2">
        <v>21</v>
      </c>
      <c r="B371" s="10">
        <f t="shared" ca="1" si="44"/>
        <v>1</v>
      </c>
      <c r="C371" s="25">
        <f t="shared" ca="1" si="45"/>
        <v>0.39514245335362741</v>
      </c>
      <c r="J371">
        <f t="shared" ca="1" si="46"/>
        <v>1</v>
      </c>
      <c r="K371">
        <f t="shared" ca="1" si="47"/>
        <v>0</v>
      </c>
      <c r="L371" s="55">
        <v>21</v>
      </c>
      <c r="M371" s="61">
        <f t="shared" ca="1" si="43"/>
        <v>1.6735877874953899</v>
      </c>
      <c r="N371" s="55"/>
    </row>
    <row r="372" spans="1:14">
      <c r="A372" s="2">
        <v>22</v>
      </c>
      <c r="B372" s="10">
        <f t="shared" ca="1" si="44"/>
        <v>1</v>
      </c>
      <c r="C372" s="25">
        <f t="shared" ca="1" si="45"/>
        <v>0.65535871737529283</v>
      </c>
      <c r="J372">
        <f t="shared" ca="1" si="46"/>
        <v>1</v>
      </c>
      <c r="K372">
        <f t="shared" ca="1" si="47"/>
        <v>0</v>
      </c>
      <c r="L372" s="55">
        <v>22</v>
      </c>
      <c r="M372" s="61">
        <f t="shared" ca="1" si="43"/>
        <v>3.1476042324358162</v>
      </c>
      <c r="N372" s="55"/>
    </row>
    <row r="373" spans="1:14">
      <c r="A373" s="2">
        <v>23</v>
      </c>
      <c r="B373" s="10">
        <f t="shared" ca="1" si="44"/>
        <v>1</v>
      </c>
      <c r="C373" s="25">
        <f t="shared" ca="1" si="45"/>
        <v>0.71719244781106828</v>
      </c>
      <c r="J373">
        <f t="shared" ca="1" si="46"/>
        <v>1</v>
      </c>
      <c r="K373">
        <f t="shared" ca="1" si="47"/>
        <v>0</v>
      </c>
      <c r="L373" s="55">
        <v>23</v>
      </c>
      <c r="M373" s="61">
        <f t="shared" ca="1" si="43"/>
        <v>0.52805247654155651</v>
      </c>
      <c r="N373" s="55"/>
    </row>
    <row r="374" spans="1:14">
      <c r="A374" s="2">
        <v>24</v>
      </c>
      <c r="B374" s="10">
        <f t="shared" ca="1" si="44"/>
        <v>1</v>
      </c>
      <c r="C374" s="25">
        <f t="shared" ca="1" si="45"/>
        <v>0.4502210868964257</v>
      </c>
      <c r="J374">
        <f t="shared" ca="1" si="46"/>
        <v>1</v>
      </c>
      <c r="K374">
        <f t="shared" ca="1" si="47"/>
        <v>0</v>
      </c>
      <c r="L374" s="55">
        <v>24</v>
      </c>
      <c r="M374" s="61">
        <f t="shared" ca="1" si="43"/>
        <v>8.485992386218248</v>
      </c>
      <c r="N374" s="55"/>
    </row>
    <row r="375" spans="1:14">
      <c r="A375" s="2">
        <v>25</v>
      </c>
      <c r="B375" s="10">
        <f t="shared" ca="1" si="44"/>
        <v>1</v>
      </c>
      <c r="C375" s="25">
        <f t="shared" ca="1" si="45"/>
        <v>0.26709335060115857</v>
      </c>
      <c r="J375">
        <f t="shared" ca="1" si="46"/>
        <v>0</v>
      </c>
      <c r="K375">
        <f t="shared" ca="1" si="47"/>
        <v>0</v>
      </c>
      <c r="L375" s="55">
        <v>25</v>
      </c>
      <c r="M375" s="61">
        <f t="shared" ca="1" si="43"/>
        <v>6.228714363420174</v>
      </c>
      <c r="N375" s="55"/>
    </row>
    <row r="376" spans="1:14">
      <c r="A376" s="2">
        <v>26</v>
      </c>
      <c r="B376" s="10">
        <f t="shared" ca="1" si="44"/>
        <v>0</v>
      </c>
      <c r="C376" s="25">
        <f t="shared" ca="1" si="45"/>
        <v>0.96998892869017239</v>
      </c>
      <c r="J376">
        <f t="shared" ca="1" si="46"/>
        <v>0</v>
      </c>
      <c r="K376">
        <f t="shared" ca="1" si="47"/>
        <v>0</v>
      </c>
      <c r="L376" s="55">
        <v>26</v>
      </c>
      <c r="M376" s="61">
        <f t="shared" ca="1" si="43"/>
        <v>0</v>
      </c>
      <c r="N376" s="55"/>
    </row>
    <row r="377" spans="1:14">
      <c r="A377" s="2">
        <v>27</v>
      </c>
      <c r="B377" s="10">
        <f t="shared" ca="1" si="44"/>
        <v>1</v>
      </c>
      <c r="C377" s="25">
        <f t="shared" ca="1" si="45"/>
        <v>3.9957656652497509E-2</v>
      </c>
      <c r="J377">
        <f t="shared" ca="1" si="46"/>
        <v>0</v>
      </c>
      <c r="K377">
        <f t="shared" ca="1" si="47"/>
        <v>0</v>
      </c>
      <c r="L377" s="55">
        <v>27</v>
      </c>
      <c r="M377" s="61">
        <f t="shared" ca="1" si="43"/>
        <v>1.2484434885288831</v>
      </c>
      <c r="N377" s="55"/>
    </row>
    <row r="378" spans="1:14">
      <c r="A378" s="2">
        <v>28</v>
      </c>
      <c r="B378" s="10">
        <f t="shared" ca="1" si="44"/>
        <v>0</v>
      </c>
      <c r="C378" s="25">
        <f t="shared" ca="1" si="45"/>
        <v>0.81615101767129139</v>
      </c>
      <c r="J378">
        <f t="shared" ca="1" si="46"/>
        <v>0</v>
      </c>
      <c r="K378">
        <f t="shared" ca="1" si="47"/>
        <v>1</v>
      </c>
      <c r="L378" s="55">
        <v>28</v>
      </c>
      <c r="M378" s="61">
        <f t="shared" ca="1" si="43"/>
        <v>0</v>
      </c>
      <c r="N378" s="55"/>
    </row>
    <row r="379" spans="1:14">
      <c r="A379" s="2">
        <v>29</v>
      </c>
      <c r="B379" s="10">
        <f t="shared" ca="1" si="44"/>
        <v>0</v>
      </c>
      <c r="C379" s="25">
        <f t="shared" ca="1" si="45"/>
        <v>0.88234013357328545</v>
      </c>
      <c r="J379">
        <f t="shared" ca="1" si="46"/>
        <v>0</v>
      </c>
      <c r="K379">
        <f t="shared" ca="1" si="47"/>
        <v>1</v>
      </c>
      <c r="L379" s="55">
        <v>29</v>
      </c>
      <c r="M379" s="61">
        <f t="shared" ca="1" si="43"/>
        <v>0</v>
      </c>
      <c r="N379" s="55"/>
    </row>
    <row r="380" spans="1:14">
      <c r="A380" s="2">
        <v>30</v>
      </c>
      <c r="B380" s="10">
        <f t="shared" ca="1" si="44"/>
        <v>0</v>
      </c>
      <c r="C380" s="25">
        <f t="shared" ca="1" si="45"/>
        <v>0.83762242782923912</v>
      </c>
      <c r="J380">
        <f t="shared" ca="1" si="46"/>
        <v>0</v>
      </c>
      <c r="K380">
        <f t="shared" ca="1" si="47"/>
        <v>1</v>
      </c>
      <c r="L380" s="55">
        <v>30</v>
      </c>
      <c r="M380" s="61">
        <f t="shared" ca="1" si="43"/>
        <v>0</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6" thickBot="1">
      <c r="A390" s="2" t="s">
        <v>59</v>
      </c>
      <c r="B390" s="2"/>
      <c r="C390" s="23"/>
      <c r="D390" s="1"/>
      <c r="E390" s="1"/>
      <c r="F390" s="1"/>
      <c r="G390" s="1"/>
      <c r="H390" s="1"/>
      <c r="I390" s="1"/>
      <c r="L390" s="55" t="s">
        <v>60</v>
      </c>
      <c r="M390" s="55"/>
      <c r="N390" s="55"/>
      <c r="O390" s="38">
        <v>0.43</v>
      </c>
      <c r="P390" s="38">
        <v>0.72</v>
      </c>
      <c r="Q390" s="38">
        <v>0.62</v>
      </c>
      <c r="R390" s="3"/>
    </row>
    <row r="391" spans="1:23" ht="24" thickBot="1">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f>'Rainfall Year 2025'!M392</f>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0.66666666666666663</v>
      </c>
      <c r="I393" s="20"/>
      <c r="J393" s="6">
        <f ca="1">SUM(J394:J4043)/SUM(rainout)</f>
        <v>0.17883598881812876</v>
      </c>
      <c r="K393" s="6">
        <f ca="1">SUM(K394:K4043)/(3650-SUM(rainout))</f>
        <v>5.3086899589726601E-3</v>
      </c>
      <c r="L393" s="59" t="s">
        <v>73</v>
      </c>
      <c r="M393" s="60" t="s">
        <v>80</v>
      </c>
      <c r="N393" s="55"/>
    </row>
    <row r="394" spans="1:23">
      <c r="A394" s="2">
        <v>1</v>
      </c>
      <c r="B394" s="10">
        <v>1</v>
      </c>
      <c r="C394" s="25">
        <f ca="1">RAND()</f>
        <v>0.72487657446755449</v>
      </c>
      <c r="D394" s="18" t="s">
        <v>81</v>
      </c>
      <c r="E394" s="18" t="s">
        <v>82</v>
      </c>
      <c r="F394" s="15" t="s">
        <v>78</v>
      </c>
      <c r="G394" s="20" t="s">
        <v>12</v>
      </c>
      <c r="H394" s="21">
        <f ca="1">COUNTIF(rainout,"=0")/COUNT(rainout)</f>
        <v>0.33333333333333331</v>
      </c>
      <c r="I394" s="20"/>
      <c r="J394">
        <f ca="1">IF(AND(B394,B395),1,0)</f>
        <v>1</v>
      </c>
      <c r="K394">
        <f ca="1">IF(AND(NOT(B394),NOT(B395)),1,0)</f>
        <v>0</v>
      </c>
      <c r="L394" s="55">
        <v>1</v>
      </c>
      <c r="M394" s="61">
        <f t="shared" ref="M394:M424" ca="1" si="48">IF(B394&gt;0,-LN(1-(RAND()))/lambda,0)</f>
        <v>1.5177017748408637</v>
      </c>
      <c r="N394" s="55"/>
      <c r="O394" s="37"/>
      <c r="P394" t="s">
        <v>83</v>
      </c>
    </row>
    <row r="395" spans="1:23">
      <c r="A395" s="2">
        <v>2</v>
      </c>
      <c r="B395" s="10">
        <f t="shared" ref="B395:B424" ca="1" si="49">IF(B394&gt;0,IF(C395&lt;pww,1,0),IF(C395&lt;pdw,1,0))</f>
        <v>1</v>
      </c>
      <c r="C395" s="25">
        <f t="shared" ref="C395:C424" ca="1" si="50">RAND()</f>
        <v>0.27298069119030255</v>
      </c>
      <c r="D395" s="18"/>
      <c r="E395" s="18"/>
      <c r="F395" s="1"/>
      <c r="G395" s="19" t="s">
        <v>69</v>
      </c>
      <c r="H395" s="19"/>
      <c r="I395" s="20"/>
      <c r="J395">
        <f t="shared" ref="J395:J424" ca="1" si="51">IF(AND(B395,B396),1,0)</f>
        <v>1</v>
      </c>
      <c r="K395">
        <f t="shared" ref="K395:K424" ca="1" si="52">IF(AND(NOT(B395),NOT(B396)),1,0)</f>
        <v>0</v>
      </c>
      <c r="L395" s="55">
        <v>2</v>
      </c>
      <c r="M395" s="61">
        <f t="shared" ca="1" si="48"/>
        <v>1.4786738378124031</v>
      </c>
      <c r="N395" s="55"/>
      <c r="O395" s="4"/>
      <c r="P395" t="s">
        <v>84</v>
      </c>
    </row>
    <row r="396" spans="1:23" ht="15.6">
      <c r="A396" s="2">
        <v>3</v>
      </c>
      <c r="B396" s="10">
        <f t="shared" ca="1" si="49"/>
        <v>1</v>
      </c>
      <c r="C396" s="25">
        <f t="shared" ca="1" si="50"/>
        <v>0.4575604050200881</v>
      </c>
      <c r="D396" s="63">
        <f>'Rainfall Year 2025'!D396</f>
        <v>0.68</v>
      </c>
      <c r="E396" s="34">
        <f>1-D396</f>
        <v>0.31999999999999995</v>
      </c>
      <c r="F396" s="35" t="s">
        <v>78</v>
      </c>
      <c r="G396" s="36">
        <f ca="1">J393</f>
        <v>0.17883598881812876</v>
      </c>
      <c r="H396" s="36">
        <f ca="1">1-G396</f>
        <v>0.82116401118187121</v>
      </c>
      <c r="I396" s="20"/>
      <c r="J396">
        <f t="shared" ca="1" si="51"/>
        <v>1</v>
      </c>
      <c r="K396">
        <f t="shared" ca="1" si="52"/>
        <v>0</v>
      </c>
      <c r="L396" s="55">
        <v>3</v>
      </c>
      <c r="M396" s="61">
        <f t="shared" ca="1" si="48"/>
        <v>3.7346399499488534</v>
      </c>
      <c r="N396" s="55"/>
      <c r="O396" s="41" t="s">
        <v>85</v>
      </c>
      <c r="P396" s="42"/>
      <c r="Q396" s="42" t="s">
        <v>86</v>
      </c>
      <c r="R396" s="43"/>
    </row>
    <row r="397" spans="1:23" ht="15.6">
      <c r="A397" s="2">
        <v>4</v>
      </c>
      <c r="B397" s="10">
        <f t="shared" ca="1" si="49"/>
        <v>1</v>
      </c>
      <c r="C397" s="25">
        <f t="shared" ca="1" si="50"/>
        <v>3.9069111129507172E-3</v>
      </c>
      <c r="D397" s="34">
        <f>1-E397</f>
        <v>0.5</v>
      </c>
      <c r="E397" s="63">
        <f>'Rainfall Year 2025'!E397</f>
        <v>0.5</v>
      </c>
      <c r="F397" s="35" t="s">
        <v>78</v>
      </c>
      <c r="G397" s="36">
        <f ca="1">1-H397</f>
        <v>0.99469131004102729</v>
      </c>
      <c r="H397" s="36">
        <f ca="1">K393</f>
        <v>5.3086899589726601E-3</v>
      </c>
      <c r="I397" s="20"/>
      <c r="J397">
        <f t="shared" ca="1" si="51"/>
        <v>1</v>
      </c>
      <c r="K397">
        <f t="shared" ca="1" si="52"/>
        <v>0</v>
      </c>
      <c r="L397" s="55">
        <v>4</v>
      </c>
      <c r="M397" s="61">
        <f t="shared" ca="1" si="48"/>
        <v>0.91855393532962493</v>
      </c>
      <c r="N397" s="55"/>
      <c r="O397" s="44">
        <f ca="1">SUM(M394:M424)/31/H393</f>
        <v>2.9998826945167347</v>
      </c>
      <c r="P397" s="45"/>
      <c r="Q397" s="46">
        <f ca="1">SUM(M394:M424)</f>
        <v>61.997575686679184</v>
      </c>
      <c r="R397" s="47" t="s">
        <v>87</v>
      </c>
      <c r="S397" s="78" t="s">
        <v>88</v>
      </c>
      <c r="T397" s="78"/>
      <c r="U397" s="78"/>
      <c r="V397" s="78"/>
    </row>
    <row r="398" spans="1:23" ht="15.6">
      <c r="A398" s="2">
        <v>5</v>
      </c>
      <c r="B398" s="10">
        <f t="shared" ca="1" si="49"/>
        <v>1</v>
      </c>
      <c r="C398" s="25">
        <f t="shared" ca="1" si="50"/>
        <v>0.65936616860127584</v>
      </c>
      <c r="J398">
        <f t="shared" ca="1" si="51"/>
        <v>0</v>
      </c>
      <c r="K398">
        <f t="shared" ca="1" si="52"/>
        <v>0</v>
      </c>
      <c r="L398" s="55">
        <v>5</v>
      </c>
      <c r="M398" s="61">
        <f t="shared" ca="1" si="48"/>
        <v>0.86331581735231477</v>
      </c>
      <c r="N398" s="55"/>
      <c r="O398" s="48"/>
      <c r="P398" s="49"/>
      <c r="R398" s="50"/>
    </row>
    <row r="399" spans="1:23">
      <c r="A399" s="2">
        <v>6</v>
      </c>
      <c r="B399" s="10">
        <f t="shared" ca="1" si="49"/>
        <v>0</v>
      </c>
      <c r="C399" s="25">
        <f t="shared" ca="1" si="50"/>
        <v>0.93465223930290953</v>
      </c>
      <c r="J399">
        <f t="shared" ca="1" si="51"/>
        <v>0</v>
      </c>
      <c r="K399">
        <f t="shared" ca="1" si="52"/>
        <v>0</v>
      </c>
      <c r="L399" s="55">
        <v>6</v>
      </c>
      <c r="M399" s="61">
        <f t="shared" ca="1" si="48"/>
        <v>0</v>
      </c>
      <c r="N399" s="55"/>
    </row>
    <row r="400" spans="1:23">
      <c r="A400" s="2">
        <v>7</v>
      </c>
      <c r="B400" s="10">
        <f t="shared" ca="1" si="49"/>
        <v>1</v>
      </c>
      <c r="C400" s="25">
        <f t="shared" ca="1" si="50"/>
        <v>0.47602801503821124</v>
      </c>
      <c r="J400">
        <f t="shared" ca="1" si="51"/>
        <v>1</v>
      </c>
      <c r="K400">
        <f t="shared" ca="1" si="52"/>
        <v>0</v>
      </c>
      <c r="L400" s="55">
        <v>7</v>
      </c>
      <c r="M400" s="61">
        <f t="shared" ca="1" si="48"/>
        <v>0.39595660873377964</v>
      </c>
      <c r="N400" s="55"/>
      <c r="O400" s="76" t="s">
        <v>89</v>
      </c>
      <c r="P400" s="76" t="s">
        <v>90</v>
      </c>
      <c r="Q400" s="77">
        <f>79.9</f>
        <v>79.900000000000006</v>
      </c>
      <c r="R400" s="78" t="s">
        <v>87</v>
      </c>
      <c r="S400" s="78" t="s">
        <v>91</v>
      </c>
      <c r="T400" s="78"/>
      <c r="U400" s="78"/>
      <c r="V400" s="78"/>
      <c r="W400" s="78"/>
    </row>
    <row r="401" spans="1:23">
      <c r="A401" s="2">
        <v>8</v>
      </c>
      <c r="B401" s="10">
        <f t="shared" ca="1" si="49"/>
        <v>1</v>
      </c>
      <c r="C401" s="25">
        <f t="shared" ca="1" si="50"/>
        <v>0.36081251175899531</v>
      </c>
      <c r="J401">
        <f t="shared" ca="1" si="51"/>
        <v>1</v>
      </c>
      <c r="K401">
        <f t="shared" ca="1" si="52"/>
        <v>0</v>
      </c>
      <c r="L401" s="55">
        <v>8</v>
      </c>
      <c r="M401" s="61">
        <f t="shared" ca="1" si="48"/>
        <v>1.3404971237320502</v>
      </c>
      <c r="N401" s="55"/>
      <c r="O401" s="76"/>
      <c r="P401" s="76" t="s">
        <v>92</v>
      </c>
      <c r="Q401" s="77">
        <f ca="1">MAX(M394:M4043)</f>
        <v>18.034125857327339</v>
      </c>
      <c r="R401" s="78" t="s">
        <v>87</v>
      </c>
      <c r="S401" s="78"/>
      <c r="T401" s="78"/>
      <c r="U401" s="78"/>
      <c r="V401" s="78"/>
      <c r="W401" s="78"/>
    </row>
    <row r="402" spans="1:23">
      <c r="A402" s="2">
        <v>9</v>
      </c>
      <c r="B402" s="10">
        <f t="shared" ca="1" si="49"/>
        <v>1</v>
      </c>
      <c r="C402" s="25">
        <f t="shared" ca="1" si="50"/>
        <v>0.6555753201083987</v>
      </c>
      <c r="J402">
        <f t="shared" ca="1" si="51"/>
        <v>1</v>
      </c>
      <c r="K402">
        <f t="shared" ca="1" si="52"/>
        <v>0</v>
      </c>
      <c r="L402" s="55">
        <v>9</v>
      </c>
      <c r="M402" s="61">
        <f t="shared" ca="1" si="48"/>
        <v>6.2510566758626929E-2</v>
      </c>
      <c r="N402" s="55"/>
      <c r="Q402" s="51"/>
    </row>
    <row r="403" spans="1:23">
      <c r="A403" s="2">
        <v>10</v>
      </c>
      <c r="B403" s="10">
        <f t="shared" ca="1" si="49"/>
        <v>1</v>
      </c>
      <c r="C403" s="25">
        <f t="shared" ca="1" si="50"/>
        <v>0.64113747584374081</v>
      </c>
      <c r="J403">
        <f t="shared" ca="1" si="51"/>
        <v>1</v>
      </c>
      <c r="K403">
        <f t="shared" ca="1" si="52"/>
        <v>0</v>
      </c>
      <c r="L403" s="55">
        <v>10</v>
      </c>
      <c r="M403" s="61">
        <f t="shared" ca="1" si="48"/>
        <v>2.4248366966618642</v>
      </c>
      <c r="N403" s="55"/>
    </row>
    <row r="404" spans="1:23">
      <c r="A404" s="2">
        <v>11</v>
      </c>
      <c r="B404" s="10">
        <f t="shared" ca="1" si="49"/>
        <v>1</v>
      </c>
      <c r="C404" s="25">
        <f t="shared" ca="1" si="50"/>
        <v>0.29481403000695505</v>
      </c>
      <c r="J404">
        <f t="shared" ca="1" si="51"/>
        <v>0</v>
      </c>
      <c r="K404">
        <f t="shared" ca="1" si="52"/>
        <v>0</v>
      </c>
      <c r="L404" s="55">
        <v>11</v>
      </c>
      <c r="M404" s="61">
        <f t="shared" ca="1" si="48"/>
        <v>3.1664208255743849</v>
      </c>
      <c r="N404" s="55"/>
    </row>
    <row r="405" spans="1:23">
      <c r="A405" s="2">
        <v>12</v>
      </c>
      <c r="B405" s="10">
        <f t="shared" ca="1" si="49"/>
        <v>0</v>
      </c>
      <c r="C405" s="25">
        <f t="shared" ca="1" si="50"/>
        <v>0.82549209448269556</v>
      </c>
      <c r="J405">
        <f t="shared" ca="1" si="51"/>
        <v>0</v>
      </c>
      <c r="K405">
        <f t="shared" ca="1" si="52"/>
        <v>1</v>
      </c>
      <c r="L405" s="55">
        <v>12</v>
      </c>
      <c r="M405" s="61">
        <f t="shared" ca="1" si="48"/>
        <v>0</v>
      </c>
      <c r="N405" s="55"/>
    </row>
    <row r="406" spans="1:23">
      <c r="A406" s="2">
        <v>13</v>
      </c>
      <c r="B406" s="10">
        <f t="shared" ca="1" si="49"/>
        <v>0</v>
      </c>
      <c r="C406" s="25">
        <f t="shared" ca="1" si="50"/>
        <v>0.96205918517835942</v>
      </c>
      <c r="J406">
        <f t="shared" ca="1" si="51"/>
        <v>0</v>
      </c>
      <c r="K406">
        <f t="shared" ca="1" si="52"/>
        <v>1</v>
      </c>
      <c r="L406" s="55">
        <v>13</v>
      </c>
      <c r="M406" s="61">
        <f t="shared" ca="1" si="48"/>
        <v>0</v>
      </c>
      <c r="N406" s="55"/>
    </row>
    <row r="407" spans="1:23">
      <c r="A407" s="2">
        <v>14</v>
      </c>
      <c r="B407" s="10">
        <f t="shared" ca="1" si="49"/>
        <v>0</v>
      </c>
      <c r="C407" s="25">
        <f t="shared" ca="1" si="50"/>
        <v>0.73471629961350549</v>
      </c>
      <c r="J407">
        <f t="shared" ca="1" si="51"/>
        <v>0</v>
      </c>
      <c r="K407">
        <f t="shared" ca="1" si="52"/>
        <v>0</v>
      </c>
      <c r="L407" s="55">
        <v>14</v>
      </c>
      <c r="M407" s="61">
        <f t="shared" ca="1" si="48"/>
        <v>0</v>
      </c>
      <c r="N407" s="55"/>
    </row>
    <row r="408" spans="1:23">
      <c r="A408" s="2">
        <v>15</v>
      </c>
      <c r="B408" s="10">
        <f t="shared" ca="1" si="49"/>
        <v>1</v>
      </c>
      <c r="C408" s="25">
        <f t="shared" ca="1" si="50"/>
        <v>5.6817837550618866E-2</v>
      </c>
      <c r="J408">
        <f t="shared" ca="1" si="51"/>
        <v>1</v>
      </c>
      <c r="K408">
        <f t="shared" ca="1" si="52"/>
        <v>0</v>
      </c>
      <c r="L408" s="55">
        <v>15</v>
      </c>
      <c r="M408" s="61">
        <f t="shared" ca="1" si="48"/>
        <v>2.6771462278037239</v>
      </c>
      <c r="N408" s="55"/>
    </row>
    <row r="409" spans="1:23">
      <c r="A409" s="2">
        <v>16</v>
      </c>
      <c r="B409" s="10">
        <f t="shared" ca="1" si="49"/>
        <v>1</v>
      </c>
      <c r="C409" s="25">
        <f t="shared" ca="1" si="50"/>
        <v>0.55477346275278039</v>
      </c>
      <c r="J409">
        <f t="shared" ca="1" si="51"/>
        <v>1</v>
      </c>
      <c r="K409">
        <f t="shared" ca="1" si="52"/>
        <v>0</v>
      </c>
      <c r="L409" s="55">
        <v>16</v>
      </c>
      <c r="M409" s="61">
        <f t="shared" ca="1" si="48"/>
        <v>9.6386582276657933</v>
      </c>
      <c r="N409" s="55"/>
    </row>
    <row r="410" spans="1:23">
      <c r="A410" s="2">
        <v>17</v>
      </c>
      <c r="B410" s="10">
        <f t="shared" ca="1" si="49"/>
        <v>1</v>
      </c>
      <c r="C410" s="25">
        <f t="shared" ca="1" si="50"/>
        <v>0.36412613903174973</v>
      </c>
      <c r="J410">
        <f t="shared" ca="1" si="51"/>
        <v>0</v>
      </c>
      <c r="K410">
        <f t="shared" ca="1" si="52"/>
        <v>0</v>
      </c>
      <c r="L410" s="55">
        <v>17</v>
      </c>
      <c r="M410" s="61">
        <f t="shared" ca="1" si="48"/>
        <v>3.6276610287456852</v>
      </c>
      <c r="N410" s="55"/>
    </row>
    <row r="411" spans="1:23">
      <c r="A411" s="2">
        <v>18</v>
      </c>
      <c r="B411" s="10">
        <f t="shared" ca="1" si="49"/>
        <v>0</v>
      </c>
      <c r="C411" s="25">
        <f t="shared" ca="1" si="50"/>
        <v>0.88099877702410245</v>
      </c>
      <c r="J411">
        <f t="shared" ca="1" si="51"/>
        <v>0</v>
      </c>
      <c r="K411">
        <f t="shared" ca="1" si="52"/>
        <v>0</v>
      </c>
      <c r="L411" s="55">
        <v>18</v>
      </c>
      <c r="M411" s="61">
        <f t="shared" ca="1" si="48"/>
        <v>0</v>
      </c>
      <c r="N411" s="55"/>
    </row>
    <row r="412" spans="1:23">
      <c r="A412" s="2">
        <v>19</v>
      </c>
      <c r="B412" s="10">
        <f t="shared" ca="1" si="49"/>
        <v>1</v>
      </c>
      <c r="C412" s="25">
        <f t="shared" ca="1" si="50"/>
        <v>0.28300018192025944</v>
      </c>
      <c r="J412">
        <f t="shared" ca="1" si="51"/>
        <v>1</v>
      </c>
      <c r="K412">
        <f t="shared" ca="1" si="52"/>
        <v>0</v>
      </c>
      <c r="L412" s="55">
        <v>19</v>
      </c>
      <c r="M412" s="61">
        <f t="shared" ca="1" si="48"/>
        <v>0.52653248229901839</v>
      </c>
      <c r="N412" s="55"/>
    </row>
    <row r="413" spans="1:23">
      <c r="A413" s="2">
        <v>20</v>
      </c>
      <c r="B413" s="10">
        <f t="shared" ca="1" si="49"/>
        <v>1</v>
      </c>
      <c r="C413" s="25">
        <f t="shared" ca="1" si="50"/>
        <v>0.12078204692034911</v>
      </c>
      <c r="J413">
        <f t="shared" ca="1" si="51"/>
        <v>1</v>
      </c>
      <c r="K413">
        <f t="shared" ca="1" si="52"/>
        <v>0</v>
      </c>
      <c r="L413" s="55">
        <v>20</v>
      </c>
      <c r="M413" s="61">
        <f t="shared" ca="1" si="48"/>
        <v>0.10154060238921832</v>
      </c>
      <c r="N413" s="55"/>
    </row>
    <row r="414" spans="1:23">
      <c r="A414" s="2">
        <v>21</v>
      </c>
      <c r="B414" s="10">
        <f t="shared" ca="1" si="49"/>
        <v>1</v>
      </c>
      <c r="C414" s="25">
        <f t="shared" ca="1" si="50"/>
        <v>0.23919486460316797</v>
      </c>
      <c r="J414">
        <f t="shared" ca="1" si="51"/>
        <v>1</v>
      </c>
      <c r="K414">
        <f t="shared" ca="1" si="52"/>
        <v>0</v>
      </c>
      <c r="L414" s="55">
        <v>21</v>
      </c>
      <c r="M414" s="61">
        <f t="shared" ca="1" si="48"/>
        <v>0.57722593882015016</v>
      </c>
      <c r="N414" s="55"/>
    </row>
    <row r="415" spans="1:23">
      <c r="A415" s="2">
        <v>22</v>
      </c>
      <c r="B415" s="10">
        <f t="shared" ca="1" si="49"/>
        <v>1</v>
      </c>
      <c r="C415" s="25">
        <f t="shared" ca="1" si="50"/>
        <v>6.6302811680149731E-2</v>
      </c>
      <c r="J415">
        <f t="shared" ca="1" si="51"/>
        <v>1</v>
      </c>
      <c r="K415">
        <f t="shared" ca="1" si="52"/>
        <v>0</v>
      </c>
      <c r="L415" s="55">
        <v>22</v>
      </c>
      <c r="M415" s="61">
        <f t="shared" ca="1" si="48"/>
        <v>0.1270747549706808</v>
      </c>
      <c r="N415" s="55"/>
    </row>
    <row r="416" spans="1:23">
      <c r="A416" s="2">
        <v>23</v>
      </c>
      <c r="B416" s="10">
        <f t="shared" ca="1" si="49"/>
        <v>1</v>
      </c>
      <c r="C416" s="25">
        <f t="shared" ca="1" si="50"/>
        <v>7.1878437510476179E-2</v>
      </c>
      <c r="J416">
        <f t="shared" ca="1" si="51"/>
        <v>1</v>
      </c>
      <c r="K416">
        <f t="shared" ca="1" si="52"/>
        <v>0</v>
      </c>
      <c r="L416" s="55">
        <v>23</v>
      </c>
      <c r="M416" s="61">
        <f t="shared" ca="1" si="48"/>
        <v>4.3695026223829352</v>
      </c>
      <c r="N416" s="55"/>
    </row>
    <row r="417" spans="1:18">
      <c r="A417" s="2">
        <v>24</v>
      </c>
      <c r="B417" s="10">
        <f t="shared" ca="1" si="49"/>
        <v>1</v>
      </c>
      <c r="C417" s="25">
        <f t="shared" ca="1" si="50"/>
        <v>0.55225958834817834</v>
      </c>
      <c r="J417">
        <f t="shared" ca="1" si="51"/>
        <v>1</v>
      </c>
      <c r="K417">
        <f t="shared" ca="1" si="52"/>
        <v>0</v>
      </c>
      <c r="L417" s="55">
        <v>24</v>
      </c>
      <c r="M417" s="61">
        <f t="shared" ca="1" si="48"/>
        <v>0.26038102685107373</v>
      </c>
      <c r="N417" s="55"/>
    </row>
    <row r="418" spans="1:18">
      <c r="A418" s="2">
        <v>25</v>
      </c>
      <c r="B418" s="10">
        <f t="shared" ca="1" si="49"/>
        <v>1</v>
      </c>
      <c r="C418" s="25">
        <f t="shared" ca="1" si="50"/>
        <v>0.16815366594920811</v>
      </c>
      <c r="J418">
        <f t="shared" ca="1" si="51"/>
        <v>1</v>
      </c>
      <c r="K418">
        <f t="shared" ca="1" si="52"/>
        <v>0</v>
      </c>
      <c r="L418" s="55">
        <v>25</v>
      </c>
      <c r="M418" s="61">
        <f t="shared" ca="1" si="48"/>
        <v>4.2503044586969994</v>
      </c>
      <c r="N418" s="55"/>
    </row>
    <row r="419" spans="1:18">
      <c r="A419" s="2">
        <v>26</v>
      </c>
      <c r="B419" s="10">
        <f t="shared" ca="1" si="49"/>
        <v>1</v>
      </c>
      <c r="C419" s="25">
        <f t="shared" ca="1" si="50"/>
        <v>8.2927178847279404E-2</v>
      </c>
      <c r="J419">
        <f t="shared" ca="1" si="51"/>
        <v>1</v>
      </c>
      <c r="K419">
        <f t="shared" ca="1" si="52"/>
        <v>0</v>
      </c>
      <c r="L419" s="55">
        <v>26</v>
      </c>
      <c r="M419" s="61">
        <f t="shared" ca="1" si="48"/>
        <v>3.9105898857828523</v>
      </c>
      <c r="N419" s="55"/>
    </row>
    <row r="420" spans="1:18">
      <c r="A420" s="2">
        <v>27</v>
      </c>
      <c r="B420" s="10">
        <f t="shared" ca="1" si="49"/>
        <v>1</v>
      </c>
      <c r="C420" s="25">
        <f t="shared" ca="1" si="50"/>
        <v>0.40222198978473145</v>
      </c>
      <c r="J420">
        <f t="shared" ca="1" si="51"/>
        <v>1</v>
      </c>
      <c r="K420">
        <f t="shared" ca="1" si="52"/>
        <v>0</v>
      </c>
      <c r="L420" s="55">
        <v>27</v>
      </c>
      <c r="M420" s="61">
        <f t="shared" ca="1" si="48"/>
        <v>1.2900111613517744</v>
      </c>
      <c r="N420" s="55"/>
    </row>
    <row r="421" spans="1:18">
      <c r="A421" s="2">
        <v>28</v>
      </c>
      <c r="B421" s="10">
        <f t="shared" ca="1" si="49"/>
        <v>1</v>
      </c>
      <c r="C421" s="25">
        <f t="shared" ca="1" si="50"/>
        <v>0.62931732295192977</v>
      </c>
      <c r="J421">
        <f t="shared" ca="1" si="51"/>
        <v>1</v>
      </c>
      <c r="K421">
        <f t="shared" ca="1" si="52"/>
        <v>0</v>
      </c>
      <c r="L421" s="55">
        <v>28</v>
      </c>
      <c r="M421" s="61">
        <f t="shared" ca="1" si="48"/>
        <v>0.78452409325912653</v>
      </c>
      <c r="N421" s="55"/>
    </row>
    <row r="422" spans="1:18">
      <c r="A422" s="2">
        <v>29</v>
      </c>
      <c r="B422" s="10">
        <f t="shared" ca="1" si="49"/>
        <v>1</v>
      </c>
      <c r="C422" s="25">
        <f t="shared" ca="1" si="50"/>
        <v>0.28601137814286237</v>
      </c>
      <c r="J422">
        <f t="shared" ca="1" si="51"/>
        <v>0</v>
      </c>
      <c r="K422">
        <f t="shared" ca="1" si="52"/>
        <v>0</v>
      </c>
      <c r="L422" s="55">
        <v>29</v>
      </c>
      <c r="M422" s="61">
        <f t="shared" ca="1" si="48"/>
        <v>13.953316038915379</v>
      </c>
      <c r="N422" s="55"/>
    </row>
    <row r="423" spans="1:18">
      <c r="A423" s="2">
        <v>30</v>
      </c>
      <c r="B423" s="10">
        <f t="shared" ca="1" si="49"/>
        <v>0</v>
      </c>
      <c r="C423" s="25">
        <f t="shared" ca="1" si="50"/>
        <v>0.93472792665439974</v>
      </c>
      <c r="J423">
        <f t="shared" ca="1" si="51"/>
        <v>0</v>
      </c>
      <c r="K423">
        <f t="shared" ca="1" si="52"/>
        <v>1</v>
      </c>
      <c r="L423" s="55">
        <v>30</v>
      </c>
      <c r="M423" s="61">
        <f t="shared" ca="1" si="48"/>
        <v>0</v>
      </c>
      <c r="N423" s="55"/>
    </row>
    <row r="424" spans="1:18">
      <c r="A424" s="2">
        <v>31</v>
      </c>
      <c r="B424" s="10">
        <f t="shared" ca="1" si="49"/>
        <v>0</v>
      </c>
      <c r="C424" s="25">
        <f t="shared" ca="1" si="50"/>
        <v>0.96254397392004121</v>
      </c>
      <c r="J424">
        <f t="shared" ca="1" si="51"/>
        <v>0</v>
      </c>
      <c r="K424">
        <f t="shared" ca="1" si="52"/>
        <v>1</v>
      </c>
      <c r="L424" s="55">
        <v>31</v>
      </c>
      <c r="M424" s="61">
        <f t="shared" ca="1" si="48"/>
        <v>0</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6" thickBot="1">
      <c r="A434" s="2" t="s">
        <v>59</v>
      </c>
      <c r="B434" s="2"/>
      <c r="C434" s="23"/>
      <c r="D434" s="1"/>
      <c r="E434" s="1"/>
      <c r="F434" s="1"/>
      <c r="G434" s="1"/>
      <c r="H434" s="1"/>
      <c r="I434" s="1"/>
      <c r="L434" s="55" t="s">
        <v>60</v>
      </c>
      <c r="M434" s="55"/>
      <c r="N434" s="55"/>
      <c r="O434" s="38">
        <v>0.43</v>
      </c>
      <c r="P434" s="38">
        <v>0.72</v>
      </c>
      <c r="Q434" s="38">
        <v>0.62</v>
      </c>
      <c r="R434" s="3"/>
    </row>
    <row r="435" spans="1:23" ht="24" thickBot="1">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f>'Rainfall Year 2025'!M436</f>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0.66666666666666663</v>
      </c>
      <c r="I437" s="20"/>
      <c r="J437" s="6">
        <f ca="1">SUM(J438:J4087)/SUM(rainout)</f>
        <v>0.10092542515473829</v>
      </c>
      <c r="K437" s="6">
        <f ca="1">SUM(K438:K4087)/(3650-SUM(rainout))</f>
        <v>4.1282276277144897E-3</v>
      </c>
      <c r="L437" s="59" t="s">
        <v>73</v>
      </c>
      <c r="M437" s="60" t="s">
        <v>80</v>
      </c>
      <c r="N437" s="55"/>
    </row>
    <row r="438" spans="1:23">
      <c r="A438" s="2">
        <v>1</v>
      </c>
      <c r="B438" s="10">
        <v>1</v>
      </c>
      <c r="C438" s="25">
        <f ca="1">RAND()</f>
        <v>0.10019265076114614</v>
      </c>
      <c r="D438" s="18" t="s">
        <v>81</v>
      </c>
      <c r="E438" s="18" t="s">
        <v>82</v>
      </c>
      <c r="F438" s="15" t="s">
        <v>78</v>
      </c>
      <c r="G438" s="20" t="s">
        <v>12</v>
      </c>
      <c r="H438" s="21">
        <f ca="1">COUNTIF(rainout,"=0")/COUNT(rainout)</f>
        <v>0.33333333333333331</v>
      </c>
      <c r="I438" s="20"/>
      <c r="J438">
        <f ca="1">IF(AND(B438,B439),1,0)</f>
        <v>1</v>
      </c>
      <c r="K438">
        <f ca="1">IF(AND(NOT(B438),NOT(B439)),1,0)</f>
        <v>0</v>
      </c>
      <c r="L438" s="55">
        <v>1</v>
      </c>
      <c r="M438" s="61">
        <f t="shared" ref="M438:M467" ca="1" si="53">IF(B438&gt;0,-LN(1-(RAND()))/lambda,0)</f>
        <v>0.84060886242763921</v>
      </c>
      <c r="N438" s="55"/>
      <c r="O438" s="37"/>
      <c r="P438" t="s">
        <v>83</v>
      </c>
    </row>
    <row r="439" spans="1:23">
      <c r="A439" s="2">
        <v>2</v>
      </c>
      <c r="B439" s="10">
        <f t="shared" ref="B439:B467" ca="1" si="54">IF(B438&gt;0,IF(C439&lt;pww,1,0),IF(C439&lt;pdw,1,0))</f>
        <v>1</v>
      </c>
      <c r="C439" s="25">
        <f t="shared" ref="C439:C467" ca="1" si="55">RAND()</f>
        <v>0.66177511550338985</v>
      </c>
      <c r="D439" s="18"/>
      <c r="E439" s="18"/>
      <c r="F439" s="1"/>
      <c r="G439" s="19" t="s">
        <v>69</v>
      </c>
      <c r="H439" s="19"/>
      <c r="I439" s="20"/>
      <c r="J439">
        <f t="shared" ref="J439:J467" ca="1" si="56">IF(AND(B439,B440),1,0)</f>
        <v>1</v>
      </c>
      <c r="K439">
        <f t="shared" ref="K439:K467" ca="1" si="57">IF(AND(NOT(B439),NOT(B440)),1,0)</f>
        <v>0</v>
      </c>
      <c r="L439" s="55">
        <v>2</v>
      </c>
      <c r="M439" s="61">
        <f t="shared" ca="1" si="53"/>
        <v>1.728978423175666</v>
      </c>
      <c r="N439" s="55"/>
      <c r="O439" s="4"/>
      <c r="P439" t="s">
        <v>84</v>
      </c>
    </row>
    <row r="440" spans="1:23" ht="15.6">
      <c r="A440" s="2">
        <v>3</v>
      </c>
      <c r="B440" s="10">
        <f t="shared" ca="1" si="54"/>
        <v>1</v>
      </c>
      <c r="C440" s="25">
        <f t="shared" ca="1" si="55"/>
        <v>0.42901989696313436</v>
      </c>
      <c r="D440" s="63">
        <f>'Rainfall Year 2025'!D440</f>
        <v>0.74</v>
      </c>
      <c r="E440" s="34">
        <f>1-D440</f>
        <v>0.26</v>
      </c>
      <c r="F440" s="35" t="s">
        <v>78</v>
      </c>
      <c r="G440" s="36">
        <f ca="1">J437</f>
        <v>0.10092542515473829</v>
      </c>
      <c r="H440" s="36">
        <f ca="1">1-G440</f>
        <v>0.89907457484526176</v>
      </c>
      <c r="I440" s="20"/>
      <c r="J440">
        <f t="shared" ca="1" si="56"/>
        <v>0</v>
      </c>
      <c r="K440">
        <f t="shared" ca="1" si="57"/>
        <v>0</v>
      </c>
      <c r="L440" s="55">
        <v>3</v>
      </c>
      <c r="M440" s="61">
        <f t="shared" ca="1" si="53"/>
        <v>1.5285456676817264</v>
      </c>
      <c r="N440" s="55"/>
      <c r="O440" s="41" t="s">
        <v>85</v>
      </c>
      <c r="P440" s="42"/>
      <c r="Q440" s="42" t="s">
        <v>86</v>
      </c>
      <c r="R440" s="43"/>
    </row>
    <row r="441" spans="1:23" ht="15.6">
      <c r="A441" s="2">
        <v>4</v>
      </c>
      <c r="B441" s="10">
        <f t="shared" ca="1" si="54"/>
        <v>0</v>
      </c>
      <c r="C441" s="25">
        <f t="shared" ca="1" si="55"/>
        <v>0.83755499799915845</v>
      </c>
      <c r="D441" s="34">
        <f>1-E441</f>
        <v>0.52</v>
      </c>
      <c r="E441" s="63">
        <f>'Rainfall Year 2025'!E441</f>
        <v>0.48</v>
      </c>
      <c r="F441" s="35" t="s">
        <v>78</v>
      </c>
      <c r="G441" s="36">
        <f ca="1">1-H441</f>
        <v>0.99587177237228552</v>
      </c>
      <c r="H441" s="36">
        <f ca="1">K437</f>
        <v>4.1282276277144897E-3</v>
      </c>
      <c r="I441" s="20"/>
      <c r="J441">
        <f t="shared" ca="1" si="56"/>
        <v>0</v>
      </c>
      <c r="K441">
        <f t="shared" ca="1" si="57"/>
        <v>1</v>
      </c>
      <c r="L441" s="55">
        <v>4</v>
      </c>
      <c r="M441" s="61">
        <f t="shared" ca="1" si="53"/>
        <v>0</v>
      </c>
      <c r="N441" s="55"/>
      <c r="O441" s="44">
        <f ca="1">SUM(M438:M467)/30/H437</f>
        <v>2.9783927651934072</v>
      </c>
      <c r="P441" s="45"/>
      <c r="Q441" s="46">
        <f ca="1">SUM(M438:M467)</f>
        <v>59.567855303868136</v>
      </c>
      <c r="R441" s="47" t="s">
        <v>87</v>
      </c>
      <c r="S441" s="78" t="s">
        <v>88</v>
      </c>
      <c r="T441" s="78"/>
      <c r="U441" s="78"/>
      <c r="V441" s="78"/>
    </row>
    <row r="442" spans="1:23" ht="15.6">
      <c r="A442" s="2">
        <v>5</v>
      </c>
      <c r="B442" s="10">
        <f t="shared" ca="1" si="54"/>
        <v>0</v>
      </c>
      <c r="C442" s="25">
        <f t="shared" ca="1" si="55"/>
        <v>0.59797654363355401</v>
      </c>
      <c r="J442">
        <f t="shared" ca="1" si="56"/>
        <v>0</v>
      </c>
      <c r="K442">
        <f t="shared" ca="1" si="57"/>
        <v>1</v>
      </c>
      <c r="L442" s="55">
        <v>5</v>
      </c>
      <c r="M442" s="61">
        <f t="shared" ca="1" si="53"/>
        <v>0</v>
      </c>
      <c r="N442" s="55"/>
      <c r="O442" s="48"/>
      <c r="P442" s="49"/>
      <c r="R442" s="50"/>
    </row>
    <row r="443" spans="1:23">
      <c r="A443" s="2">
        <v>6</v>
      </c>
      <c r="B443" s="10">
        <f t="shared" ca="1" si="54"/>
        <v>0</v>
      </c>
      <c r="C443" s="25">
        <f t="shared" ca="1" si="55"/>
        <v>0.75362528808361851</v>
      </c>
      <c r="J443">
        <f t="shared" ca="1" si="56"/>
        <v>0</v>
      </c>
      <c r="K443">
        <f t="shared" ca="1" si="57"/>
        <v>1</v>
      </c>
      <c r="L443" s="55">
        <v>6</v>
      </c>
      <c r="M443" s="61">
        <f t="shared" ca="1" si="53"/>
        <v>0</v>
      </c>
      <c r="N443" s="55"/>
    </row>
    <row r="444" spans="1:23">
      <c r="A444" s="2">
        <v>7</v>
      </c>
      <c r="B444" s="10">
        <f t="shared" ca="1" si="54"/>
        <v>0</v>
      </c>
      <c r="C444" s="25">
        <f t="shared" ca="1" si="55"/>
        <v>0.78289249070307221</v>
      </c>
      <c r="J444">
        <f t="shared" ca="1" si="56"/>
        <v>0</v>
      </c>
      <c r="K444">
        <f t="shared" ca="1" si="57"/>
        <v>0</v>
      </c>
      <c r="L444" s="55">
        <v>7</v>
      </c>
      <c r="M444" s="61">
        <f t="shared" ca="1" si="53"/>
        <v>0</v>
      </c>
      <c r="N444" s="55"/>
      <c r="O444" s="76" t="s">
        <v>89</v>
      </c>
      <c r="P444" s="76" t="s">
        <v>90</v>
      </c>
      <c r="Q444" s="77">
        <f>79.9</f>
        <v>79.900000000000006</v>
      </c>
      <c r="R444" s="78" t="s">
        <v>87</v>
      </c>
      <c r="S444" s="78" t="s">
        <v>91</v>
      </c>
      <c r="T444" s="78"/>
      <c r="U444" s="78"/>
      <c r="V444" s="78"/>
      <c r="W444" s="78"/>
    </row>
    <row r="445" spans="1:23">
      <c r="A445" s="2">
        <v>8</v>
      </c>
      <c r="B445" s="10">
        <f t="shared" ca="1" si="54"/>
        <v>1</v>
      </c>
      <c r="C445" s="25">
        <f t="shared" ca="1" si="55"/>
        <v>0.38601678767975467</v>
      </c>
      <c r="J445">
        <f t="shared" ca="1" si="56"/>
        <v>1</v>
      </c>
      <c r="K445">
        <f t="shared" ca="1" si="57"/>
        <v>0</v>
      </c>
      <c r="L445" s="55">
        <v>8</v>
      </c>
      <c r="M445" s="61">
        <f t="shared" ca="1" si="53"/>
        <v>1.5779804525421017</v>
      </c>
      <c r="N445" s="55"/>
      <c r="O445" s="76"/>
      <c r="P445" s="76" t="s">
        <v>92</v>
      </c>
      <c r="Q445" s="77">
        <f ca="1">MAX(M438:M4087)</f>
        <v>18.034125857327339</v>
      </c>
      <c r="R445" s="78" t="s">
        <v>87</v>
      </c>
      <c r="S445" s="78"/>
      <c r="T445" s="78"/>
      <c r="U445" s="78"/>
      <c r="V445" s="78"/>
      <c r="W445" s="78"/>
    </row>
    <row r="446" spans="1:23">
      <c r="A446" s="2">
        <v>9</v>
      </c>
      <c r="B446" s="10">
        <f t="shared" ca="1" si="54"/>
        <v>1</v>
      </c>
      <c r="C446" s="25">
        <f t="shared" ca="1" si="55"/>
        <v>0.38328395015979211</v>
      </c>
      <c r="J446">
        <f t="shared" ca="1" si="56"/>
        <v>1</v>
      </c>
      <c r="K446">
        <f t="shared" ca="1" si="57"/>
        <v>0</v>
      </c>
      <c r="L446" s="55">
        <v>9</v>
      </c>
      <c r="M446" s="61">
        <f t="shared" ca="1" si="53"/>
        <v>2.286022184611713</v>
      </c>
      <c r="N446" s="55"/>
      <c r="Q446" s="51"/>
    </row>
    <row r="447" spans="1:23">
      <c r="A447" s="2">
        <v>10</v>
      </c>
      <c r="B447" s="10">
        <f t="shared" ca="1" si="54"/>
        <v>1</v>
      </c>
      <c r="C447" s="25">
        <f t="shared" ca="1" si="55"/>
        <v>0.58089655243013749</v>
      </c>
      <c r="J447">
        <f t="shared" ca="1" si="56"/>
        <v>0</v>
      </c>
      <c r="K447">
        <f t="shared" ca="1" si="57"/>
        <v>0</v>
      </c>
      <c r="L447" s="55">
        <v>10</v>
      </c>
      <c r="M447" s="61">
        <f t="shared" ca="1" si="53"/>
        <v>1.8473911476086158</v>
      </c>
      <c r="N447" s="55"/>
    </row>
    <row r="448" spans="1:23">
      <c r="A448" s="2">
        <v>11</v>
      </c>
      <c r="B448" s="10">
        <f t="shared" ca="1" si="54"/>
        <v>0</v>
      </c>
      <c r="C448" s="25">
        <f t="shared" ca="1" si="55"/>
        <v>0.90984818240695153</v>
      </c>
      <c r="J448">
        <f t="shared" ca="1" si="56"/>
        <v>0</v>
      </c>
      <c r="K448">
        <f t="shared" ca="1" si="57"/>
        <v>1</v>
      </c>
      <c r="L448" s="55">
        <v>11</v>
      </c>
      <c r="M448" s="61">
        <f t="shared" ca="1" si="53"/>
        <v>0</v>
      </c>
      <c r="N448" s="55"/>
    </row>
    <row r="449" spans="1:14">
      <c r="A449" s="2">
        <v>12</v>
      </c>
      <c r="B449" s="10">
        <f t="shared" ca="1" si="54"/>
        <v>0</v>
      </c>
      <c r="C449" s="25">
        <f t="shared" ca="1" si="55"/>
        <v>0.95494852248802919</v>
      </c>
      <c r="J449">
        <f t="shared" ca="1" si="56"/>
        <v>0</v>
      </c>
      <c r="K449">
        <f t="shared" ca="1" si="57"/>
        <v>0</v>
      </c>
      <c r="L449" s="55">
        <v>12</v>
      </c>
      <c r="M449" s="61">
        <f t="shared" ca="1" si="53"/>
        <v>0</v>
      </c>
      <c r="N449" s="55"/>
    </row>
    <row r="450" spans="1:14">
      <c r="A450" s="2">
        <v>13</v>
      </c>
      <c r="B450" s="10">
        <f t="shared" ca="1" si="54"/>
        <v>1</v>
      </c>
      <c r="C450" s="25">
        <f t="shared" ca="1" si="55"/>
        <v>0.51777492622222132</v>
      </c>
      <c r="J450">
        <f t="shared" ca="1" si="56"/>
        <v>1</v>
      </c>
      <c r="K450">
        <f t="shared" ca="1" si="57"/>
        <v>0</v>
      </c>
      <c r="L450" s="55">
        <v>13</v>
      </c>
      <c r="M450" s="61">
        <f t="shared" ca="1" si="53"/>
        <v>18.034125857327339</v>
      </c>
      <c r="N450" s="55"/>
    </row>
    <row r="451" spans="1:14">
      <c r="A451" s="2">
        <v>14</v>
      </c>
      <c r="B451" s="10">
        <f t="shared" ca="1" si="54"/>
        <v>1</v>
      </c>
      <c r="C451" s="25">
        <f t="shared" ca="1" si="55"/>
        <v>0.57795619743049864</v>
      </c>
      <c r="J451">
        <f t="shared" ca="1" si="56"/>
        <v>1</v>
      </c>
      <c r="K451">
        <f t="shared" ca="1" si="57"/>
        <v>0</v>
      </c>
      <c r="L451" s="55">
        <v>14</v>
      </c>
      <c r="M451" s="61">
        <f t="shared" ca="1" si="53"/>
        <v>6.0066168982560724</v>
      </c>
      <c r="N451" s="55"/>
    </row>
    <row r="452" spans="1:14">
      <c r="A452" s="2">
        <v>15</v>
      </c>
      <c r="B452" s="10">
        <f t="shared" ca="1" si="54"/>
        <v>1</v>
      </c>
      <c r="C452" s="25">
        <f t="shared" ca="1" si="55"/>
        <v>0.65314774722982816</v>
      </c>
      <c r="J452">
        <f t="shared" ca="1" si="56"/>
        <v>1</v>
      </c>
      <c r="K452">
        <f t="shared" ca="1" si="57"/>
        <v>0</v>
      </c>
      <c r="L452" s="55">
        <v>15</v>
      </c>
      <c r="M452" s="61">
        <f t="shared" ca="1" si="53"/>
        <v>1.4056577031463131</v>
      </c>
      <c r="N452" s="55"/>
    </row>
    <row r="453" spans="1:14">
      <c r="A453" s="2">
        <v>16</v>
      </c>
      <c r="B453" s="10">
        <f t="shared" ca="1" si="54"/>
        <v>1</v>
      </c>
      <c r="C453" s="25">
        <f t="shared" ca="1" si="55"/>
        <v>0.11093628800476962</v>
      </c>
      <c r="J453">
        <f t="shared" ca="1" si="56"/>
        <v>1</v>
      </c>
      <c r="K453">
        <f t="shared" ca="1" si="57"/>
        <v>0</v>
      </c>
      <c r="L453" s="55">
        <v>16</v>
      </c>
      <c r="M453" s="61">
        <f t="shared" ca="1" si="53"/>
        <v>1.7780906487892154</v>
      </c>
      <c r="N453" s="55"/>
    </row>
    <row r="454" spans="1:14">
      <c r="A454" s="2">
        <v>17</v>
      </c>
      <c r="B454" s="10">
        <f t="shared" ca="1" si="54"/>
        <v>1</v>
      </c>
      <c r="C454" s="25">
        <f t="shared" ca="1" si="55"/>
        <v>6.6494521266458051E-2</v>
      </c>
      <c r="J454">
        <f t="shared" ca="1" si="56"/>
        <v>1</v>
      </c>
      <c r="K454">
        <f t="shared" ca="1" si="57"/>
        <v>0</v>
      </c>
      <c r="L454" s="55">
        <v>17</v>
      </c>
      <c r="M454" s="61">
        <f t="shared" ca="1" si="53"/>
        <v>0.77903357309308841</v>
      </c>
      <c r="N454" s="55"/>
    </row>
    <row r="455" spans="1:14">
      <c r="A455" s="2">
        <v>18</v>
      </c>
      <c r="B455" s="10">
        <f t="shared" ca="1" si="54"/>
        <v>1</v>
      </c>
      <c r="C455" s="25">
        <f t="shared" ca="1" si="55"/>
        <v>0.57064073593695597</v>
      </c>
      <c r="J455">
        <f t="shared" ca="1" si="56"/>
        <v>0</v>
      </c>
      <c r="K455">
        <f t="shared" ca="1" si="57"/>
        <v>0</v>
      </c>
      <c r="L455" s="55">
        <v>18</v>
      </c>
      <c r="M455" s="61">
        <f t="shared" ca="1" si="53"/>
        <v>2.0395886046061356</v>
      </c>
      <c r="N455" s="55"/>
    </row>
    <row r="456" spans="1:14">
      <c r="A456" s="2">
        <v>19</v>
      </c>
      <c r="B456" s="10">
        <f t="shared" ca="1" si="54"/>
        <v>0</v>
      </c>
      <c r="C456" s="25">
        <f t="shared" ca="1" si="55"/>
        <v>0.97059178934261536</v>
      </c>
      <c r="J456">
        <f t="shared" ca="1" si="56"/>
        <v>0</v>
      </c>
      <c r="K456">
        <f t="shared" ca="1" si="57"/>
        <v>0</v>
      </c>
      <c r="L456" s="55">
        <v>19</v>
      </c>
      <c r="M456" s="61">
        <f t="shared" ca="1" si="53"/>
        <v>0</v>
      </c>
      <c r="N456" s="55"/>
    </row>
    <row r="457" spans="1:14">
      <c r="A457" s="2">
        <v>20</v>
      </c>
      <c r="B457" s="10">
        <f t="shared" ca="1" si="54"/>
        <v>1</v>
      </c>
      <c r="C457" s="25">
        <f t="shared" ca="1" si="55"/>
        <v>0.38390499553420465</v>
      </c>
      <c r="J457">
        <f t="shared" ca="1" si="56"/>
        <v>1</v>
      </c>
      <c r="K457">
        <f t="shared" ca="1" si="57"/>
        <v>0</v>
      </c>
      <c r="L457" s="55">
        <v>20</v>
      </c>
      <c r="M457" s="61">
        <f t="shared" ca="1" si="53"/>
        <v>4.6157782116448614</v>
      </c>
      <c r="N457" s="55"/>
    </row>
    <row r="458" spans="1:14">
      <c r="A458" s="2">
        <v>21</v>
      </c>
      <c r="B458" s="10">
        <f t="shared" ca="1" si="54"/>
        <v>1</v>
      </c>
      <c r="C458" s="25">
        <f t="shared" ca="1" si="55"/>
        <v>0.67650416908530386</v>
      </c>
      <c r="J458">
        <f t="shared" ca="1" si="56"/>
        <v>0</v>
      </c>
      <c r="K458">
        <f t="shared" ca="1" si="57"/>
        <v>0</v>
      </c>
      <c r="L458" s="55">
        <v>21</v>
      </c>
      <c r="M458" s="61">
        <f t="shared" ca="1" si="53"/>
        <v>2.7062173368804348</v>
      </c>
      <c r="N458" s="55"/>
    </row>
    <row r="459" spans="1:14">
      <c r="A459" s="2">
        <v>22</v>
      </c>
      <c r="B459" s="10">
        <f t="shared" ca="1" si="54"/>
        <v>0</v>
      </c>
      <c r="C459" s="25">
        <f t="shared" ca="1" si="55"/>
        <v>0.8470158916667353</v>
      </c>
      <c r="J459">
        <f t="shared" ca="1" si="56"/>
        <v>0</v>
      </c>
      <c r="K459">
        <f t="shared" ca="1" si="57"/>
        <v>0</v>
      </c>
      <c r="L459" s="55">
        <v>22</v>
      </c>
      <c r="M459" s="61">
        <f t="shared" ca="1" si="53"/>
        <v>0</v>
      </c>
      <c r="N459" s="55"/>
    </row>
    <row r="460" spans="1:14">
      <c r="A460" s="2">
        <v>23</v>
      </c>
      <c r="B460" s="10">
        <f t="shared" ca="1" si="54"/>
        <v>1</v>
      </c>
      <c r="C460" s="25">
        <f t="shared" ca="1" si="55"/>
        <v>0.48708227559830697</v>
      </c>
      <c r="J460">
        <f t="shared" ca="1" si="56"/>
        <v>1</v>
      </c>
      <c r="K460">
        <f t="shared" ca="1" si="57"/>
        <v>0</v>
      </c>
      <c r="L460" s="55">
        <v>23</v>
      </c>
      <c r="M460" s="61">
        <f t="shared" ca="1" si="53"/>
        <v>5.4251885538053992</v>
      </c>
      <c r="N460" s="55"/>
    </row>
    <row r="461" spans="1:14">
      <c r="A461" s="2">
        <v>24</v>
      </c>
      <c r="B461" s="10">
        <f t="shared" ca="1" si="54"/>
        <v>1</v>
      </c>
      <c r="C461" s="25">
        <f t="shared" ca="1" si="55"/>
        <v>0.68114363797673216</v>
      </c>
      <c r="J461">
        <f t="shared" ca="1" si="56"/>
        <v>0</v>
      </c>
      <c r="K461">
        <f t="shared" ca="1" si="57"/>
        <v>0</v>
      </c>
      <c r="L461" s="55">
        <v>24</v>
      </c>
      <c r="M461" s="61">
        <f t="shared" ca="1" si="53"/>
        <v>2.5951924735574035</v>
      </c>
      <c r="N461" s="55"/>
    </row>
    <row r="462" spans="1:14">
      <c r="A462" s="2">
        <v>25</v>
      </c>
      <c r="B462" s="10">
        <f t="shared" ca="1" si="54"/>
        <v>0</v>
      </c>
      <c r="C462" s="25">
        <f t="shared" ca="1" si="55"/>
        <v>0.98186051419970144</v>
      </c>
      <c r="J462">
        <f t="shared" ca="1" si="56"/>
        <v>0</v>
      </c>
      <c r="K462">
        <f t="shared" ca="1" si="57"/>
        <v>0</v>
      </c>
      <c r="L462" s="55">
        <v>25</v>
      </c>
      <c r="M462" s="61">
        <f t="shared" ca="1" si="53"/>
        <v>0</v>
      </c>
      <c r="N462" s="55"/>
    </row>
    <row r="463" spans="1:14">
      <c r="A463" s="2">
        <v>26</v>
      </c>
      <c r="B463" s="10">
        <f t="shared" ca="1" si="54"/>
        <v>1</v>
      </c>
      <c r="C463" s="25">
        <f t="shared" ca="1" si="55"/>
        <v>7.8058975408357822E-2</v>
      </c>
      <c r="J463">
        <f t="shared" ca="1" si="56"/>
        <v>1</v>
      </c>
      <c r="K463">
        <f t="shared" ca="1" si="57"/>
        <v>0</v>
      </c>
      <c r="L463" s="55">
        <v>26</v>
      </c>
      <c r="M463" s="61">
        <f t="shared" ca="1" si="53"/>
        <v>0.14635675476714419</v>
      </c>
      <c r="N463" s="55"/>
    </row>
    <row r="464" spans="1:14">
      <c r="A464" s="2">
        <v>27</v>
      </c>
      <c r="B464" s="10">
        <f t="shared" ca="1" si="54"/>
        <v>1</v>
      </c>
      <c r="C464" s="25">
        <f t="shared" ca="1" si="55"/>
        <v>9.9110649602080048E-2</v>
      </c>
      <c r="J464">
        <f t="shared" ca="1" si="56"/>
        <v>1</v>
      </c>
      <c r="K464">
        <f t="shared" ca="1" si="57"/>
        <v>0</v>
      </c>
      <c r="L464" s="55">
        <v>27</v>
      </c>
      <c r="M464" s="61">
        <f t="shared" ca="1" si="53"/>
        <v>1.7972721187469578</v>
      </c>
      <c r="N464" s="55"/>
    </row>
    <row r="465" spans="1:18">
      <c r="A465" s="2">
        <v>28</v>
      </c>
      <c r="B465" s="10">
        <f t="shared" ca="1" si="54"/>
        <v>1</v>
      </c>
      <c r="C465" s="25">
        <f t="shared" ca="1" si="55"/>
        <v>0.38874142522145305</v>
      </c>
      <c r="J465">
        <f t="shared" ca="1" si="56"/>
        <v>1</v>
      </c>
      <c r="K465">
        <f t="shared" ca="1" si="57"/>
        <v>0</v>
      </c>
      <c r="L465" s="55">
        <v>28</v>
      </c>
      <c r="M465" s="61">
        <f t="shared" ca="1" si="53"/>
        <v>0.40777732031530844</v>
      </c>
      <c r="N465" s="55"/>
    </row>
    <row r="466" spans="1:18">
      <c r="A466" s="2">
        <v>29</v>
      </c>
      <c r="B466" s="10">
        <f t="shared" ca="1" si="54"/>
        <v>1</v>
      </c>
      <c r="C466" s="25">
        <f t="shared" ca="1" si="55"/>
        <v>7.9845406757105386E-2</v>
      </c>
      <c r="J466">
        <f t="shared" ca="1" si="56"/>
        <v>1</v>
      </c>
      <c r="K466">
        <f t="shared" ca="1" si="57"/>
        <v>0</v>
      </c>
      <c r="L466" s="55">
        <v>29</v>
      </c>
      <c r="M466" s="61">
        <f t="shared" ca="1" si="53"/>
        <v>0.59931321642078283</v>
      </c>
      <c r="N466" s="55"/>
    </row>
    <row r="467" spans="1:18">
      <c r="A467" s="2">
        <v>30</v>
      </c>
      <c r="B467" s="10">
        <f t="shared" ca="1" si="54"/>
        <v>1</v>
      </c>
      <c r="C467" s="25">
        <f t="shared" ca="1" si="55"/>
        <v>0.29406393330769465</v>
      </c>
      <c r="J467">
        <f t="shared" ca="1" si="56"/>
        <v>1</v>
      </c>
      <c r="K467">
        <f t="shared" ca="1" si="57"/>
        <v>0</v>
      </c>
      <c r="L467" s="55">
        <v>30</v>
      </c>
      <c r="M467" s="61">
        <f t="shared" ca="1" si="53"/>
        <v>1.4221192944642171</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6" thickBot="1">
      <c r="A477" s="2" t="s">
        <v>59</v>
      </c>
      <c r="B477" s="2"/>
      <c r="C477" s="23"/>
      <c r="D477" s="1"/>
      <c r="E477" s="1"/>
      <c r="F477" s="1"/>
      <c r="G477" s="1"/>
      <c r="H477" s="1"/>
      <c r="I477" s="1"/>
      <c r="L477" s="55" t="s">
        <v>60</v>
      </c>
      <c r="M477" s="55"/>
      <c r="N477" s="55"/>
      <c r="O477" s="38">
        <v>0.43</v>
      </c>
      <c r="P477" s="38">
        <v>0.72</v>
      </c>
      <c r="Q477" s="38">
        <v>0.62</v>
      </c>
      <c r="R477" s="3"/>
    </row>
    <row r="478" spans="1:18" ht="24" thickBot="1">
      <c r="A478" s="2" t="s">
        <v>61</v>
      </c>
      <c r="B478" s="27">
        <v>1</v>
      </c>
      <c r="C478" s="28" t="s">
        <v>62</v>
      </c>
      <c r="D478" s="16" t="s">
        <v>63</v>
      </c>
      <c r="E478" s="16"/>
      <c r="F478" s="1"/>
      <c r="G478" s="2" t="s">
        <v>64</v>
      </c>
      <c r="H478" s="2"/>
      <c r="I478" s="2"/>
      <c r="J478" s="2" t="s">
        <v>64</v>
      </c>
      <c r="K478" s="2"/>
      <c r="L478" s="56" t="s">
        <v>65</v>
      </c>
      <c r="M478" s="62">
        <f>1/M479</f>
        <v>0.3232897969740075</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f>'Rainfall Year 2025'!M479*AB16</f>
        <v>3.0931999999999999</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0.66666666666666663</v>
      </c>
      <c r="I480" s="20"/>
      <c r="J480" s="6">
        <f ca="1">SUM(J481:J4130)/SUM(rainout)</f>
        <v>3.875968992248062E-2</v>
      </c>
      <c r="K480" s="6">
        <f ca="1">SUM(K481:K4130)/(3650-SUM(rainout))</f>
        <v>2.94811320754717E-3</v>
      </c>
      <c r="L480" s="59" t="s">
        <v>73</v>
      </c>
      <c r="M480" s="60" t="s">
        <v>80</v>
      </c>
      <c r="N480" s="55"/>
    </row>
    <row r="481" spans="1:23">
      <c r="A481" s="2">
        <v>1</v>
      </c>
      <c r="B481" s="10">
        <v>1</v>
      </c>
      <c r="C481" s="25">
        <f ca="1">RAND()</f>
        <v>0.1057614074392581</v>
      </c>
      <c r="D481" s="18" t="s">
        <v>81</v>
      </c>
      <c r="E481" s="18" t="s">
        <v>82</v>
      </c>
      <c r="F481" s="15" t="s">
        <v>78</v>
      </c>
      <c r="G481" s="20" t="s">
        <v>12</v>
      </c>
      <c r="H481" s="21">
        <f ca="1">COUNTIF(rainout,"=0")/COUNT(rainout)</f>
        <v>0.33333333333333331</v>
      </c>
      <c r="I481" s="20"/>
      <c r="J481">
        <f ca="1">IF(AND(B481,B482),1,0)</f>
        <v>1</v>
      </c>
      <c r="K481">
        <f ca="1">IF(AND(NOT(B481),NOT(B482)),1,0)</f>
        <v>0</v>
      </c>
      <c r="L481" s="55">
        <v>1</v>
      </c>
      <c r="M481" s="61">
        <f t="shared" ref="M481:M511" ca="1" si="58">IF(B481&gt;0,-LN(1-(RAND()))/lambda,0)</f>
        <v>2.365462947810383</v>
      </c>
      <c r="N481" s="55"/>
      <c r="O481" s="37"/>
      <c r="P481" t="s">
        <v>83</v>
      </c>
    </row>
    <row r="482" spans="1:23">
      <c r="A482" s="2">
        <v>2</v>
      </c>
      <c r="B482" s="10">
        <f t="shared" ref="B482:B511" ca="1" si="59">IF(B481&gt;0,IF(C482&lt;pww,1,0),IF(C482&lt;pdw,1,0))</f>
        <v>1</v>
      </c>
      <c r="C482" s="25">
        <f t="shared" ref="C482:C511" ca="1" si="60">RAND()</f>
        <v>0.58812987353386204</v>
      </c>
      <c r="D482" s="18"/>
      <c r="E482" s="18"/>
      <c r="F482" s="1"/>
      <c r="G482" s="19" t="s">
        <v>69</v>
      </c>
      <c r="H482" s="19"/>
      <c r="I482" s="20"/>
      <c r="J482">
        <f t="shared" ref="J482:J511" ca="1" si="61">IF(AND(B482,B483),1,0)</f>
        <v>0</v>
      </c>
      <c r="K482">
        <f t="shared" ref="K482:K511" ca="1" si="62">IF(AND(NOT(B482),NOT(B483)),1,0)</f>
        <v>0</v>
      </c>
      <c r="L482" s="55">
        <v>2</v>
      </c>
      <c r="M482" s="61">
        <f t="shared" ca="1" si="58"/>
        <v>7.7470242907425604</v>
      </c>
      <c r="N482" s="55"/>
      <c r="O482" s="4"/>
      <c r="P482" t="s">
        <v>84</v>
      </c>
    </row>
    <row r="483" spans="1:23" ht="15.6">
      <c r="A483" s="2">
        <v>3</v>
      </c>
      <c r="B483" s="10">
        <f t="shared" ca="1" si="59"/>
        <v>0</v>
      </c>
      <c r="C483" s="25">
        <f t="shared" ca="1" si="60"/>
        <v>0.76441884451632247</v>
      </c>
      <c r="D483" s="63">
        <f>'Rainfall Year 2025'!D483</f>
        <v>0.73</v>
      </c>
      <c r="E483" s="34">
        <f>1-D483</f>
        <v>0.27</v>
      </c>
      <c r="F483" s="35" t="s">
        <v>78</v>
      </c>
      <c r="G483" s="36">
        <f ca="1">J480</f>
        <v>3.875968992248062E-2</v>
      </c>
      <c r="H483" s="36">
        <f ca="1">1-G483</f>
        <v>0.96124031007751942</v>
      </c>
      <c r="I483" s="20"/>
      <c r="J483">
        <f t="shared" ca="1" si="61"/>
        <v>0</v>
      </c>
      <c r="K483">
        <f t="shared" ca="1" si="62"/>
        <v>1</v>
      </c>
      <c r="L483" s="55">
        <v>3</v>
      </c>
      <c r="M483" s="61">
        <f t="shared" ca="1" si="58"/>
        <v>0</v>
      </c>
      <c r="N483" s="55"/>
      <c r="O483" s="41" t="s">
        <v>85</v>
      </c>
      <c r="P483" s="42"/>
      <c r="Q483" s="42" t="s">
        <v>86</v>
      </c>
      <c r="R483" s="43"/>
    </row>
    <row r="484" spans="1:23" ht="15.6">
      <c r="A484" s="2">
        <v>4</v>
      </c>
      <c r="B484" s="10">
        <f t="shared" ca="1" si="59"/>
        <v>0</v>
      </c>
      <c r="C484" s="25">
        <f t="shared" ca="1" si="60"/>
        <v>0.90725336371857901</v>
      </c>
      <c r="D484" s="34">
        <f>1-E484</f>
        <v>0.54</v>
      </c>
      <c r="E484" s="63">
        <f>'Rainfall Year 2025'!E484</f>
        <v>0.46</v>
      </c>
      <c r="F484" s="35" t="s">
        <v>78</v>
      </c>
      <c r="G484" s="36">
        <f ca="1">1-H484</f>
        <v>0.99705188679245282</v>
      </c>
      <c r="H484" s="36">
        <f ca="1">K480</f>
        <v>2.94811320754717E-3</v>
      </c>
      <c r="I484" s="20"/>
      <c r="J484">
        <f t="shared" ca="1" si="61"/>
        <v>0</v>
      </c>
      <c r="K484">
        <f t="shared" ca="1" si="62"/>
        <v>0</v>
      </c>
      <c r="L484" s="55">
        <v>4</v>
      </c>
      <c r="M484" s="61">
        <f t="shared" ca="1" si="58"/>
        <v>0</v>
      </c>
      <c r="N484" s="55"/>
      <c r="O484" s="44">
        <f ca="1">SUM(M481:M511)/31/H480</f>
        <v>3.3710582629325598</v>
      </c>
      <c r="P484" s="45"/>
      <c r="Q484" s="46">
        <f ca="1">SUM(M481:M511)</f>
        <v>69.668537433939562</v>
      </c>
      <c r="R484" s="47" t="s">
        <v>87</v>
      </c>
      <c r="S484" s="78" t="s">
        <v>88</v>
      </c>
      <c r="T484" s="78"/>
      <c r="U484" s="78"/>
      <c r="V484" s="78"/>
    </row>
    <row r="485" spans="1:23" ht="15.6">
      <c r="A485" s="2">
        <v>5</v>
      </c>
      <c r="B485" s="10">
        <f t="shared" ca="1" si="59"/>
        <v>1</v>
      </c>
      <c r="C485" s="25">
        <f t="shared" ca="1" si="60"/>
        <v>0.33974577068169232</v>
      </c>
      <c r="J485">
        <f t="shared" ca="1" si="61"/>
        <v>1</v>
      </c>
      <c r="K485">
        <f t="shared" ca="1" si="62"/>
        <v>0</v>
      </c>
      <c r="L485" s="55">
        <v>5</v>
      </c>
      <c r="M485" s="61">
        <f t="shared" ca="1" si="58"/>
        <v>7.5431624841105034</v>
      </c>
      <c r="N485" s="55"/>
      <c r="O485" s="48"/>
      <c r="P485" s="49"/>
      <c r="R485" s="50"/>
    </row>
    <row r="486" spans="1:23">
      <c r="A486" s="2">
        <v>6</v>
      </c>
      <c r="B486" s="10">
        <f t="shared" ca="1" si="59"/>
        <v>1</v>
      </c>
      <c r="C486" s="25">
        <f t="shared" ca="1" si="60"/>
        <v>0.21926989650471695</v>
      </c>
      <c r="J486">
        <f t="shared" ca="1" si="61"/>
        <v>1</v>
      </c>
      <c r="K486">
        <f t="shared" ca="1" si="62"/>
        <v>0</v>
      </c>
      <c r="L486" s="55">
        <v>6</v>
      </c>
      <c r="M486" s="61">
        <f t="shared" ca="1" si="58"/>
        <v>1.8128257480707819</v>
      </c>
      <c r="N486" s="55"/>
    </row>
    <row r="487" spans="1:23">
      <c r="A487" s="2">
        <v>7</v>
      </c>
      <c r="B487" s="10">
        <f t="shared" ca="1" si="59"/>
        <v>1</v>
      </c>
      <c r="C487" s="25">
        <f t="shared" ca="1" si="60"/>
        <v>0.64285563025400361</v>
      </c>
      <c r="J487">
        <f t="shared" ca="1" si="61"/>
        <v>1</v>
      </c>
      <c r="K487">
        <f t="shared" ca="1" si="62"/>
        <v>0</v>
      </c>
      <c r="L487" s="55">
        <v>7</v>
      </c>
      <c r="M487" s="61">
        <f t="shared" ca="1" si="58"/>
        <v>4.6240902958709444</v>
      </c>
      <c r="N487" s="55"/>
      <c r="O487" s="76" t="s">
        <v>89</v>
      </c>
      <c r="P487" s="76" t="s">
        <v>90</v>
      </c>
      <c r="Q487" s="77">
        <f>79.9</f>
        <v>79.900000000000006</v>
      </c>
      <c r="R487" s="78" t="s">
        <v>87</v>
      </c>
      <c r="S487" s="78" t="s">
        <v>91</v>
      </c>
      <c r="T487" s="78"/>
      <c r="U487" s="78"/>
      <c r="V487" s="78"/>
      <c r="W487" s="78"/>
    </row>
    <row r="488" spans="1:23">
      <c r="A488" s="2">
        <v>8</v>
      </c>
      <c r="B488" s="10">
        <f t="shared" ca="1" si="59"/>
        <v>1</v>
      </c>
      <c r="C488" s="25">
        <f t="shared" ca="1" si="60"/>
        <v>0.41298965153617817</v>
      </c>
      <c r="J488">
        <f t="shared" ca="1" si="61"/>
        <v>1</v>
      </c>
      <c r="K488">
        <f t="shared" ca="1" si="62"/>
        <v>0</v>
      </c>
      <c r="L488" s="55">
        <v>8</v>
      </c>
      <c r="M488" s="61">
        <f t="shared" ca="1" si="58"/>
        <v>3.3931572615556758</v>
      </c>
      <c r="N488" s="55"/>
      <c r="O488" s="76"/>
      <c r="P488" s="76" t="s">
        <v>92</v>
      </c>
      <c r="Q488" s="77">
        <f ca="1">MAX(M481:M4130)</f>
        <v>13.956696597225669</v>
      </c>
      <c r="R488" s="78" t="s">
        <v>87</v>
      </c>
      <c r="S488" s="78"/>
      <c r="T488" s="78"/>
      <c r="U488" s="78"/>
      <c r="V488" s="78"/>
      <c r="W488" s="78"/>
    </row>
    <row r="489" spans="1:23">
      <c r="A489" s="2">
        <v>9</v>
      </c>
      <c r="B489" s="10">
        <f t="shared" ca="1" si="59"/>
        <v>1</v>
      </c>
      <c r="C489" s="25">
        <f t="shared" ca="1" si="60"/>
        <v>0.44742524579325305</v>
      </c>
      <c r="J489">
        <f t="shared" ca="1" si="61"/>
        <v>0</v>
      </c>
      <c r="K489">
        <f t="shared" ca="1" si="62"/>
        <v>0</v>
      </c>
      <c r="L489" s="55">
        <v>9</v>
      </c>
      <c r="M489" s="61">
        <f t="shared" ca="1" si="58"/>
        <v>2.0381312304532924</v>
      </c>
      <c r="N489" s="55"/>
      <c r="Q489" s="51"/>
    </row>
    <row r="490" spans="1:23">
      <c r="A490" s="2">
        <v>10</v>
      </c>
      <c r="B490" s="10">
        <f t="shared" ca="1" si="59"/>
        <v>0</v>
      </c>
      <c r="C490" s="25">
        <f t="shared" ca="1" si="60"/>
        <v>0.96693109560042112</v>
      </c>
      <c r="J490">
        <f t="shared" ca="1" si="61"/>
        <v>0</v>
      </c>
      <c r="K490">
        <f t="shared" ca="1" si="62"/>
        <v>1</v>
      </c>
      <c r="L490" s="55">
        <v>10</v>
      </c>
      <c r="M490" s="61">
        <f t="shared" ca="1" si="58"/>
        <v>0</v>
      </c>
      <c r="N490" s="55"/>
    </row>
    <row r="491" spans="1:23">
      <c r="A491" s="2">
        <v>11</v>
      </c>
      <c r="B491" s="10">
        <f t="shared" ca="1" si="59"/>
        <v>0</v>
      </c>
      <c r="C491" s="25">
        <f t="shared" ca="1" si="60"/>
        <v>0.9525622769983737</v>
      </c>
      <c r="J491">
        <f t="shared" ca="1" si="61"/>
        <v>0</v>
      </c>
      <c r="K491">
        <f t="shared" ca="1" si="62"/>
        <v>1</v>
      </c>
      <c r="L491" s="55">
        <v>11</v>
      </c>
      <c r="M491" s="61">
        <f t="shared" ca="1" si="58"/>
        <v>0</v>
      </c>
      <c r="N491" s="55"/>
    </row>
    <row r="492" spans="1:23">
      <c r="A492" s="2">
        <v>12</v>
      </c>
      <c r="B492" s="10">
        <f t="shared" ca="1" si="59"/>
        <v>0</v>
      </c>
      <c r="C492" s="25">
        <f t="shared" ca="1" si="60"/>
        <v>0.81352674226747412</v>
      </c>
      <c r="J492">
        <f t="shared" ca="1" si="61"/>
        <v>0</v>
      </c>
      <c r="K492">
        <f t="shared" ca="1" si="62"/>
        <v>1</v>
      </c>
      <c r="L492" s="55">
        <v>12</v>
      </c>
      <c r="M492" s="61">
        <f t="shared" ca="1" si="58"/>
        <v>0</v>
      </c>
      <c r="N492" s="55"/>
    </row>
    <row r="493" spans="1:23">
      <c r="A493" s="2">
        <v>13</v>
      </c>
      <c r="B493" s="10">
        <f t="shared" ca="1" si="59"/>
        <v>0</v>
      </c>
      <c r="C493" s="25">
        <f t="shared" ca="1" si="60"/>
        <v>0.98305197500439279</v>
      </c>
      <c r="J493">
        <f t="shared" ca="1" si="61"/>
        <v>0</v>
      </c>
      <c r="K493">
        <f t="shared" ca="1" si="62"/>
        <v>1</v>
      </c>
      <c r="L493" s="55">
        <v>13</v>
      </c>
      <c r="M493" s="61">
        <f t="shared" ca="1" si="58"/>
        <v>0</v>
      </c>
      <c r="N493" s="55"/>
    </row>
    <row r="494" spans="1:23">
      <c r="A494" s="2">
        <v>14</v>
      </c>
      <c r="B494" s="10">
        <f t="shared" ca="1" si="59"/>
        <v>0</v>
      </c>
      <c r="C494" s="25">
        <f t="shared" ca="1" si="60"/>
        <v>0.68513661700293449</v>
      </c>
      <c r="J494">
        <f t="shared" ca="1" si="61"/>
        <v>0</v>
      </c>
      <c r="K494">
        <f t="shared" ca="1" si="62"/>
        <v>0</v>
      </c>
      <c r="L494" s="55">
        <v>14</v>
      </c>
      <c r="M494" s="61">
        <f t="shared" ca="1" si="58"/>
        <v>0</v>
      </c>
      <c r="N494" s="55"/>
    </row>
    <row r="495" spans="1:23">
      <c r="A495" s="2">
        <v>15</v>
      </c>
      <c r="B495" s="10">
        <f t="shared" ca="1" si="59"/>
        <v>1</v>
      </c>
      <c r="C495" s="25">
        <f t="shared" ca="1" si="60"/>
        <v>0.52615758439444016</v>
      </c>
      <c r="J495">
        <f t="shared" ca="1" si="61"/>
        <v>0</v>
      </c>
      <c r="K495">
        <f t="shared" ca="1" si="62"/>
        <v>0</v>
      </c>
      <c r="L495" s="55">
        <v>15</v>
      </c>
      <c r="M495" s="61">
        <f t="shared" ca="1" si="58"/>
        <v>3.5810574520418275</v>
      </c>
      <c r="N495" s="55"/>
    </row>
    <row r="496" spans="1:23">
      <c r="A496" s="2">
        <v>16</v>
      </c>
      <c r="B496" s="10">
        <f t="shared" ca="1" si="59"/>
        <v>0</v>
      </c>
      <c r="C496" s="25">
        <f t="shared" ca="1" si="60"/>
        <v>0.91244263733525433</v>
      </c>
      <c r="J496">
        <f t="shared" ca="1" si="61"/>
        <v>0</v>
      </c>
      <c r="K496">
        <f t="shared" ca="1" si="62"/>
        <v>1</v>
      </c>
      <c r="L496" s="55">
        <v>16</v>
      </c>
      <c r="M496" s="61">
        <f t="shared" ca="1" si="58"/>
        <v>0</v>
      </c>
      <c r="N496" s="55"/>
    </row>
    <row r="497" spans="1:14">
      <c r="A497" s="2">
        <v>17</v>
      </c>
      <c r="B497" s="10">
        <f t="shared" ca="1" si="59"/>
        <v>0</v>
      </c>
      <c r="C497" s="25">
        <f t="shared" ca="1" si="60"/>
        <v>0.88879669128580752</v>
      </c>
      <c r="J497">
        <f t="shared" ca="1" si="61"/>
        <v>0</v>
      </c>
      <c r="K497">
        <f t="shared" ca="1" si="62"/>
        <v>0</v>
      </c>
      <c r="L497" s="55">
        <v>17</v>
      </c>
      <c r="M497" s="61">
        <f t="shared" ca="1" si="58"/>
        <v>0</v>
      </c>
      <c r="N497" s="55"/>
    </row>
    <row r="498" spans="1:14">
      <c r="A498" s="2">
        <v>18</v>
      </c>
      <c r="B498" s="10">
        <f t="shared" ca="1" si="59"/>
        <v>1</v>
      </c>
      <c r="C498" s="25">
        <f t="shared" ca="1" si="60"/>
        <v>0.45471024197678322</v>
      </c>
      <c r="J498">
        <f t="shared" ca="1" si="61"/>
        <v>1</v>
      </c>
      <c r="K498">
        <f t="shared" ca="1" si="62"/>
        <v>0</v>
      </c>
      <c r="L498" s="55">
        <v>18</v>
      </c>
      <c r="M498" s="61">
        <f t="shared" ca="1" si="58"/>
        <v>0.3782201371013747</v>
      </c>
      <c r="N498" s="55"/>
    </row>
    <row r="499" spans="1:14">
      <c r="A499" s="2">
        <v>19</v>
      </c>
      <c r="B499" s="10">
        <f t="shared" ca="1" si="59"/>
        <v>1</v>
      </c>
      <c r="C499" s="25">
        <f t="shared" ca="1" si="60"/>
        <v>0.53358562246688401</v>
      </c>
      <c r="J499">
        <f t="shared" ca="1" si="61"/>
        <v>1</v>
      </c>
      <c r="K499">
        <f t="shared" ca="1" si="62"/>
        <v>0</v>
      </c>
      <c r="L499" s="55">
        <v>19</v>
      </c>
      <c r="M499" s="61">
        <f t="shared" ca="1" si="58"/>
        <v>8.7666342659740017</v>
      </c>
      <c r="N499" s="55"/>
    </row>
    <row r="500" spans="1:14">
      <c r="A500" s="2">
        <v>20</v>
      </c>
      <c r="B500" s="10">
        <f t="shared" ca="1" si="59"/>
        <v>1</v>
      </c>
      <c r="C500" s="25">
        <f t="shared" ca="1" si="60"/>
        <v>7.6448049258063921E-2</v>
      </c>
      <c r="J500">
        <f t="shared" ca="1" si="61"/>
        <v>0</v>
      </c>
      <c r="K500">
        <f t="shared" ca="1" si="62"/>
        <v>0</v>
      </c>
      <c r="L500" s="55">
        <v>20</v>
      </c>
      <c r="M500" s="61">
        <f t="shared" ca="1" si="58"/>
        <v>3.78993916487889</v>
      </c>
      <c r="N500" s="55"/>
    </row>
    <row r="501" spans="1:14">
      <c r="A501" s="2">
        <v>21</v>
      </c>
      <c r="B501" s="10">
        <f t="shared" ca="1" si="59"/>
        <v>0</v>
      </c>
      <c r="C501" s="25">
        <f t="shared" ca="1" si="60"/>
        <v>0.78091741613143573</v>
      </c>
      <c r="J501">
        <f t="shared" ca="1" si="61"/>
        <v>0</v>
      </c>
      <c r="K501">
        <f t="shared" ca="1" si="62"/>
        <v>1</v>
      </c>
      <c r="L501" s="55">
        <v>21</v>
      </c>
      <c r="M501" s="61">
        <f t="shared" ca="1" si="58"/>
        <v>0</v>
      </c>
      <c r="N501" s="55"/>
    </row>
    <row r="502" spans="1:14">
      <c r="A502" s="2">
        <v>22</v>
      </c>
      <c r="B502" s="10">
        <f t="shared" ca="1" si="59"/>
        <v>0</v>
      </c>
      <c r="C502" s="25">
        <f t="shared" ca="1" si="60"/>
        <v>0.81218196627169936</v>
      </c>
      <c r="J502">
        <f t="shared" ca="1" si="61"/>
        <v>0</v>
      </c>
      <c r="K502">
        <f t="shared" ca="1" si="62"/>
        <v>1</v>
      </c>
      <c r="L502" s="55">
        <v>22</v>
      </c>
      <c r="M502" s="61">
        <f t="shared" ca="1" si="58"/>
        <v>0</v>
      </c>
      <c r="N502" s="55"/>
    </row>
    <row r="503" spans="1:14">
      <c r="A503" s="2">
        <v>23</v>
      </c>
      <c r="B503" s="10">
        <f t="shared" ca="1" si="59"/>
        <v>0</v>
      </c>
      <c r="C503" s="25">
        <f t="shared" ca="1" si="60"/>
        <v>0.84304472736265845</v>
      </c>
      <c r="J503">
        <f t="shared" ca="1" si="61"/>
        <v>0</v>
      </c>
      <c r="K503">
        <f t="shared" ca="1" si="62"/>
        <v>0</v>
      </c>
      <c r="L503" s="55">
        <v>23</v>
      </c>
      <c r="M503" s="61">
        <f t="shared" ca="1" si="58"/>
        <v>0</v>
      </c>
      <c r="N503" s="55"/>
    </row>
    <row r="504" spans="1:14">
      <c r="A504" s="2">
        <v>24</v>
      </c>
      <c r="B504" s="10">
        <f t="shared" ca="1" si="59"/>
        <v>1</v>
      </c>
      <c r="C504" s="25">
        <f t="shared" ca="1" si="60"/>
        <v>5.6713533667357208E-2</v>
      </c>
      <c r="J504">
        <f t="shared" ca="1" si="61"/>
        <v>1</v>
      </c>
      <c r="K504">
        <f t="shared" ca="1" si="62"/>
        <v>0</v>
      </c>
      <c r="L504" s="55">
        <v>24</v>
      </c>
      <c r="M504" s="61">
        <f t="shared" ca="1" si="58"/>
        <v>3.124079907660922</v>
      </c>
      <c r="N504" s="55"/>
    </row>
    <row r="505" spans="1:14">
      <c r="A505" s="2">
        <v>25</v>
      </c>
      <c r="B505" s="10">
        <f t="shared" ca="1" si="59"/>
        <v>1</v>
      </c>
      <c r="C505" s="25">
        <f t="shared" ca="1" si="60"/>
        <v>6.8756725972629607E-3</v>
      </c>
      <c r="J505">
        <f t="shared" ca="1" si="61"/>
        <v>1</v>
      </c>
      <c r="K505">
        <f t="shared" ca="1" si="62"/>
        <v>0</v>
      </c>
      <c r="L505" s="55">
        <v>25</v>
      </c>
      <c r="M505" s="61">
        <f t="shared" ca="1" si="58"/>
        <v>2.1979335773759092</v>
      </c>
      <c r="N505" s="55"/>
    </row>
    <row r="506" spans="1:14">
      <c r="A506" s="2">
        <v>26</v>
      </c>
      <c r="B506" s="10">
        <f t="shared" ca="1" si="59"/>
        <v>1</v>
      </c>
      <c r="C506" s="25">
        <f t="shared" ca="1" si="60"/>
        <v>0.32568583508140714</v>
      </c>
      <c r="J506">
        <f t="shared" ca="1" si="61"/>
        <v>0</v>
      </c>
      <c r="K506">
        <f t="shared" ca="1" si="62"/>
        <v>0</v>
      </c>
      <c r="L506" s="55">
        <v>26</v>
      </c>
      <c r="M506" s="61">
        <f t="shared" ca="1" si="58"/>
        <v>1.5023040926544402</v>
      </c>
      <c r="N506" s="55"/>
    </row>
    <row r="507" spans="1:14">
      <c r="A507" s="2">
        <v>27</v>
      </c>
      <c r="B507" s="10">
        <f t="shared" ca="1" si="59"/>
        <v>0</v>
      </c>
      <c r="C507" s="25">
        <f t="shared" ca="1" si="60"/>
        <v>0.72108312555858589</v>
      </c>
      <c r="J507">
        <f t="shared" ca="1" si="61"/>
        <v>0</v>
      </c>
      <c r="K507">
        <f t="shared" ca="1" si="62"/>
        <v>1</v>
      </c>
      <c r="L507" s="55">
        <v>27</v>
      </c>
      <c r="M507" s="61">
        <f t="shared" ca="1" si="58"/>
        <v>0</v>
      </c>
      <c r="N507" s="55"/>
    </row>
    <row r="508" spans="1:14">
      <c r="A508" s="2">
        <v>28</v>
      </c>
      <c r="B508" s="10">
        <f t="shared" ca="1" si="59"/>
        <v>0</v>
      </c>
      <c r="C508" s="25">
        <f t="shared" ca="1" si="60"/>
        <v>0.65824705591314459</v>
      </c>
      <c r="J508">
        <f t="shared" ca="1" si="61"/>
        <v>0</v>
      </c>
      <c r="K508">
        <f t="shared" ca="1" si="62"/>
        <v>0</v>
      </c>
      <c r="L508" s="55">
        <v>28</v>
      </c>
      <c r="M508" s="61">
        <f t="shared" ca="1" si="58"/>
        <v>0</v>
      </c>
      <c r="N508" s="55"/>
    </row>
    <row r="509" spans="1:14">
      <c r="A509" s="2">
        <v>29</v>
      </c>
      <c r="B509" s="10">
        <f t="shared" ca="1" si="59"/>
        <v>1</v>
      </c>
      <c r="C509" s="25">
        <f t="shared" ca="1" si="60"/>
        <v>0.20784935282219075</v>
      </c>
      <c r="J509">
        <f t="shared" ca="1" si="61"/>
        <v>1</v>
      </c>
      <c r="K509">
        <f t="shared" ca="1" si="62"/>
        <v>0</v>
      </c>
      <c r="L509" s="55">
        <v>29</v>
      </c>
      <c r="M509" s="61">
        <f t="shared" ca="1" si="58"/>
        <v>13.956696597225669</v>
      </c>
      <c r="N509" s="55"/>
    </row>
    <row r="510" spans="1:14">
      <c r="A510" s="2">
        <v>30</v>
      </c>
      <c r="B510" s="10">
        <f t="shared" ca="1" si="59"/>
        <v>1</v>
      </c>
      <c r="C510" s="25">
        <f t="shared" ca="1" si="60"/>
        <v>0.3672833418699134</v>
      </c>
      <c r="J510">
        <f t="shared" ca="1" si="61"/>
        <v>0</v>
      </c>
      <c r="K510">
        <f t="shared" ca="1" si="62"/>
        <v>0</v>
      </c>
      <c r="L510" s="55">
        <v>30</v>
      </c>
      <c r="M510" s="61">
        <f t="shared" ca="1" si="58"/>
        <v>2.8478179804124073</v>
      </c>
      <c r="N510" s="55"/>
    </row>
    <row r="511" spans="1:14">
      <c r="A511" s="2">
        <v>31</v>
      </c>
      <c r="B511" s="10">
        <f t="shared" ca="1" si="59"/>
        <v>0</v>
      </c>
      <c r="C511" s="25">
        <f t="shared" ca="1" si="60"/>
        <v>0.79763875281379559</v>
      </c>
      <c r="J511">
        <f t="shared" ca="1" si="61"/>
        <v>0</v>
      </c>
      <c r="K511">
        <f t="shared" ca="1" si="62"/>
        <v>1</v>
      </c>
      <c r="L511" s="55">
        <v>31</v>
      </c>
      <c r="M511" s="61">
        <f t="shared" ca="1" si="58"/>
        <v>0</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A0497-7676-44D3-B377-EE126180C331}">
  <dimension ref="A1:AH3658"/>
  <sheetViews>
    <sheetView zoomScale="70" zoomScaleNormal="70" workbookViewId="0">
      <selection activeCell="AR39" sqref="AR39"/>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27.5703125" bestFit="1" customWidth="1"/>
    <col min="27" max="27" width="20.140625" bestFit="1" customWidth="1"/>
    <col min="32" max="32" width="11.140625" customWidth="1"/>
  </cols>
  <sheetData>
    <row r="1" spans="1:34" ht="26.1">
      <c r="A1" s="8" t="s">
        <v>54</v>
      </c>
      <c r="B1" s="8"/>
      <c r="O1" s="38" t="s">
        <v>55</v>
      </c>
      <c r="P1" s="38"/>
      <c r="Q1" s="38"/>
      <c r="R1" s="3"/>
    </row>
    <row r="2" spans="1:34" ht="26.1">
      <c r="A2" s="11"/>
      <c r="B2" s="12" t="s">
        <v>56</v>
      </c>
      <c r="C2" s="23"/>
      <c r="D2" s="1"/>
      <c r="E2" s="14" t="s">
        <v>57</v>
      </c>
      <c r="F2" s="1"/>
      <c r="G2" s="1"/>
      <c r="H2" s="1"/>
      <c r="I2" s="1"/>
      <c r="L2" s="54" t="s">
        <v>58</v>
      </c>
      <c r="M2" s="55"/>
      <c r="N2" s="55"/>
      <c r="O2" s="38" t="s">
        <v>12</v>
      </c>
      <c r="P2" s="38" t="s">
        <v>13</v>
      </c>
      <c r="Q2" s="38" t="s">
        <v>14</v>
      </c>
      <c r="R2" s="3"/>
    </row>
    <row r="3" spans="1:34" ht="21.6" thickBot="1">
      <c r="A3" s="2" t="s">
        <v>59</v>
      </c>
      <c r="B3" s="2"/>
      <c r="C3" s="23"/>
      <c r="D3" s="1"/>
      <c r="E3" s="1"/>
      <c r="F3" s="1"/>
      <c r="G3" s="1"/>
      <c r="H3" s="1"/>
      <c r="I3" s="1"/>
      <c r="L3" s="55" t="s">
        <v>60</v>
      </c>
      <c r="M3" s="55"/>
      <c r="N3" s="55"/>
      <c r="O3" s="38">
        <v>0.43</v>
      </c>
      <c r="P3" s="38">
        <v>0.72</v>
      </c>
      <c r="Q3" s="38">
        <v>0.62</v>
      </c>
      <c r="R3" s="3"/>
    </row>
    <row r="4" spans="1:34" ht="24" thickBot="1">
      <c r="A4" s="2" t="s">
        <v>61</v>
      </c>
      <c r="B4" s="27">
        <v>1</v>
      </c>
      <c r="C4" s="28" t="s">
        <v>62</v>
      </c>
      <c r="D4" s="16" t="s">
        <v>63</v>
      </c>
      <c r="E4" s="16"/>
      <c r="F4" s="1"/>
      <c r="G4" s="2" t="s">
        <v>64</v>
      </c>
      <c r="H4" s="2"/>
      <c r="I4" s="2"/>
      <c r="J4" s="2" t="s">
        <v>64</v>
      </c>
      <c r="K4" s="2"/>
      <c r="L4" s="56" t="s">
        <v>65</v>
      </c>
      <c r="M4" s="62">
        <f>1/M5</f>
        <v>0.32572759401312679</v>
      </c>
      <c r="N4" s="57" t="s">
        <v>66</v>
      </c>
      <c r="O4" s="13">
        <v>650</v>
      </c>
      <c r="P4" s="13" t="s">
        <v>18</v>
      </c>
      <c r="Q4" s="13"/>
      <c r="R4" s="3"/>
      <c r="Z4" t="s">
        <v>67</v>
      </c>
      <c r="AA4" t="s">
        <v>104</v>
      </c>
    </row>
    <row r="5" spans="1:34">
      <c r="A5" s="2"/>
      <c r="B5" s="29">
        <v>0</v>
      </c>
      <c r="C5" s="30" t="s">
        <v>68</v>
      </c>
      <c r="D5" s="26" t="s">
        <v>69</v>
      </c>
      <c r="E5" s="17"/>
      <c r="F5" s="1"/>
      <c r="G5" s="19" t="s">
        <v>70</v>
      </c>
      <c r="H5" s="20"/>
      <c r="I5" s="20"/>
      <c r="J5" s="2" t="s">
        <v>13</v>
      </c>
      <c r="K5" s="2" t="s">
        <v>71</v>
      </c>
      <c r="L5" s="58" t="s">
        <v>72</v>
      </c>
      <c r="M5" s="64">
        <f>'Rainfall Year 2025'!M5*AB16</f>
        <v>3.0700500000000002</v>
      </c>
      <c r="N5" s="55"/>
      <c r="O5" s="3"/>
      <c r="P5" s="3"/>
      <c r="Q5" s="3"/>
      <c r="R5" s="3"/>
      <c r="Z5" s="82">
        <f ca="1">Q10+Q53+Q96+Q139+Q182+Q225+Q268+Q311+Q354+Q397+Q441+Q484</f>
        <v>779.36087697249843</v>
      </c>
      <c r="AA5" s="83">
        <f ca="1">MAX(Q14,Q57,Q100,Q143,Q186,Q229,Q272,Q315,Q358,Q401,Q445,Q488)</f>
        <v>19.26049145592442</v>
      </c>
    </row>
    <row r="6" spans="1:34">
      <c r="A6" s="5" t="s">
        <v>73</v>
      </c>
      <c r="B6" s="9" t="s">
        <v>74</v>
      </c>
      <c r="C6" s="24" t="s">
        <v>75</v>
      </c>
      <c r="D6" s="18" t="s">
        <v>76</v>
      </c>
      <c r="E6" s="18" t="s">
        <v>77</v>
      </c>
      <c r="F6" s="15" t="s">
        <v>78</v>
      </c>
      <c r="G6" s="20" t="s">
        <v>79</v>
      </c>
      <c r="H6" s="21">
        <f ca="1">COUNTIF(rainout,"&gt;0")/COUNT(rainout)</f>
        <v>0.60981912144702843</v>
      </c>
      <c r="I6" s="20"/>
      <c r="J6" s="6">
        <f ca="1">SUM(J7:J3656)/SUM(rainout)</f>
        <v>0.68095618659937696</v>
      </c>
      <c r="K6" s="6">
        <f ca="1">SUM(K7:K3656)/(3650-SUM(rainout))</f>
        <v>2.2004697970369476E-2</v>
      </c>
      <c r="L6" s="59" t="s">
        <v>73</v>
      </c>
      <c r="M6" s="60" t="s">
        <v>80</v>
      </c>
      <c r="N6" s="55"/>
    </row>
    <row r="7" spans="1:34">
      <c r="A7" s="2">
        <v>1</v>
      </c>
      <c r="B7" s="10">
        <v>1</v>
      </c>
      <c r="C7" s="25">
        <f ca="1">RAND()</f>
        <v>0.69811060579159623</v>
      </c>
      <c r="D7" s="18" t="s">
        <v>81</v>
      </c>
      <c r="E7" s="18" t="s">
        <v>82</v>
      </c>
      <c r="F7" s="15" t="s">
        <v>78</v>
      </c>
      <c r="G7" s="20" t="s">
        <v>12</v>
      </c>
      <c r="H7" s="21">
        <f ca="1">COUNTIF(rainout,"=0")/COUNT(rainout)</f>
        <v>0.39018087855297157</v>
      </c>
      <c r="I7" s="20"/>
      <c r="J7">
        <f ca="1">IF(AND(B7,B8),1,0)</f>
        <v>1</v>
      </c>
      <c r="K7">
        <f ca="1">IF(AND(NOT(B7),NOT(B8)),1,0)</f>
        <v>0</v>
      </c>
      <c r="L7" s="55">
        <v>1</v>
      </c>
      <c r="M7" s="61">
        <f t="shared" ref="M7:M37" ca="1" si="0">IF(B7&gt;0,-LN(1-(RAND()))/lambda,0)</f>
        <v>1.1504028741809083</v>
      </c>
      <c r="N7" s="55"/>
      <c r="O7" s="37"/>
      <c r="P7" t="s">
        <v>83</v>
      </c>
    </row>
    <row r="8" spans="1:34">
      <c r="A8" s="2">
        <v>2</v>
      </c>
      <c r="B8" s="10">
        <f t="shared" ref="B8:B37" ca="1" si="1">IF(B7&gt;0,IF(C8&lt;pww,1,0),IF(C8&lt;pdw,1,0))</f>
        <v>1</v>
      </c>
      <c r="C8" s="25">
        <f t="shared" ref="C8:C71" ca="1" si="2">RAND()</f>
        <v>0.605956828932809</v>
      </c>
      <c r="D8" s="18"/>
      <c r="E8" s="18"/>
      <c r="F8" s="1"/>
      <c r="G8" s="19" t="s">
        <v>69</v>
      </c>
      <c r="H8" s="19"/>
      <c r="I8" s="20"/>
      <c r="J8">
        <f t="shared" ref="J8:J37" ca="1" si="3">IF(AND(B8,B9),1,0)</f>
        <v>0</v>
      </c>
      <c r="K8">
        <f t="shared" ref="K8:K37" ca="1" si="4">IF(AND(NOT(B8),NOT(B9)),1,0)</f>
        <v>0</v>
      </c>
      <c r="L8" s="55">
        <v>2</v>
      </c>
      <c r="M8" s="61">
        <f t="shared" ca="1" si="0"/>
        <v>0.96549617048380576</v>
      </c>
      <c r="N8" s="55"/>
      <c r="O8" s="4"/>
      <c r="P8" t="s">
        <v>84</v>
      </c>
      <c r="Z8" t="s">
        <v>105</v>
      </c>
    </row>
    <row r="9" spans="1:34" ht="15.6">
      <c r="A9" s="2">
        <v>3</v>
      </c>
      <c r="B9" s="10">
        <f t="shared" ca="1" si="1"/>
        <v>0</v>
      </c>
      <c r="C9" s="25">
        <f t="shared" ca="1" si="2"/>
        <v>0.77784047650028321</v>
      </c>
      <c r="D9" s="63">
        <f>'Rainfall Year 2025'!D9</f>
        <v>0.72</v>
      </c>
      <c r="E9" s="34">
        <f>1-pww</f>
        <v>0.28000000000000003</v>
      </c>
      <c r="F9" s="35" t="s">
        <v>78</v>
      </c>
      <c r="G9" s="36">
        <f ca="1">J6</f>
        <v>0.68095618659937696</v>
      </c>
      <c r="H9" s="36">
        <f ca="1">1-G9</f>
        <v>0.31904381340062304</v>
      </c>
      <c r="I9" s="20"/>
      <c r="J9">
        <f t="shared" ca="1" si="3"/>
        <v>0</v>
      </c>
      <c r="K9">
        <f t="shared" ca="1" si="4"/>
        <v>0</v>
      </c>
      <c r="L9" s="55">
        <v>3</v>
      </c>
      <c r="M9" s="61">
        <f t="shared" ca="1" si="0"/>
        <v>0</v>
      </c>
      <c r="N9" s="55"/>
      <c r="O9" s="41" t="s">
        <v>85</v>
      </c>
      <c r="P9" s="42"/>
      <c r="Q9" s="42" t="s">
        <v>86</v>
      </c>
      <c r="R9" s="43"/>
      <c r="Z9" t="s">
        <v>106</v>
      </c>
      <c r="AE9" t="s">
        <v>107</v>
      </c>
    </row>
    <row r="10" spans="1:34" ht="15.6">
      <c r="A10" s="2">
        <v>4</v>
      </c>
      <c r="B10" s="10">
        <f t="shared" ca="1" si="1"/>
        <v>1</v>
      </c>
      <c r="C10" s="25">
        <f t="shared" ca="1" si="2"/>
        <v>0.25231804390085288</v>
      </c>
      <c r="D10" s="34">
        <f>1-pdd</f>
        <v>0.53</v>
      </c>
      <c r="E10" s="63">
        <f>'Rainfall Year 2025'!E10</f>
        <v>0.47</v>
      </c>
      <c r="F10" s="35" t="s">
        <v>78</v>
      </c>
      <c r="G10" s="36">
        <f ca="1">1-H10</f>
        <v>0.97799530202963048</v>
      </c>
      <c r="H10" s="36">
        <f ca="1">K6</f>
        <v>2.2004697970369476E-2</v>
      </c>
      <c r="I10" s="20"/>
      <c r="J10">
        <f t="shared" ca="1" si="3"/>
        <v>1</v>
      </c>
      <c r="K10">
        <f t="shared" ca="1" si="4"/>
        <v>0</v>
      </c>
      <c r="L10" s="55">
        <v>4</v>
      </c>
      <c r="M10" s="61">
        <f t="shared" ca="1" si="0"/>
        <v>1.0500566911539235</v>
      </c>
      <c r="N10" s="55"/>
      <c r="O10" s="44">
        <f ca="1">SUM(M7:M37)/31/H6</f>
        <v>1.258752136932856</v>
      </c>
      <c r="P10" s="45"/>
      <c r="Q10" s="46">
        <f ca="1">SUM(M7:M37)</f>
        <v>23.79594479018288</v>
      </c>
      <c r="R10" s="47" t="s">
        <v>87</v>
      </c>
      <c r="S10" s="78" t="s">
        <v>88</v>
      </c>
      <c r="T10" s="78"/>
      <c r="U10" s="78"/>
      <c r="V10" s="78"/>
      <c r="Z10" s="81" t="s">
        <v>108</v>
      </c>
      <c r="AA10" s="81" t="s">
        <v>109</v>
      </c>
      <c r="AB10" s="81" t="s">
        <v>110</v>
      </c>
      <c r="AE10" s="81" t="s">
        <v>108</v>
      </c>
      <c r="AF10" s="81" t="s">
        <v>111</v>
      </c>
      <c r="AG10" s="81" t="s">
        <v>112</v>
      </c>
      <c r="AH10" s="81" t="s">
        <v>113</v>
      </c>
    </row>
    <row r="11" spans="1:34" ht="18.600000000000001">
      <c r="A11" s="2">
        <v>5</v>
      </c>
      <c r="B11" s="10">
        <f t="shared" ca="1" si="1"/>
        <v>1</v>
      </c>
      <c r="C11" s="25">
        <f t="shared" ca="1" si="2"/>
        <v>4.3926702312548249E-2</v>
      </c>
      <c r="J11">
        <f t="shared" ca="1" si="3"/>
        <v>1</v>
      </c>
      <c r="K11">
        <f t="shared" ca="1" si="4"/>
        <v>0</v>
      </c>
      <c r="L11" s="55">
        <v>5</v>
      </c>
      <c r="M11" s="61">
        <f t="shared" ca="1" si="0"/>
        <v>0.16164356750406253</v>
      </c>
      <c r="N11" s="55"/>
      <c r="O11" s="48"/>
      <c r="P11" s="49"/>
      <c r="R11" s="50"/>
      <c r="Z11">
        <v>10</v>
      </c>
      <c r="AA11" s="72">
        <v>-24.5</v>
      </c>
      <c r="AB11">
        <f>AB12</f>
        <v>0.91</v>
      </c>
      <c r="AE11">
        <v>10</v>
      </c>
      <c r="AF11">
        <v>-31</v>
      </c>
      <c r="AG11">
        <f>(AF11+100)/100</f>
        <v>0.69</v>
      </c>
    </row>
    <row r="12" spans="1:34">
      <c r="A12" s="2">
        <v>6</v>
      </c>
      <c r="B12" s="10">
        <f t="shared" ca="1" si="1"/>
        <v>1</v>
      </c>
      <c r="C12" s="25">
        <f t="shared" ca="1" si="2"/>
        <v>0.62268723920757019</v>
      </c>
      <c r="J12">
        <f t="shared" ca="1" si="3"/>
        <v>0</v>
      </c>
      <c r="K12">
        <f t="shared" ca="1" si="4"/>
        <v>0</v>
      </c>
      <c r="L12" s="55">
        <v>6</v>
      </c>
      <c r="M12" s="61">
        <f t="shared" ca="1" si="0"/>
        <v>1.4919838113134645</v>
      </c>
      <c r="N12" s="55"/>
      <c r="Z12">
        <v>50</v>
      </c>
      <c r="AA12">
        <v>-9</v>
      </c>
      <c r="AB12">
        <f>(AA12+100)/100</f>
        <v>0.91</v>
      </c>
      <c r="AE12">
        <v>50</v>
      </c>
      <c r="AF12">
        <v>-12.5</v>
      </c>
      <c r="AG12">
        <f t="shared" ref="AG12:AG13" si="5">(AF12+100)/100</f>
        <v>0.875</v>
      </c>
    </row>
    <row r="13" spans="1:34">
      <c r="A13" s="2">
        <v>7</v>
      </c>
      <c r="B13" s="10">
        <f t="shared" ca="1" si="1"/>
        <v>0</v>
      </c>
      <c r="C13" s="25">
        <f t="shared" ca="1" si="2"/>
        <v>0.98588669242059646</v>
      </c>
      <c r="J13">
        <f t="shared" ca="1" si="3"/>
        <v>0</v>
      </c>
      <c r="K13">
        <f t="shared" ca="1" si="4"/>
        <v>1</v>
      </c>
      <c r="L13" s="55">
        <v>7</v>
      </c>
      <c r="M13" s="61">
        <f t="shared" ca="1" si="0"/>
        <v>0</v>
      </c>
      <c r="N13" s="55"/>
      <c r="O13" s="76" t="s">
        <v>89</v>
      </c>
      <c r="P13" s="76" t="s">
        <v>90</v>
      </c>
      <c r="Q13" s="77">
        <f>79.9</f>
        <v>79.900000000000006</v>
      </c>
      <c r="R13" s="78" t="s">
        <v>87</v>
      </c>
      <c r="S13" s="78" t="s">
        <v>91</v>
      </c>
      <c r="T13" s="78"/>
      <c r="U13" s="78"/>
      <c r="V13" s="78"/>
      <c r="W13" s="78"/>
      <c r="Z13">
        <v>90</v>
      </c>
      <c r="AA13">
        <v>7</v>
      </c>
      <c r="AB13">
        <f>(AA13+100)/100</f>
        <v>1.07</v>
      </c>
      <c r="AE13">
        <v>90</v>
      </c>
      <c r="AF13">
        <v>6</v>
      </c>
      <c r="AG13">
        <f t="shared" si="5"/>
        <v>1.06</v>
      </c>
    </row>
    <row r="14" spans="1:34">
      <c r="A14" s="2">
        <v>8</v>
      </c>
      <c r="B14" s="10">
        <f t="shared" ca="1" si="1"/>
        <v>0</v>
      </c>
      <c r="C14" s="25">
        <f t="shared" ca="1" si="2"/>
        <v>0.73347276101674763</v>
      </c>
      <c r="J14">
        <f t="shared" ca="1" si="3"/>
        <v>0</v>
      </c>
      <c r="K14">
        <f t="shared" ca="1" si="4"/>
        <v>1</v>
      </c>
      <c r="L14" s="55">
        <v>8</v>
      </c>
      <c r="M14" s="61">
        <f t="shared" ca="1" si="0"/>
        <v>0</v>
      </c>
      <c r="N14" s="55"/>
      <c r="O14" s="76"/>
      <c r="P14" s="76" t="s">
        <v>92</v>
      </c>
      <c r="Q14" s="77">
        <f ca="1">MAX(M7:M3656)</f>
        <v>19.26049145592442</v>
      </c>
      <c r="R14" s="78" t="s">
        <v>87</v>
      </c>
      <c r="S14" s="78"/>
      <c r="T14" s="78"/>
      <c r="U14" s="78"/>
      <c r="V14" s="78"/>
      <c r="W14" s="78"/>
      <c r="Z14" t="s">
        <v>106</v>
      </c>
      <c r="AE14" t="s">
        <v>107</v>
      </c>
    </row>
    <row r="15" spans="1:34">
      <c r="A15" s="2">
        <v>9</v>
      </c>
      <c r="B15" s="10">
        <f t="shared" ca="1" si="1"/>
        <v>0</v>
      </c>
      <c r="C15" s="25">
        <f t="shared" ca="1" si="2"/>
        <v>0.81360440045746085</v>
      </c>
      <c r="J15">
        <f t="shared" ca="1" si="3"/>
        <v>0</v>
      </c>
      <c r="K15">
        <f t="shared" ca="1" si="4"/>
        <v>1</v>
      </c>
      <c r="L15" s="55">
        <v>9</v>
      </c>
      <c r="M15" s="61">
        <f t="shared" ca="1" si="0"/>
        <v>0</v>
      </c>
      <c r="N15" s="55"/>
      <c r="Q15" s="51"/>
      <c r="Z15" s="81" t="s">
        <v>114</v>
      </c>
      <c r="AA15" s="81" t="s">
        <v>109</v>
      </c>
      <c r="AB15" s="81" t="s">
        <v>110</v>
      </c>
      <c r="AE15" s="81" t="s">
        <v>114</v>
      </c>
      <c r="AF15" s="81" t="s">
        <v>115</v>
      </c>
      <c r="AG15" s="81" t="s">
        <v>116</v>
      </c>
      <c r="AH15" s="81" t="s">
        <v>117</v>
      </c>
    </row>
    <row r="16" spans="1:34" ht="18.600000000000001">
      <c r="A16" s="2">
        <v>10</v>
      </c>
      <c r="B16" s="10">
        <f t="shared" ca="1" si="1"/>
        <v>0</v>
      </c>
      <c r="C16" s="25">
        <f t="shared" ca="1" si="2"/>
        <v>0.86408288041623282</v>
      </c>
      <c r="J16">
        <f t="shared" ca="1" si="3"/>
        <v>0</v>
      </c>
      <c r="K16">
        <f t="shared" ca="1" si="4"/>
        <v>0</v>
      </c>
      <c r="L16" s="55">
        <v>10</v>
      </c>
      <c r="M16" s="61">
        <f t="shared" ca="1" si="0"/>
        <v>0</v>
      </c>
      <c r="N16" s="55"/>
      <c r="Z16">
        <v>10</v>
      </c>
      <c r="AA16" s="72">
        <v>-4</v>
      </c>
      <c r="AB16">
        <f>AB17</f>
        <v>1.0549999999999999</v>
      </c>
      <c r="AE16">
        <v>10</v>
      </c>
      <c r="AF16" s="72">
        <v>-3.5</v>
      </c>
      <c r="AG16">
        <f>(AF16+100)/100</f>
        <v>0.96499999999999997</v>
      </c>
    </row>
    <row r="17" spans="1:33" ht="18.600000000000001">
      <c r="A17" s="2">
        <v>11</v>
      </c>
      <c r="B17" s="10">
        <f t="shared" ca="1" si="1"/>
        <v>1</v>
      </c>
      <c r="C17" s="25">
        <f t="shared" ca="1" si="2"/>
        <v>0.2923338934937133</v>
      </c>
      <c r="J17">
        <f t="shared" ca="1" si="3"/>
        <v>0</v>
      </c>
      <c r="K17">
        <f t="shared" ca="1" si="4"/>
        <v>0</v>
      </c>
      <c r="L17" s="55">
        <v>11</v>
      </c>
      <c r="M17" s="61">
        <f t="shared" ca="1" si="0"/>
        <v>3.3205931179871033</v>
      </c>
      <c r="N17" s="55"/>
      <c r="Z17">
        <v>50</v>
      </c>
      <c r="AA17" s="72">
        <v>5.5</v>
      </c>
      <c r="AB17">
        <f t="shared" ref="AB17:AB18" si="6">(AA17+100)/100</f>
        <v>1.0549999999999999</v>
      </c>
      <c r="AE17">
        <v>50</v>
      </c>
      <c r="AF17" s="72">
        <v>7.5</v>
      </c>
      <c r="AG17">
        <f t="shared" ref="AG17:AG18" si="7">(AF17+100)/100</f>
        <v>1.075</v>
      </c>
    </row>
    <row r="18" spans="1:33" ht="18.600000000000001">
      <c r="A18" s="2">
        <v>12</v>
      </c>
      <c r="B18" s="10">
        <f t="shared" ca="1" si="1"/>
        <v>0</v>
      </c>
      <c r="C18" s="25">
        <f t="shared" ca="1" si="2"/>
        <v>0.96740026926310729</v>
      </c>
      <c r="J18">
        <f t="shared" ca="1" si="3"/>
        <v>0</v>
      </c>
      <c r="K18">
        <f t="shared" ca="1" si="4"/>
        <v>1</v>
      </c>
      <c r="L18" s="55">
        <v>12</v>
      </c>
      <c r="M18" s="61">
        <f t="shared" ca="1" si="0"/>
        <v>0</v>
      </c>
      <c r="N18" s="55"/>
      <c r="Z18">
        <v>90</v>
      </c>
      <c r="AA18" s="72">
        <v>16.5</v>
      </c>
      <c r="AB18">
        <f t="shared" si="6"/>
        <v>1.165</v>
      </c>
      <c r="AE18">
        <v>90</v>
      </c>
      <c r="AF18" s="72">
        <v>20.5</v>
      </c>
      <c r="AG18">
        <f t="shared" si="7"/>
        <v>1.2050000000000001</v>
      </c>
    </row>
    <row r="19" spans="1:33">
      <c r="A19" s="2">
        <v>13</v>
      </c>
      <c r="B19" s="10">
        <f t="shared" ca="1" si="1"/>
        <v>0</v>
      </c>
      <c r="C19" s="25">
        <f t="shared" ca="1" si="2"/>
        <v>0.81174399707499567</v>
      </c>
      <c r="J19">
        <f t="shared" ca="1" si="3"/>
        <v>0</v>
      </c>
      <c r="K19">
        <f t="shared" ca="1" si="4"/>
        <v>1</v>
      </c>
      <c r="L19" s="55">
        <v>13</v>
      </c>
      <c r="M19" s="61">
        <f t="shared" ca="1" si="0"/>
        <v>0</v>
      </c>
      <c r="N19" s="55"/>
      <c r="AF19" t="s">
        <v>118</v>
      </c>
    </row>
    <row r="20" spans="1:33">
      <c r="A20" s="2">
        <v>14</v>
      </c>
      <c r="B20" s="10">
        <f t="shared" ca="1" si="1"/>
        <v>0</v>
      </c>
      <c r="C20" s="25">
        <f t="shared" ca="1" si="2"/>
        <v>0.7415914652896477</v>
      </c>
      <c r="J20">
        <f t="shared" ca="1" si="3"/>
        <v>0</v>
      </c>
      <c r="K20">
        <f t="shared" ca="1" si="4"/>
        <v>0</v>
      </c>
      <c r="L20" s="55">
        <v>14</v>
      </c>
      <c r="M20" s="61">
        <f t="shared" ca="1" si="0"/>
        <v>0</v>
      </c>
      <c r="N20" s="55"/>
    </row>
    <row r="21" spans="1:33">
      <c r="A21" s="2">
        <v>15</v>
      </c>
      <c r="B21" s="10">
        <f t="shared" ca="1" si="1"/>
        <v>1</v>
      </c>
      <c r="C21" s="25">
        <f t="shared" ca="1" si="2"/>
        <v>0.32636991955653394</v>
      </c>
      <c r="J21">
        <f t="shared" ca="1" si="3"/>
        <v>0</v>
      </c>
      <c r="K21">
        <f t="shared" ca="1" si="4"/>
        <v>0</v>
      </c>
      <c r="L21" s="55">
        <v>15</v>
      </c>
      <c r="M21" s="61">
        <f t="shared" ca="1" si="0"/>
        <v>2.7938177300818738</v>
      </c>
      <c r="N21" s="55"/>
    </row>
    <row r="22" spans="1:33">
      <c r="A22" s="2">
        <v>16</v>
      </c>
      <c r="B22" s="10">
        <f t="shared" ca="1" si="1"/>
        <v>0</v>
      </c>
      <c r="C22" s="25">
        <f t="shared" ca="1" si="2"/>
        <v>0.91351288440666178</v>
      </c>
      <c r="J22">
        <f t="shared" ca="1" si="3"/>
        <v>0</v>
      </c>
      <c r="K22">
        <f t="shared" ca="1" si="4"/>
        <v>1</v>
      </c>
      <c r="L22" s="55">
        <v>16</v>
      </c>
      <c r="M22" s="61">
        <f t="shared" ca="1" si="0"/>
        <v>0</v>
      </c>
      <c r="N22" s="55"/>
    </row>
    <row r="23" spans="1:33">
      <c r="A23" s="2">
        <v>17</v>
      </c>
      <c r="B23" s="10">
        <f t="shared" ca="1" si="1"/>
        <v>0</v>
      </c>
      <c r="C23" s="25">
        <f t="shared" ca="1" si="2"/>
        <v>0.9250293709409948</v>
      </c>
      <c r="J23">
        <f t="shared" ca="1" si="3"/>
        <v>0</v>
      </c>
      <c r="K23">
        <f t="shared" ca="1" si="4"/>
        <v>1</v>
      </c>
      <c r="L23" s="55">
        <v>17</v>
      </c>
      <c r="M23" s="61">
        <f t="shared" ca="1" si="0"/>
        <v>0</v>
      </c>
      <c r="N23" s="55"/>
    </row>
    <row r="24" spans="1:33">
      <c r="A24" s="2">
        <v>18</v>
      </c>
      <c r="B24" s="10">
        <f t="shared" ca="1" si="1"/>
        <v>0</v>
      </c>
      <c r="C24" s="25">
        <f t="shared" ca="1" si="2"/>
        <v>0.67681246921771854</v>
      </c>
      <c r="J24">
        <f t="shared" ca="1" si="3"/>
        <v>0</v>
      </c>
      <c r="K24">
        <f t="shared" ca="1" si="4"/>
        <v>1</v>
      </c>
      <c r="L24" s="55">
        <v>18</v>
      </c>
      <c r="M24" s="61">
        <f t="shared" ca="1" si="0"/>
        <v>0</v>
      </c>
      <c r="N24" s="55"/>
    </row>
    <row r="25" spans="1:33">
      <c r="A25" s="2">
        <v>19</v>
      </c>
      <c r="B25" s="10">
        <f t="shared" ca="1" si="1"/>
        <v>0</v>
      </c>
      <c r="C25" s="25">
        <f t="shared" ca="1" si="2"/>
        <v>0.72181470444906426</v>
      </c>
      <c r="J25">
        <f t="shared" ca="1" si="3"/>
        <v>0</v>
      </c>
      <c r="K25">
        <f t="shared" ca="1" si="4"/>
        <v>1</v>
      </c>
      <c r="L25" s="55">
        <v>19</v>
      </c>
      <c r="M25" s="61">
        <f t="shared" ca="1" si="0"/>
        <v>0</v>
      </c>
      <c r="N25" s="55"/>
    </row>
    <row r="26" spans="1:33">
      <c r="A26" s="2">
        <v>20</v>
      </c>
      <c r="B26" s="10">
        <f t="shared" ca="1" si="1"/>
        <v>0</v>
      </c>
      <c r="C26" s="25">
        <f t="shared" ca="1" si="2"/>
        <v>0.58199985442090785</v>
      </c>
      <c r="J26">
        <f t="shared" ca="1" si="3"/>
        <v>0</v>
      </c>
      <c r="K26">
        <f t="shared" ca="1" si="4"/>
        <v>1</v>
      </c>
      <c r="L26" s="55">
        <v>20</v>
      </c>
      <c r="M26" s="61">
        <f t="shared" ca="1" si="0"/>
        <v>0</v>
      </c>
      <c r="N26" s="55"/>
    </row>
    <row r="27" spans="1:33">
      <c r="A27" s="2">
        <v>21</v>
      </c>
      <c r="B27" s="10">
        <f t="shared" ca="1" si="1"/>
        <v>0</v>
      </c>
      <c r="C27" s="25">
        <f t="shared" ca="1" si="2"/>
        <v>0.98831662157012534</v>
      </c>
      <c r="J27">
        <f t="shared" ca="1" si="3"/>
        <v>0</v>
      </c>
      <c r="K27">
        <f t="shared" ca="1" si="4"/>
        <v>1</v>
      </c>
      <c r="L27" s="55">
        <v>21</v>
      </c>
      <c r="M27" s="61">
        <f t="shared" ca="1" si="0"/>
        <v>0</v>
      </c>
      <c r="N27" s="55"/>
    </row>
    <row r="28" spans="1:33">
      <c r="A28" s="2">
        <v>22</v>
      </c>
      <c r="B28" s="10">
        <f t="shared" ca="1" si="1"/>
        <v>0</v>
      </c>
      <c r="C28" s="25">
        <f t="shared" ca="1" si="2"/>
        <v>0.9459761693671328</v>
      </c>
      <c r="J28">
        <f t="shared" ca="1" si="3"/>
        <v>0</v>
      </c>
      <c r="K28">
        <f t="shared" ca="1" si="4"/>
        <v>1</v>
      </c>
      <c r="L28" s="55">
        <v>22</v>
      </c>
      <c r="M28" s="61">
        <f t="shared" ca="1" si="0"/>
        <v>0</v>
      </c>
      <c r="N28" s="55"/>
    </row>
    <row r="29" spans="1:33">
      <c r="A29" s="2">
        <v>23</v>
      </c>
      <c r="B29" s="10">
        <f t="shared" ca="1" si="1"/>
        <v>0</v>
      </c>
      <c r="C29" s="25">
        <f t="shared" ca="1" si="2"/>
        <v>0.59976537653488216</v>
      </c>
      <c r="J29">
        <f t="shared" ca="1" si="3"/>
        <v>0</v>
      </c>
      <c r="K29">
        <f t="shared" ca="1" si="4"/>
        <v>1</v>
      </c>
      <c r="L29" s="55">
        <v>23</v>
      </c>
      <c r="M29" s="61">
        <f t="shared" ca="1" si="0"/>
        <v>0</v>
      </c>
      <c r="N29" s="55"/>
    </row>
    <row r="30" spans="1:33">
      <c r="A30" s="2">
        <v>24</v>
      </c>
      <c r="B30" s="10">
        <f t="shared" ca="1" si="1"/>
        <v>0</v>
      </c>
      <c r="C30" s="25">
        <f t="shared" ca="1" si="2"/>
        <v>0.61675245483894237</v>
      </c>
      <c r="J30">
        <f t="shared" ca="1" si="3"/>
        <v>0</v>
      </c>
      <c r="K30">
        <f t="shared" ca="1" si="4"/>
        <v>0</v>
      </c>
      <c r="L30" s="55">
        <v>24</v>
      </c>
      <c r="M30" s="61">
        <f t="shared" ca="1" si="0"/>
        <v>0</v>
      </c>
      <c r="N30" s="55"/>
    </row>
    <row r="31" spans="1:33">
      <c r="A31" s="2">
        <v>25</v>
      </c>
      <c r="B31" s="10">
        <f t="shared" ca="1" si="1"/>
        <v>1</v>
      </c>
      <c r="C31" s="25">
        <f t="shared" ca="1" si="2"/>
        <v>0.30979312770527501</v>
      </c>
      <c r="J31">
        <f t="shared" ca="1" si="3"/>
        <v>1</v>
      </c>
      <c r="K31">
        <f t="shared" ca="1" si="4"/>
        <v>0</v>
      </c>
      <c r="L31" s="55">
        <v>25</v>
      </c>
      <c r="M31" s="61">
        <f t="shared" ca="1" si="0"/>
        <v>5.7805938882632679</v>
      </c>
      <c r="N31" s="55"/>
    </row>
    <row r="32" spans="1:33">
      <c r="A32" s="2">
        <v>26</v>
      </c>
      <c r="B32" s="10">
        <f t="shared" ca="1" si="1"/>
        <v>1</v>
      </c>
      <c r="C32" s="25">
        <f t="shared" ca="1" si="2"/>
        <v>0.15908529578037578</v>
      </c>
      <c r="J32">
        <f t="shared" ca="1" si="3"/>
        <v>0</v>
      </c>
      <c r="K32">
        <f t="shared" ca="1" si="4"/>
        <v>0</v>
      </c>
      <c r="L32" s="55">
        <v>26</v>
      </c>
      <c r="M32" s="61">
        <f t="shared" ca="1" si="0"/>
        <v>4.7769454949707848</v>
      </c>
      <c r="N32" s="55"/>
    </row>
    <row r="33" spans="1:21">
      <c r="A33" s="2">
        <v>27</v>
      </c>
      <c r="B33" s="10">
        <f t="shared" ca="1" si="1"/>
        <v>0</v>
      </c>
      <c r="C33" s="25">
        <f t="shared" ca="1" si="2"/>
        <v>0.87875795603497853</v>
      </c>
      <c r="J33">
        <f t="shared" ca="1" si="3"/>
        <v>0</v>
      </c>
      <c r="K33">
        <f t="shared" ca="1" si="4"/>
        <v>0</v>
      </c>
      <c r="L33" s="55">
        <v>27</v>
      </c>
      <c r="M33" s="61">
        <f t="shared" ca="1" si="0"/>
        <v>0</v>
      </c>
      <c r="N33" s="55"/>
    </row>
    <row r="34" spans="1:21">
      <c r="A34" s="2">
        <v>28</v>
      </c>
      <c r="B34" s="10">
        <f t="shared" ca="1" si="1"/>
        <v>1</v>
      </c>
      <c r="C34" s="25">
        <f t="shared" ca="1" si="2"/>
        <v>0.28830791110781762</v>
      </c>
      <c r="J34">
        <f t="shared" ca="1" si="3"/>
        <v>0</v>
      </c>
      <c r="K34">
        <f t="shared" ca="1" si="4"/>
        <v>0</v>
      </c>
      <c r="L34" s="55">
        <v>28</v>
      </c>
      <c r="M34" s="61">
        <f t="shared" ca="1" si="0"/>
        <v>1.0014123762084279</v>
      </c>
      <c r="N34" s="55"/>
    </row>
    <row r="35" spans="1:21">
      <c r="A35" s="2">
        <v>29</v>
      </c>
      <c r="B35" s="10">
        <f t="shared" ca="1" si="1"/>
        <v>0</v>
      </c>
      <c r="C35" s="25">
        <f t="shared" ca="1" si="2"/>
        <v>0.95722091065336856</v>
      </c>
      <c r="J35">
        <f t="shared" ca="1" si="3"/>
        <v>0</v>
      </c>
      <c r="K35">
        <f t="shared" ca="1" si="4"/>
        <v>0</v>
      </c>
      <c r="L35" s="55">
        <v>29</v>
      </c>
      <c r="M35" s="61">
        <f t="shared" ca="1" si="0"/>
        <v>0</v>
      </c>
      <c r="N35" s="55"/>
    </row>
    <row r="36" spans="1:21">
      <c r="A36" s="2">
        <v>30</v>
      </c>
      <c r="B36" s="10">
        <f t="shared" ca="1" si="1"/>
        <v>1</v>
      </c>
      <c r="C36" s="25">
        <f t="shared" ca="1" si="2"/>
        <v>0.3133404093480755</v>
      </c>
      <c r="J36">
        <f t="shared" ca="1" si="3"/>
        <v>0</v>
      </c>
      <c r="K36">
        <f t="shared" ca="1" si="4"/>
        <v>0</v>
      </c>
      <c r="L36" s="55">
        <v>30</v>
      </c>
      <c r="M36" s="61">
        <f t="shared" ca="1" si="0"/>
        <v>1.3029990680352543</v>
      </c>
      <c r="N36" s="55"/>
    </row>
    <row r="37" spans="1:21">
      <c r="A37" s="2">
        <v>31</v>
      </c>
      <c r="B37" s="10">
        <f t="shared" ca="1" si="1"/>
        <v>0</v>
      </c>
      <c r="C37" s="25">
        <f t="shared" ca="1" si="2"/>
        <v>0.82141077674924379</v>
      </c>
      <c r="J37">
        <f t="shared" ca="1" si="3"/>
        <v>0</v>
      </c>
      <c r="K37">
        <f t="shared" ca="1" si="4"/>
        <v>1</v>
      </c>
      <c r="L37" s="55">
        <v>31</v>
      </c>
      <c r="M37" s="61">
        <f t="shared" ca="1" si="0"/>
        <v>0</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6" thickBot="1">
      <c r="A46" s="2" t="s">
        <v>59</v>
      </c>
      <c r="B46" s="2"/>
      <c r="C46" s="23"/>
      <c r="D46" s="1"/>
      <c r="E46" s="1"/>
      <c r="F46" s="1"/>
      <c r="G46" s="1"/>
      <c r="H46" s="1"/>
      <c r="I46" s="1"/>
      <c r="L46" s="55" t="s">
        <v>60</v>
      </c>
      <c r="M46" s="55"/>
      <c r="N46" s="55"/>
      <c r="O46" s="38">
        <v>0.43</v>
      </c>
      <c r="P46" s="38">
        <v>0.72</v>
      </c>
      <c r="Q46" s="38">
        <v>0.62</v>
      </c>
      <c r="R46" s="3"/>
    </row>
    <row r="47" spans="1:21" ht="24" thickBot="1">
      <c r="A47" s="2" t="s">
        <v>61</v>
      </c>
      <c r="B47" s="27">
        <v>1</v>
      </c>
      <c r="C47" s="28" t="s">
        <v>62</v>
      </c>
      <c r="D47" s="16" t="s">
        <v>63</v>
      </c>
      <c r="E47" s="16"/>
      <c r="F47" s="1"/>
      <c r="G47" s="2" t="s">
        <v>64</v>
      </c>
      <c r="H47" s="2"/>
      <c r="I47" s="2"/>
      <c r="J47" s="2" t="s">
        <v>64</v>
      </c>
      <c r="K47" s="2"/>
      <c r="L47" s="56" t="s">
        <v>65</v>
      </c>
      <c r="M47" s="62">
        <f>1/M48</f>
        <v>0.34219036049754481</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f>'Rainfall Year 2025'!M48*AB16</f>
        <v>2.9223499999999998</v>
      </c>
      <c r="N48" s="55"/>
      <c r="O48" s="3"/>
      <c r="P48" s="3"/>
      <c r="Q48" s="3"/>
      <c r="R48" s="3"/>
    </row>
    <row r="49" spans="1:23">
      <c r="A49" s="5" t="s">
        <v>73</v>
      </c>
      <c r="B49" s="9" t="s">
        <v>74</v>
      </c>
      <c r="C49" s="24" t="s">
        <v>75</v>
      </c>
      <c r="D49" s="18" t="s">
        <v>76</v>
      </c>
      <c r="E49" s="18" t="s">
        <v>77</v>
      </c>
      <c r="F49" s="15" t="s">
        <v>78</v>
      </c>
      <c r="G49" s="20" t="s">
        <v>79</v>
      </c>
      <c r="H49" s="21">
        <f ca="1">COUNTIF(rainout,"&gt;0")/COUNT(rainout)</f>
        <v>0.60981912144702843</v>
      </c>
      <c r="I49" s="20"/>
      <c r="J49" s="6">
        <f ca="1">SUM(J50:J3699)/SUM(rainout)</f>
        <v>0.66120531661372561</v>
      </c>
      <c r="K49" s="6">
        <f ca="1">SUM(K50:K3699)/(3650-SUM(rainout))</f>
        <v>1.7898693666425009E-2</v>
      </c>
      <c r="L49" s="59" t="s">
        <v>73</v>
      </c>
      <c r="M49" s="60" t="s">
        <v>80</v>
      </c>
      <c r="N49" s="55"/>
    </row>
    <row r="50" spans="1:23">
      <c r="A50" s="2">
        <v>1</v>
      </c>
      <c r="B50" s="10">
        <v>1</v>
      </c>
      <c r="C50" s="25">
        <f ca="1">RAND()</f>
        <v>0.26257469382059773</v>
      </c>
      <c r="D50" s="18" t="s">
        <v>81</v>
      </c>
      <c r="E50" s="18" t="s">
        <v>82</v>
      </c>
      <c r="F50" s="15" t="s">
        <v>78</v>
      </c>
      <c r="G50" s="20" t="s">
        <v>12</v>
      </c>
      <c r="H50" s="21">
        <f ca="1">COUNTIF(rainout,"=0")/COUNT(rainout)</f>
        <v>0.39018087855297157</v>
      </c>
      <c r="I50" s="20"/>
      <c r="J50">
        <f ca="1">IF(AND(B50,B51),1,0)</f>
        <v>1</v>
      </c>
      <c r="K50">
        <f ca="1">IF(AND(NOT(B50),NOT(B51)),1,0)</f>
        <v>0</v>
      </c>
      <c r="L50" s="55">
        <v>1</v>
      </c>
      <c r="M50" s="61">
        <f t="shared" ref="M50:M77" ca="1" si="8">IF(B50&gt;0,-LN(1-(RAND()))/lambda,0)</f>
        <v>0.71673092167070174</v>
      </c>
      <c r="N50" s="55"/>
      <c r="O50" s="37"/>
      <c r="P50" t="s">
        <v>83</v>
      </c>
    </row>
    <row r="51" spans="1:23">
      <c r="A51" s="2">
        <v>2</v>
      </c>
      <c r="B51" s="10">
        <f t="shared" ref="B51:B77" ca="1" si="9">IF(B50&gt;0,IF(C51&lt;pww,1,0),IF(C51&lt;pdw,1,0))</f>
        <v>1</v>
      </c>
      <c r="C51" s="25">
        <f t="shared" ca="1" si="2"/>
        <v>5.2008284793118476E-2</v>
      </c>
      <c r="D51" s="18"/>
      <c r="E51" s="18"/>
      <c r="F51" s="1"/>
      <c r="G51" s="19" t="s">
        <v>69</v>
      </c>
      <c r="H51" s="19"/>
      <c r="I51" s="20"/>
      <c r="J51">
        <f t="shared" ref="J51:J77" ca="1" si="10">IF(AND(B51,B52),1,0)</f>
        <v>1</v>
      </c>
      <c r="K51">
        <f t="shared" ref="K51:K77" ca="1" si="11">IF(AND(NOT(B51),NOT(B52)),1,0)</f>
        <v>0</v>
      </c>
      <c r="L51" s="55">
        <v>2</v>
      </c>
      <c r="M51" s="61">
        <f t="shared" ca="1" si="8"/>
        <v>7.4820592894773421</v>
      </c>
      <c r="N51" s="55"/>
      <c r="O51" s="4"/>
      <c r="P51" t="s">
        <v>84</v>
      </c>
    </row>
    <row r="52" spans="1:23" ht="15.6">
      <c r="A52" s="2">
        <v>3</v>
      </c>
      <c r="B52" s="10">
        <f t="shared" ca="1" si="9"/>
        <v>1</v>
      </c>
      <c r="C52" s="25">
        <f t="shared" ca="1" si="2"/>
        <v>0.18883743509446105</v>
      </c>
      <c r="D52" s="63">
        <f>'Rainfall Year 2025'!D52</f>
        <v>0.73</v>
      </c>
      <c r="E52" s="34">
        <f>1-D52</f>
        <v>0.27</v>
      </c>
      <c r="F52" s="35" t="s">
        <v>78</v>
      </c>
      <c r="G52" s="36">
        <f ca="1">J49</f>
        <v>0.66120531661372561</v>
      </c>
      <c r="H52" s="36">
        <f ca="1">1-G52</f>
        <v>0.33879468338627439</v>
      </c>
      <c r="I52" s="20"/>
      <c r="J52">
        <f t="shared" ca="1" si="10"/>
        <v>1</v>
      </c>
      <c r="K52">
        <f t="shared" ca="1" si="11"/>
        <v>0</v>
      </c>
      <c r="L52" s="55">
        <v>3</v>
      </c>
      <c r="M52" s="61">
        <f t="shared" ca="1" si="8"/>
        <v>3.22049726417842</v>
      </c>
      <c r="N52" s="55"/>
      <c r="O52" s="41" t="s">
        <v>85</v>
      </c>
      <c r="P52" s="42"/>
      <c r="Q52" s="42" t="s">
        <v>86</v>
      </c>
      <c r="R52" s="43"/>
    </row>
    <row r="53" spans="1:23" ht="15.6">
      <c r="A53" s="2">
        <v>4</v>
      </c>
      <c r="B53" s="10">
        <f t="shared" ca="1" si="9"/>
        <v>1</v>
      </c>
      <c r="C53" s="25">
        <f t="shared" ca="1" si="2"/>
        <v>0.23271553714689097</v>
      </c>
      <c r="D53" s="34">
        <f>1-E53</f>
        <v>0.41000000000000003</v>
      </c>
      <c r="E53" s="63">
        <f>'Rainfall Year 2025'!E53</f>
        <v>0.59</v>
      </c>
      <c r="F53" s="35" t="s">
        <v>78</v>
      </c>
      <c r="G53" s="36">
        <f ca="1">1-H53</f>
        <v>0.98210130633357495</v>
      </c>
      <c r="H53" s="36">
        <f ca="1">K49</f>
        <v>1.7898693666425009E-2</v>
      </c>
      <c r="I53" s="20"/>
      <c r="J53">
        <f t="shared" ca="1" si="10"/>
        <v>1</v>
      </c>
      <c r="K53">
        <f t="shared" ca="1" si="11"/>
        <v>0</v>
      </c>
      <c r="L53" s="55">
        <v>4</v>
      </c>
      <c r="M53" s="61">
        <f t="shared" ca="1" si="8"/>
        <v>0.47573865010300109</v>
      </c>
      <c r="N53" s="55"/>
      <c r="O53" s="44">
        <f ca="1">SUM(M50:M77)/28/H49</f>
        <v>3.5699147157861422</v>
      </c>
      <c r="P53" s="45"/>
      <c r="Q53" s="46">
        <f ca="1">SUM(M50:M77)</f>
        <v>60.95606315740266</v>
      </c>
      <c r="R53" s="47" t="s">
        <v>87</v>
      </c>
      <c r="S53" s="78" t="s">
        <v>88</v>
      </c>
      <c r="T53" s="78"/>
      <c r="U53" s="78"/>
      <c r="V53" s="78"/>
    </row>
    <row r="54" spans="1:23" ht="15.6">
      <c r="A54" s="2">
        <v>5</v>
      </c>
      <c r="B54" s="10">
        <f t="shared" ca="1" si="9"/>
        <v>1</v>
      </c>
      <c r="C54" s="25">
        <f t="shared" ca="1" si="2"/>
        <v>0.6387152486099571</v>
      </c>
      <c r="J54">
        <f t="shared" ca="1" si="10"/>
        <v>0</v>
      </c>
      <c r="K54">
        <f t="shared" ca="1" si="11"/>
        <v>0</v>
      </c>
      <c r="L54" s="55">
        <v>5</v>
      </c>
      <c r="M54" s="61">
        <f t="shared" ca="1" si="8"/>
        <v>7.6603110592024137</v>
      </c>
      <c r="N54" s="55"/>
      <c r="O54" s="48"/>
      <c r="P54" s="49"/>
      <c r="R54" s="50"/>
    </row>
    <row r="55" spans="1:23">
      <c r="A55" s="2">
        <v>6</v>
      </c>
      <c r="B55" s="10">
        <f t="shared" ca="1" si="9"/>
        <v>0</v>
      </c>
      <c r="C55" s="25">
        <f t="shared" ca="1" si="2"/>
        <v>0.83921351369861452</v>
      </c>
      <c r="J55">
        <f t="shared" ca="1" si="10"/>
        <v>0</v>
      </c>
      <c r="K55">
        <f t="shared" ca="1" si="11"/>
        <v>0</v>
      </c>
      <c r="L55" s="55">
        <v>6</v>
      </c>
      <c r="M55" s="61">
        <f t="shared" ca="1" si="8"/>
        <v>0</v>
      </c>
      <c r="N55" s="55"/>
    </row>
    <row r="56" spans="1:23">
      <c r="A56" s="2">
        <v>7</v>
      </c>
      <c r="B56" s="10">
        <f t="shared" ca="1" si="9"/>
        <v>1</v>
      </c>
      <c r="C56" s="25">
        <f t="shared" ca="1" si="2"/>
        <v>5.5293568384377045E-2</v>
      </c>
      <c r="J56">
        <f t="shared" ca="1" si="10"/>
        <v>1</v>
      </c>
      <c r="K56">
        <f t="shared" ca="1" si="11"/>
        <v>0</v>
      </c>
      <c r="L56" s="55">
        <v>7</v>
      </c>
      <c r="M56" s="61">
        <f t="shared" ca="1" si="8"/>
        <v>1.815235054059603E-3</v>
      </c>
      <c r="N56" s="55"/>
      <c r="O56" s="76" t="s">
        <v>89</v>
      </c>
      <c r="P56" s="76" t="s">
        <v>90</v>
      </c>
      <c r="Q56" s="77">
        <f>79.9</f>
        <v>79.900000000000006</v>
      </c>
      <c r="R56" s="78" t="s">
        <v>87</v>
      </c>
      <c r="S56" s="78" t="s">
        <v>91</v>
      </c>
      <c r="T56" s="78"/>
      <c r="U56" s="78"/>
      <c r="V56" s="78"/>
      <c r="W56" s="78"/>
    </row>
    <row r="57" spans="1:23">
      <c r="A57" s="2">
        <v>8</v>
      </c>
      <c r="B57" s="10">
        <f t="shared" ca="1" si="9"/>
        <v>1</v>
      </c>
      <c r="C57" s="25">
        <f t="shared" ca="1" si="2"/>
        <v>0.22768061669661233</v>
      </c>
      <c r="J57">
        <f t="shared" ca="1" si="10"/>
        <v>1</v>
      </c>
      <c r="K57">
        <f t="shared" ca="1" si="11"/>
        <v>0</v>
      </c>
      <c r="L57" s="55">
        <v>8</v>
      </c>
      <c r="M57" s="61">
        <f t="shared" ca="1" si="8"/>
        <v>0.36855049626340647</v>
      </c>
      <c r="N57" s="55"/>
      <c r="O57" s="76"/>
      <c r="P57" s="76" t="s">
        <v>92</v>
      </c>
      <c r="Q57" s="77">
        <f ca="1">MAX(M50:M3699)</f>
        <v>19.26049145592442</v>
      </c>
      <c r="R57" s="78" t="s">
        <v>87</v>
      </c>
      <c r="S57" s="78"/>
      <c r="T57" s="78"/>
      <c r="U57" s="78"/>
      <c r="V57" s="78"/>
      <c r="W57" s="78"/>
    </row>
    <row r="58" spans="1:23">
      <c r="A58" s="2">
        <v>9</v>
      </c>
      <c r="B58" s="10">
        <f t="shared" ca="1" si="9"/>
        <v>1</v>
      </c>
      <c r="C58" s="25">
        <f t="shared" ca="1" si="2"/>
        <v>0.63946773589632777</v>
      </c>
      <c r="J58">
        <f t="shared" ca="1" si="10"/>
        <v>1</v>
      </c>
      <c r="K58">
        <f t="shared" ca="1" si="11"/>
        <v>0</v>
      </c>
      <c r="L58" s="55">
        <v>9</v>
      </c>
      <c r="M58" s="61">
        <f t="shared" ca="1" si="8"/>
        <v>1.9436479352159373</v>
      </c>
      <c r="N58" s="55"/>
      <c r="Q58" s="51"/>
    </row>
    <row r="59" spans="1:23">
      <c r="A59" s="2">
        <v>10</v>
      </c>
      <c r="B59" s="10">
        <f t="shared" ca="1" si="9"/>
        <v>1</v>
      </c>
      <c r="C59" s="25">
        <f t="shared" ca="1" si="2"/>
        <v>0.54235949769857861</v>
      </c>
      <c r="J59">
        <f t="shared" ca="1" si="10"/>
        <v>0</v>
      </c>
      <c r="K59">
        <f t="shared" ca="1" si="11"/>
        <v>0</v>
      </c>
      <c r="L59" s="55">
        <v>10</v>
      </c>
      <c r="M59" s="61">
        <f t="shared" ca="1" si="8"/>
        <v>4.2917904195683434</v>
      </c>
      <c r="N59" s="55"/>
    </row>
    <row r="60" spans="1:23">
      <c r="A60" s="2">
        <v>11</v>
      </c>
      <c r="B60" s="10">
        <f t="shared" ca="1" si="9"/>
        <v>0</v>
      </c>
      <c r="C60" s="25">
        <f t="shared" ca="1" si="2"/>
        <v>0.80569577200330711</v>
      </c>
      <c r="J60">
        <f t="shared" ca="1" si="10"/>
        <v>0</v>
      </c>
      <c r="K60">
        <f t="shared" ca="1" si="11"/>
        <v>0</v>
      </c>
      <c r="L60" s="55">
        <v>11</v>
      </c>
      <c r="M60" s="61">
        <f t="shared" ca="1" si="8"/>
        <v>0</v>
      </c>
      <c r="N60" s="55"/>
    </row>
    <row r="61" spans="1:23">
      <c r="A61" s="2">
        <v>12</v>
      </c>
      <c r="B61" s="10">
        <f t="shared" ca="1" si="9"/>
        <v>1</v>
      </c>
      <c r="C61" s="25">
        <f t="shared" ca="1" si="2"/>
        <v>0.33039772620317964</v>
      </c>
      <c r="J61">
        <f t="shared" ca="1" si="10"/>
        <v>1</v>
      </c>
      <c r="K61">
        <f t="shared" ca="1" si="11"/>
        <v>0</v>
      </c>
      <c r="L61" s="55">
        <v>12</v>
      </c>
      <c r="M61" s="61">
        <f t="shared" ca="1" si="8"/>
        <v>6.0849380199366614</v>
      </c>
      <c r="N61" s="55"/>
    </row>
    <row r="62" spans="1:23">
      <c r="A62" s="2">
        <v>13</v>
      </c>
      <c r="B62" s="10">
        <f t="shared" ca="1" si="9"/>
        <v>1</v>
      </c>
      <c r="C62" s="25">
        <f t="shared" ca="1" si="2"/>
        <v>4.5530062486698331E-3</v>
      </c>
      <c r="J62">
        <f t="shared" ca="1" si="10"/>
        <v>1</v>
      </c>
      <c r="K62">
        <f t="shared" ca="1" si="11"/>
        <v>0</v>
      </c>
      <c r="L62" s="55">
        <v>13</v>
      </c>
      <c r="M62" s="61">
        <f t="shared" ca="1" si="8"/>
        <v>2.5652149837220972</v>
      </c>
      <c r="N62" s="55"/>
    </row>
    <row r="63" spans="1:23">
      <c r="A63" s="2">
        <v>14</v>
      </c>
      <c r="B63" s="10">
        <f t="shared" ca="1" si="9"/>
        <v>1</v>
      </c>
      <c r="C63" s="25">
        <f t="shared" ca="1" si="2"/>
        <v>0.65134961019249615</v>
      </c>
      <c r="J63">
        <f t="shared" ca="1" si="10"/>
        <v>1</v>
      </c>
      <c r="K63">
        <f t="shared" ca="1" si="11"/>
        <v>0</v>
      </c>
      <c r="L63" s="55">
        <v>14</v>
      </c>
      <c r="M63" s="61">
        <f t="shared" ca="1" si="8"/>
        <v>2.5817618576460921</v>
      </c>
      <c r="N63" s="55"/>
    </row>
    <row r="64" spans="1:23">
      <c r="A64" s="2">
        <v>15</v>
      </c>
      <c r="B64" s="10">
        <f t="shared" ca="1" si="9"/>
        <v>1</v>
      </c>
      <c r="C64" s="25">
        <f t="shared" ca="1" si="2"/>
        <v>0.1949413911766833</v>
      </c>
      <c r="J64">
        <f t="shared" ca="1" si="10"/>
        <v>1</v>
      </c>
      <c r="K64">
        <f t="shared" ca="1" si="11"/>
        <v>0</v>
      </c>
      <c r="L64" s="55">
        <v>15</v>
      </c>
      <c r="M64" s="61">
        <f t="shared" ca="1" si="8"/>
        <v>3.500359592939339</v>
      </c>
      <c r="N64" s="55"/>
    </row>
    <row r="65" spans="1:14">
      <c r="A65" s="2">
        <v>16</v>
      </c>
      <c r="B65" s="10">
        <f t="shared" ca="1" si="9"/>
        <v>1</v>
      </c>
      <c r="C65" s="25">
        <f t="shared" ca="1" si="2"/>
        <v>1.654894359149861E-2</v>
      </c>
      <c r="J65">
        <f t="shared" ca="1" si="10"/>
        <v>0</v>
      </c>
      <c r="K65">
        <f t="shared" ca="1" si="11"/>
        <v>0</v>
      </c>
      <c r="L65" s="55">
        <v>16</v>
      </c>
      <c r="M65" s="61">
        <f t="shared" ca="1" si="8"/>
        <v>2.164703605191665</v>
      </c>
      <c r="N65" s="55"/>
    </row>
    <row r="66" spans="1:14">
      <c r="A66" s="2">
        <v>17</v>
      </c>
      <c r="B66" s="10">
        <f t="shared" ca="1" si="9"/>
        <v>0</v>
      </c>
      <c r="C66" s="25">
        <f t="shared" ca="1" si="2"/>
        <v>0.76336468420438419</v>
      </c>
      <c r="J66">
        <f t="shared" ca="1" si="10"/>
        <v>0</v>
      </c>
      <c r="K66">
        <f t="shared" ca="1" si="11"/>
        <v>0</v>
      </c>
      <c r="L66" s="55">
        <v>17</v>
      </c>
      <c r="M66" s="61">
        <f t="shared" ca="1" si="8"/>
        <v>0</v>
      </c>
      <c r="N66" s="55"/>
    </row>
    <row r="67" spans="1:14">
      <c r="A67" s="2">
        <v>18</v>
      </c>
      <c r="B67" s="10">
        <f t="shared" ca="1" si="9"/>
        <v>1</v>
      </c>
      <c r="C67" s="25">
        <f t="shared" ca="1" si="2"/>
        <v>0.15780659586156942</v>
      </c>
      <c r="J67">
        <f t="shared" ca="1" si="10"/>
        <v>0</v>
      </c>
      <c r="K67">
        <f t="shared" ca="1" si="11"/>
        <v>0</v>
      </c>
      <c r="L67" s="55">
        <v>18</v>
      </c>
      <c r="M67" s="61">
        <f t="shared" ca="1" si="8"/>
        <v>6.1591097957146053</v>
      </c>
      <c r="N67" s="55"/>
    </row>
    <row r="68" spans="1:14">
      <c r="A68" s="2">
        <v>19</v>
      </c>
      <c r="B68" s="10">
        <f t="shared" ca="1" si="9"/>
        <v>0</v>
      </c>
      <c r="C68" s="25">
        <f t="shared" ca="1" si="2"/>
        <v>0.98007872710847743</v>
      </c>
      <c r="J68">
        <f t="shared" ca="1" si="10"/>
        <v>0</v>
      </c>
      <c r="K68">
        <f t="shared" ca="1" si="11"/>
        <v>1</v>
      </c>
      <c r="L68" s="55">
        <v>19</v>
      </c>
      <c r="M68" s="61">
        <f t="shared" ca="1" si="8"/>
        <v>0</v>
      </c>
      <c r="N68" s="55"/>
    </row>
    <row r="69" spans="1:14">
      <c r="A69" s="2">
        <v>20</v>
      </c>
      <c r="B69" s="10">
        <f t="shared" ca="1" si="9"/>
        <v>0</v>
      </c>
      <c r="C69" s="25">
        <f t="shared" ca="1" si="2"/>
        <v>0.66276770438833077</v>
      </c>
      <c r="J69">
        <f t="shared" ca="1" si="10"/>
        <v>0</v>
      </c>
      <c r="K69">
        <f t="shared" ca="1" si="11"/>
        <v>1</v>
      </c>
      <c r="L69" s="55">
        <v>20</v>
      </c>
      <c r="M69" s="61">
        <f t="shared" ca="1" si="8"/>
        <v>0</v>
      </c>
      <c r="N69" s="55"/>
    </row>
    <row r="70" spans="1:14">
      <c r="A70" s="2">
        <v>21</v>
      </c>
      <c r="B70" s="10">
        <f t="shared" ca="1" si="9"/>
        <v>0</v>
      </c>
      <c r="C70" s="25">
        <f t="shared" ca="1" si="2"/>
        <v>0.84919843225241298</v>
      </c>
      <c r="J70">
        <f t="shared" ca="1" si="10"/>
        <v>0</v>
      </c>
      <c r="K70">
        <f t="shared" ca="1" si="11"/>
        <v>1</v>
      </c>
      <c r="L70" s="55">
        <v>21</v>
      </c>
      <c r="M70" s="61">
        <f t="shared" ca="1" si="8"/>
        <v>0</v>
      </c>
      <c r="N70" s="55"/>
    </row>
    <row r="71" spans="1:14">
      <c r="A71" s="2">
        <v>22</v>
      </c>
      <c r="B71" s="10">
        <f t="shared" ca="1" si="9"/>
        <v>0</v>
      </c>
      <c r="C71" s="25">
        <f t="shared" ca="1" si="2"/>
        <v>0.94433732484906474</v>
      </c>
      <c r="J71">
        <f t="shared" ca="1" si="10"/>
        <v>0</v>
      </c>
      <c r="K71">
        <f t="shared" ca="1" si="11"/>
        <v>1</v>
      </c>
      <c r="L71" s="55">
        <v>22</v>
      </c>
      <c r="M71" s="61">
        <f t="shared" ca="1" si="8"/>
        <v>0</v>
      </c>
      <c r="N71" s="55"/>
    </row>
    <row r="72" spans="1:14">
      <c r="A72" s="2">
        <v>23</v>
      </c>
      <c r="B72" s="10">
        <f t="shared" ca="1" si="9"/>
        <v>0</v>
      </c>
      <c r="C72" s="25">
        <f t="shared" ref="C72:C77" ca="1" si="12">RAND()</f>
        <v>0.67841527681056146</v>
      </c>
      <c r="J72">
        <f t="shared" ca="1" si="10"/>
        <v>0</v>
      </c>
      <c r="K72">
        <f t="shared" ca="1" si="11"/>
        <v>1</v>
      </c>
      <c r="L72" s="55">
        <v>23</v>
      </c>
      <c r="M72" s="61">
        <f t="shared" ca="1" si="8"/>
        <v>0</v>
      </c>
      <c r="N72" s="55"/>
    </row>
    <row r="73" spans="1:14">
      <c r="A73" s="2">
        <v>24</v>
      </c>
      <c r="B73" s="10">
        <f t="shared" ca="1" si="9"/>
        <v>0</v>
      </c>
      <c r="C73" s="25">
        <f t="shared" ca="1" si="12"/>
        <v>0.53718086442735369</v>
      </c>
      <c r="J73">
        <f t="shared" ca="1" si="10"/>
        <v>0</v>
      </c>
      <c r="K73">
        <f t="shared" ca="1" si="11"/>
        <v>1</v>
      </c>
      <c r="L73" s="55">
        <v>24</v>
      </c>
      <c r="M73" s="61">
        <f t="shared" ca="1" si="8"/>
        <v>0</v>
      </c>
      <c r="N73" s="55"/>
    </row>
    <row r="74" spans="1:14">
      <c r="A74" s="2">
        <v>25</v>
      </c>
      <c r="B74" s="10">
        <f t="shared" ca="1" si="9"/>
        <v>0</v>
      </c>
      <c r="C74" s="25">
        <f t="shared" ca="1" si="12"/>
        <v>0.84127164288392065</v>
      </c>
      <c r="J74">
        <f t="shared" ca="1" si="10"/>
        <v>0</v>
      </c>
      <c r="K74">
        <f t="shared" ca="1" si="11"/>
        <v>1</v>
      </c>
      <c r="L74" s="55">
        <v>25</v>
      </c>
      <c r="M74" s="61">
        <f t="shared" ca="1" si="8"/>
        <v>0</v>
      </c>
      <c r="N74" s="55"/>
    </row>
    <row r="75" spans="1:14">
      <c r="A75" s="2">
        <v>26</v>
      </c>
      <c r="B75" s="10">
        <f t="shared" ca="1" si="9"/>
        <v>0</v>
      </c>
      <c r="C75" s="25">
        <f t="shared" ca="1" si="12"/>
        <v>0.87319114909003948</v>
      </c>
      <c r="J75">
        <f t="shared" ca="1" si="10"/>
        <v>0</v>
      </c>
      <c r="K75">
        <f t="shared" ca="1" si="11"/>
        <v>0</v>
      </c>
      <c r="L75" s="55">
        <v>26</v>
      </c>
      <c r="M75" s="61">
        <f t="shared" ca="1" si="8"/>
        <v>0</v>
      </c>
      <c r="N75" s="55"/>
    </row>
    <row r="76" spans="1:14">
      <c r="A76" s="2">
        <v>27</v>
      </c>
      <c r="B76" s="10">
        <f t="shared" ca="1" si="9"/>
        <v>1</v>
      </c>
      <c r="C76" s="25">
        <f t="shared" ca="1" si="12"/>
        <v>0.26592688001300191</v>
      </c>
      <c r="J76">
        <f t="shared" ca="1" si="10"/>
        <v>1</v>
      </c>
      <c r="K76">
        <f t="shared" ca="1" si="11"/>
        <v>0</v>
      </c>
      <c r="L76" s="55">
        <v>27</v>
      </c>
      <c r="M76" s="61">
        <f t="shared" ca="1" si="8"/>
        <v>4.7069123201861212</v>
      </c>
      <c r="N76" s="55"/>
    </row>
    <row r="77" spans="1:14">
      <c r="A77" s="2">
        <v>28</v>
      </c>
      <c r="B77" s="10">
        <f t="shared" ca="1" si="9"/>
        <v>1</v>
      </c>
      <c r="C77" s="25">
        <f t="shared" ca="1" si="12"/>
        <v>0.16513134138871266</v>
      </c>
      <c r="J77">
        <f t="shared" ca="1" si="10"/>
        <v>1</v>
      </c>
      <c r="K77">
        <f t="shared" ca="1" si="11"/>
        <v>0</v>
      </c>
      <c r="L77" s="55">
        <v>28</v>
      </c>
      <c r="M77" s="61">
        <f t="shared" ca="1" si="8"/>
        <v>7.0319217113324468</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6" thickBot="1">
      <c r="A89" s="2" t="s">
        <v>59</v>
      </c>
      <c r="B89" s="2"/>
      <c r="C89" s="23"/>
      <c r="D89" s="1"/>
      <c r="E89" s="1"/>
      <c r="F89" s="1"/>
      <c r="G89" s="1"/>
      <c r="H89" s="1"/>
      <c r="I89" s="1"/>
      <c r="L89" s="55" t="s">
        <v>60</v>
      </c>
      <c r="M89" s="55"/>
      <c r="N89" s="55"/>
      <c r="O89" s="38">
        <v>0.43</v>
      </c>
      <c r="P89" s="38">
        <v>0.72</v>
      </c>
      <c r="Q89" s="38">
        <v>0.62</v>
      </c>
      <c r="R89" s="3"/>
    </row>
    <row r="90" spans="1:22" ht="24" thickBot="1">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f>'Rainfall Year 2025'!M91</f>
        <v>2.9</v>
      </c>
      <c r="N91" s="55"/>
      <c r="O91" s="3"/>
      <c r="P91" s="3"/>
      <c r="Q91" s="3"/>
      <c r="R91" s="3"/>
    </row>
    <row r="92" spans="1:22">
      <c r="A92" s="5" t="s">
        <v>73</v>
      </c>
      <c r="B92" s="9" t="s">
        <v>74</v>
      </c>
      <c r="C92" s="24" t="s">
        <v>75</v>
      </c>
      <c r="D92" s="18" t="s">
        <v>76</v>
      </c>
      <c r="E92" s="18" t="s">
        <v>77</v>
      </c>
      <c r="F92" s="15" t="s">
        <v>78</v>
      </c>
      <c r="G92" s="20" t="s">
        <v>79</v>
      </c>
      <c r="H92" s="21">
        <f ca="1">COUNTIF(rainout,"&gt;0")/COUNT(rainout)</f>
        <v>0.60981912144702843</v>
      </c>
      <c r="I92" s="20"/>
      <c r="J92" s="6">
        <f ca="1">SUM(J93:J3742)/SUM(rainout)</f>
        <v>0.60356310008792935</v>
      </c>
      <c r="K92" s="6">
        <f ca="1">SUM(K93:K3742)/(3650-SUM(rainout))</f>
        <v>1.5843672087020495E-2</v>
      </c>
      <c r="L92" s="59" t="s">
        <v>73</v>
      </c>
      <c r="M92" s="60" t="s">
        <v>80</v>
      </c>
      <c r="N92" s="55"/>
    </row>
    <row r="93" spans="1:22">
      <c r="A93" s="2">
        <v>1</v>
      </c>
      <c r="B93" s="10">
        <v>1</v>
      </c>
      <c r="C93" s="25">
        <f ca="1">RAND()</f>
        <v>6.4431394018527932E-2</v>
      </c>
      <c r="D93" s="18" t="s">
        <v>81</v>
      </c>
      <c r="E93" s="18" t="s">
        <v>82</v>
      </c>
      <c r="F93" s="15" t="s">
        <v>78</v>
      </c>
      <c r="G93" s="20" t="s">
        <v>12</v>
      </c>
      <c r="H93" s="21">
        <f ca="1">COUNTIF(rainout,"=0")/COUNT(rainout)</f>
        <v>0.39018087855297157</v>
      </c>
      <c r="I93" s="20"/>
      <c r="J93">
        <f ca="1">IF(AND(B93,B94),1,0)</f>
        <v>1</v>
      </c>
      <c r="K93">
        <f ca="1">IF(AND(NOT(B93),NOT(B94)),1,0)</f>
        <v>0</v>
      </c>
      <c r="L93" s="55">
        <v>1</v>
      </c>
      <c r="M93" s="61">
        <f t="shared" ref="M93:M123" ca="1" si="13">IF(B93&gt;0,-LN(1-(RAND()))/lambda,0)</f>
        <v>12.625000699353041</v>
      </c>
      <c r="N93" s="55"/>
      <c r="O93" s="37"/>
      <c r="P93" t="s">
        <v>83</v>
      </c>
    </row>
    <row r="94" spans="1:22">
      <c r="A94" s="2">
        <v>2</v>
      </c>
      <c r="B94" s="10">
        <f t="shared" ref="B94:B123" ca="1" si="14">IF(B93&gt;0,IF(C94&lt;pww,1,0),IF(C94&lt;pdw,1,0))</f>
        <v>1</v>
      </c>
      <c r="C94" s="25">
        <f t="shared" ref="C94:C123" ca="1" si="15">RAND()</f>
        <v>0.13345607380977453</v>
      </c>
      <c r="D94" s="18"/>
      <c r="E94" s="18"/>
      <c r="F94" s="1"/>
      <c r="G94" s="19" t="s">
        <v>69</v>
      </c>
      <c r="H94" s="19"/>
      <c r="I94" s="20"/>
      <c r="J94">
        <f t="shared" ref="J94:J123" ca="1" si="16">IF(AND(B94,B95),1,0)</f>
        <v>1</v>
      </c>
      <c r="K94">
        <f t="shared" ref="K94:K123" ca="1" si="17">IF(AND(NOT(B94),NOT(B95)),1,0)</f>
        <v>0</v>
      </c>
      <c r="L94" s="55">
        <v>2</v>
      </c>
      <c r="M94" s="61">
        <f t="shared" ca="1" si="13"/>
        <v>1.394495758954408</v>
      </c>
      <c r="N94" s="55"/>
      <c r="O94" s="4"/>
      <c r="P94" t="s">
        <v>84</v>
      </c>
    </row>
    <row r="95" spans="1:22" ht="15.6">
      <c r="A95" s="2">
        <v>3</v>
      </c>
      <c r="B95" s="10">
        <f t="shared" ca="1" si="14"/>
        <v>1</v>
      </c>
      <c r="C95" s="25">
        <f t="shared" ca="1" si="15"/>
        <v>0.6384074470401857</v>
      </c>
      <c r="D95" s="63">
        <f>'Rainfall Year 2025'!D95</f>
        <v>0.69</v>
      </c>
      <c r="E95" s="34">
        <f>1-D95</f>
        <v>0.31000000000000005</v>
      </c>
      <c r="F95" s="35" t="s">
        <v>78</v>
      </c>
      <c r="G95" s="36">
        <f ca="1">J92</f>
        <v>0.60356310008792935</v>
      </c>
      <c r="H95" s="36">
        <f ca="1">1-G95</f>
        <v>0.39643689991207065</v>
      </c>
      <c r="I95" s="20"/>
      <c r="J95">
        <f t="shared" ca="1" si="16"/>
        <v>1</v>
      </c>
      <c r="K95">
        <f t="shared" ca="1" si="17"/>
        <v>0</v>
      </c>
      <c r="L95" s="55">
        <v>3</v>
      </c>
      <c r="M95" s="61">
        <f t="shared" ca="1" si="13"/>
        <v>13.373281916894795</v>
      </c>
      <c r="N95" s="55"/>
      <c r="O95" s="41" t="s">
        <v>85</v>
      </c>
      <c r="P95" s="42"/>
      <c r="Q95" s="42" t="s">
        <v>86</v>
      </c>
      <c r="R95" s="43"/>
    </row>
    <row r="96" spans="1:22" ht="15.6">
      <c r="A96" s="2">
        <v>4</v>
      </c>
      <c r="B96" s="10">
        <f t="shared" ca="1" si="14"/>
        <v>1</v>
      </c>
      <c r="C96" s="25">
        <f t="shared" ca="1" si="15"/>
        <v>3.3726601868778849E-2</v>
      </c>
      <c r="D96" s="34">
        <f>1-E96</f>
        <v>0.35</v>
      </c>
      <c r="E96" s="63">
        <f>'Rainfall Year 2025'!E96</f>
        <v>0.65</v>
      </c>
      <c r="F96" s="35" t="s">
        <v>78</v>
      </c>
      <c r="G96" s="36">
        <f ca="1">1-H96</f>
        <v>0.98415632791297947</v>
      </c>
      <c r="H96" s="36">
        <f ca="1">K92</f>
        <v>1.5843672087020495E-2</v>
      </c>
      <c r="I96" s="20"/>
      <c r="J96">
        <f t="shared" ca="1" si="16"/>
        <v>1</v>
      </c>
      <c r="K96">
        <f t="shared" ca="1" si="17"/>
        <v>0</v>
      </c>
      <c r="L96" s="55">
        <v>4</v>
      </c>
      <c r="M96" s="61">
        <f t="shared" ca="1" si="13"/>
        <v>4.1704493812842953</v>
      </c>
      <c r="N96" s="55"/>
      <c r="O96" s="44">
        <f ca="1">SUM(M93:M123)/31/H92</f>
        <v>6.4685749742677832</v>
      </c>
      <c r="P96" s="45"/>
      <c r="Q96" s="46">
        <f ca="1">SUM(M93:M123)</f>
        <v>122.28448194248864</v>
      </c>
      <c r="R96" s="47" t="s">
        <v>87</v>
      </c>
      <c r="S96" s="78" t="s">
        <v>88</v>
      </c>
      <c r="T96" s="78"/>
      <c r="U96" s="78"/>
      <c r="V96" s="78"/>
    </row>
    <row r="97" spans="1:23" ht="15.6">
      <c r="A97" s="2">
        <v>5</v>
      </c>
      <c r="B97" s="10">
        <f t="shared" ca="1" si="14"/>
        <v>1</v>
      </c>
      <c r="C97" s="25">
        <f t="shared" ca="1" si="15"/>
        <v>0.43263093125586838</v>
      </c>
      <c r="J97">
        <f t="shared" ca="1" si="16"/>
        <v>1</v>
      </c>
      <c r="K97">
        <f t="shared" ca="1" si="17"/>
        <v>0</v>
      </c>
      <c r="L97" s="55">
        <v>5</v>
      </c>
      <c r="M97" s="61">
        <f t="shared" ca="1" si="13"/>
        <v>9.3306553457071466</v>
      </c>
      <c r="N97" s="55"/>
      <c r="O97" s="48"/>
      <c r="P97" s="49"/>
      <c r="R97" s="50"/>
    </row>
    <row r="98" spans="1:23">
      <c r="A98" s="2">
        <v>6</v>
      </c>
      <c r="B98" s="10">
        <f t="shared" ca="1" si="14"/>
        <v>1</v>
      </c>
      <c r="C98" s="25">
        <f t="shared" ca="1" si="15"/>
        <v>0.30188456749800663</v>
      </c>
      <c r="J98">
        <f t="shared" ca="1" si="16"/>
        <v>0</v>
      </c>
      <c r="K98">
        <f t="shared" ca="1" si="17"/>
        <v>0</v>
      </c>
      <c r="L98" s="55">
        <v>6</v>
      </c>
      <c r="M98" s="61">
        <f t="shared" ca="1" si="13"/>
        <v>9.6661219799312335</v>
      </c>
      <c r="N98" s="55"/>
    </row>
    <row r="99" spans="1:23">
      <c r="A99" s="2">
        <v>7</v>
      </c>
      <c r="B99" s="10">
        <f t="shared" ca="1" si="14"/>
        <v>0</v>
      </c>
      <c r="C99" s="25">
        <f t="shared" ca="1" si="15"/>
        <v>0.75174373923320881</v>
      </c>
      <c r="J99">
        <f t="shared" ca="1" si="16"/>
        <v>0</v>
      </c>
      <c r="K99">
        <f t="shared" ca="1" si="17"/>
        <v>0</v>
      </c>
      <c r="L99" s="55">
        <v>7</v>
      </c>
      <c r="M99" s="61">
        <f t="shared" ca="1" si="13"/>
        <v>0</v>
      </c>
      <c r="N99" s="55"/>
      <c r="O99" s="76" t="s">
        <v>89</v>
      </c>
      <c r="P99" s="76" t="s">
        <v>90</v>
      </c>
      <c r="Q99" s="77">
        <f>79.9</f>
        <v>79.900000000000006</v>
      </c>
      <c r="R99" s="78" t="s">
        <v>87</v>
      </c>
      <c r="S99" s="78" t="s">
        <v>91</v>
      </c>
      <c r="T99" s="78"/>
      <c r="U99" s="78"/>
      <c r="V99" s="78"/>
      <c r="W99" s="78"/>
    </row>
    <row r="100" spans="1:23">
      <c r="A100" s="2">
        <v>8</v>
      </c>
      <c r="B100" s="10">
        <f t="shared" ca="1" si="14"/>
        <v>1</v>
      </c>
      <c r="C100" s="25">
        <f t="shared" ca="1" si="15"/>
        <v>0.51241855322010099</v>
      </c>
      <c r="J100">
        <f t="shared" ca="1" si="16"/>
        <v>1</v>
      </c>
      <c r="K100">
        <f t="shared" ca="1" si="17"/>
        <v>0</v>
      </c>
      <c r="L100" s="55">
        <v>8</v>
      </c>
      <c r="M100" s="61">
        <f t="shared" ca="1" si="13"/>
        <v>1.9971755644653617</v>
      </c>
      <c r="N100" s="55"/>
      <c r="O100" s="76"/>
      <c r="P100" s="76" t="s">
        <v>92</v>
      </c>
      <c r="Q100" s="77">
        <f ca="1">MAX(M93:M3742)</f>
        <v>19.26049145592442</v>
      </c>
      <c r="R100" s="78" t="s">
        <v>87</v>
      </c>
      <c r="S100" s="78"/>
      <c r="T100" s="78"/>
      <c r="U100" s="78"/>
      <c r="V100" s="78"/>
      <c r="W100" s="78"/>
    </row>
    <row r="101" spans="1:23">
      <c r="A101" s="2">
        <v>9</v>
      </c>
      <c r="B101" s="10">
        <f t="shared" ca="1" si="14"/>
        <v>1</v>
      </c>
      <c r="C101" s="25">
        <f t="shared" ca="1" si="15"/>
        <v>1.5962234197747782E-2</v>
      </c>
      <c r="J101">
        <f t="shared" ca="1" si="16"/>
        <v>1</v>
      </c>
      <c r="K101">
        <f t="shared" ca="1" si="17"/>
        <v>0</v>
      </c>
      <c r="L101" s="55">
        <v>9</v>
      </c>
      <c r="M101" s="61">
        <f t="shared" ca="1" si="13"/>
        <v>4.1142272159868725</v>
      </c>
      <c r="N101" s="55"/>
      <c r="Q101" s="51"/>
    </row>
    <row r="102" spans="1:23">
      <c r="A102" s="2">
        <v>10</v>
      </c>
      <c r="B102" s="10">
        <f t="shared" ca="1" si="14"/>
        <v>1</v>
      </c>
      <c r="C102" s="25">
        <f t="shared" ca="1" si="15"/>
        <v>0.3198200024703387</v>
      </c>
      <c r="J102">
        <f t="shared" ca="1" si="16"/>
        <v>1</v>
      </c>
      <c r="K102">
        <f t="shared" ca="1" si="17"/>
        <v>0</v>
      </c>
      <c r="L102" s="55">
        <v>10</v>
      </c>
      <c r="M102" s="61">
        <f t="shared" ca="1" si="13"/>
        <v>0.21207272812346692</v>
      </c>
      <c r="N102" s="55"/>
    </row>
    <row r="103" spans="1:23">
      <c r="A103" s="2">
        <v>11</v>
      </c>
      <c r="B103" s="10">
        <f t="shared" ca="1" si="14"/>
        <v>1</v>
      </c>
      <c r="C103" s="25">
        <f t="shared" ca="1" si="15"/>
        <v>0.1803481016090468</v>
      </c>
      <c r="J103">
        <f t="shared" ca="1" si="16"/>
        <v>1</v>
      </c>
      <c r="K103">
        <f t="shared" ca="1" si="17"/>
        <v>0</v>
      </c>
      <c r="L103" s="55">
        <v>11</v>
      </c>
      <c r="M103" s="61">
        <f t="shared" ca="1" si="13"/>
        <v>4.8182519803980215</v>
      </c>
      <c r="N103" s="55"/>
    </row>
    <row r="104" spans="1:23">
      <c r="A104" s="2">
        <v>12</v>
      </c>
      <c r="B104" s="10">
        <f t="shared" ca="1" si="14"/>
        <v>1</v>
      </c>
      <c r="C104" s="25">
        <f t="shared" ca="1" si="15"/>
        <v>0.69737760437526697</v>
      </c>
      <c r="J104">
        <f t="shared" ca="1" si="16"/>
        <v>0</v>
      </c>
      <c r="K104">
        <f t="shared" ca="1" si="17"/>
        <v>0</v>
      </c>
      <c r="L104" s="55">
        <v>12</v>
      </c>
      <c r="M104" s="61">
        <f t="shared" ca="1" si="13"/>
        <v>5.6367530035010018</v>
      </c>
      <c r="N104" s="55"/>
    </row>
    <row r="105" spans="1:23">
      <c r="A105" s="2">
        <v>13</v>
      </c>
      <c r="B105" s="10">
        <f t="shared" ca="1" si="14"/>
        <v>0</v>
      </c>
      <c r="C105" s="25">
        <f t="shared" ca="1" si="15"/>
        <v>0.72719847596004128</v>
      </c>
      <c r="J105">
        <f t="shared" ca="1" si="16"/>
        <v>0</v>
      </c>
      <c r="K105">
        <f t="shared" ca="1" si="17"/>
        <v>0</v>
      </c>
      <c r="L105" s="55">
        <v>13</v>
      </c>
      <c r="M105" s="61">
        <f t="shared" ca="1" si="13"/>
        <v>0</v>
      </c>
      <c r="N105" s="55"/>
    </row>
    <row r="106" spans="1:23">
      <c r="A106" s="2">
        <v>14</v>
      </c>
      <c r="B106" s="10">
        <f t="shared" ca="1" si="14"/>
        <v>1</v>
      </c>
      <c r="C106" s="25">
        <f t="shared" ca="1" si="15"/>
        <v>3.4817968894909512E-2</v>
      </c>
      <c r="J106">
        <f t="shared" ca="1" si="16"/>
        <v>0</v>
      </c>
      <c r="K106">
        <f t="shared" ca="1" si="17"/>
        <v>0</v>
      </c>
      <c r="L106" s="55">
        <v>14</v>
      </c>
      <c r="M106" s="61">
        <f t="shared" ca="1" si="13"/>
        <v>0.12177903659496971</v>
      </c>
      <c r="N106" s="55"/>
    </row>
    <row r="107" spans="1:23">
      <c r="A107" s="2">
        <v>15</v>
      </c>
      <c r="B107" s="10">
        <f t="shared" ca="1" si="14"/>
        <v>0</v>
      </c>
      <c r="C107" s="25">
        <f t="shared" ca="1" si="15"/>
        <v>0.93184912195502334</v>
      </c>
      <c r="J107">
        <f t="shared" ca="1" si="16"/>
        <v>0</v>
      </c>
      <c r="K107">
        <f t="shared" ca="1" si="17"/>
        <v>0</v>
      </c>
      <c r="L107" s="55">
        <v>15</v>
      </c>
      <c r="M107" s="61">
        <f t="shared" ca="1" si="13"/>
        <v>0</v>
      </c>
      <c r="N107" s="55"/>
    </row>
    <row r="108" spans="1:23">
      <c r="A108" s="2">
        <v>16</v>
      </c>
      <c r="B108" s="10">
        <f t="shared" ca="1" si="14"/>
        <v>1</v>
      </c>
      <c r="C108" s="25">
        <f t="shared" ca="1" si="15"/>
        <v>0.27431628290298349</v>
      </c>
      <c r="J108">
        <f t="shared" ca="1" si="16"/>
        <v>1</v>
      </c>
      <c r="K108">
        <f t="shared" ca="1" si="17"/>
        <v>0</v>
      </c>
      <c r="L108" s="55">
        <v>16</v>
      </c>
      <c r="M108" s="61">
        <f t="shared" ca="1" si="13"/>
        <v>3.4933835586269266</v>
      </c>
      <c r="N108" s="55"/>
    </row>
    <row r="109" spans="1:23">
      <c r="A109" s="2">
        <v>17</v>
      </c>
      <c r="B109" s="10">
        <f t="shared" ca="1" si="14"/>
        <v>1</v>
      </c>
      <c r="C109" s="25">
        <f t="shared" ca="1" si="15"/>
        <v>0.21093823101948628</v>
      </c>
      <c r="J109">
        <f t="shared" ca="1" si="16"/>
        <v>1</v>
      </c>
      <c r="K109">
        <f t="shared" ca="1" si="17"/>
        <v>0</v>
      </c>
      <c r="L109" s="55">
        <v>17</v>
      </c>
      <c r="M109" s="61">
        <f t="shared" ca="1" si="13"/>
        <v>5.7578713747975421</v>
      </c>
      <c r="N109" s="55"/>
    </row>
    <row r="110" spans="1:23">
      <c r="A110" s="2">
        <v>18</v>
      </c>
      <c r="B110" s="10">
        <f t="shared" ca="1" si="14"/>
        <v>1</v>
      </c>
      <c r="C110" s="25">
        <f t="shared" ca="1" si="15"/>
        <v>9.1289061007990169E-2</v>
      </c>
      <c r="J110">
        <f t="shared" ca="1" si="16"/>
        <v>1</v>
      </c>
      <c r="K110">
        <f t="shared" ca="1" si="17"/>
        <v>0</v>
      </c>
      <c r="L110" s="55">
        <v>18</v>
      </c>
      <c r="M110" s="61">
        <f t="shared" ca="1" si="13"/>
        <v>7.5657084957818714</v>
      </c>
      <c r="N110" s="55"/>
    </row>
    <row r="111" spans="1:23">
      <c r="A111" s="2">
        <v>19</v>
      </c>
      <c r="B111" s="10">
        <f t="shared" ca="1" si="14"/>
        <v>1</v>
      </c>
      <c r="C111" s="25">
        <f t="shared" ca="1" si="15"/>
        <v>0.31533160183821785</v>
      </c>
      <c r="J111">
        <f t="shared" ca="1" si="16"/>
        <v>1</v>
      </c>
      <c r="K111">
        <f t="shared" ca="1" si="17"/>
        <v>0</v>
      </c>
      <c r="L111" s="55">
        <v>19</v>
      </c>
      <c r="M111" s="61">
        <f t="shared" ca="1" si="13"/>
        <v>15.502067817906982</v>
      </c>
      <c r="N111" s="55"/>
    </row>
    <row r="112" spans="1:23">
      <c r="A112" s="2">
        <v>20</v>
      </c>
      <c r="B112" s="10">
        <f t="shared" ca="1" si="14"/>
        <v>1</v>
      </c>
      <c r="C112" s="25">
        <f t="shared" ca="1" si="15"/>
        <v>0.55207887093840569</v>
      </c>
      <c r="J112">
        <f t="shared" ca="1" si="16"/>
        <v>1</v>
      </c>
      <c r="K112">
        <f t="shared" ca="1" si="17"/>
        <v>0</v>
      </c>
      <c r="L112" s="55">
        <v>20</v>
      </c>
      <c r="M112" s="61">
        <f t="shared" ca="1" si="13"/>
        <v>1.8484754524486879</v>
      </c>
      <c r="N112" s="55"/>
    </row>
    <row r="113" spans="1:14">
      <c r="A113" s="2">
        <v>21</v>
      </c>
      <c r="B113" s="10">
        <f t="shared" ca="1" si="14"/>
        <v>1</v>
      </c>
      <c r="C113" s="25">
        <f t="shared" ca="1" si="15"/>
        <v>0.57887360617622252</v>
      </c>
      <c r="J113">
        <f t="shared" ca="1" si="16"/>
        <v>0</v>
      </c>
      <c r="K113">
        <f t="shared" ca="1" si="17"/>
        <v>0</v>
      </c>
      <c r="L113" s="55">
        <v>21</v>
      </c>
      <c r="M113" s="61">
        <f t="shared" ca="1" si="13"/>
        <v>0.33822690179627884</v>
      </c>
      <c r="N113" s="55"/>
    </row>
    <row r="114" spans="1:14">
      <c r="A114" s="2">
        <v>22</v>
      </c>
      <c r="B114" s="10">
        <f t="shared" ca="1" si="14"/>
        <v>0</v>
      </c>
      <c r="C114" s="25">
        <f t="shared" ca="1" si="15"/>
        <v>0.73101813394346538</v>
      </c>
      <c r="J114">
        <f t="shared" ca="1" si="16"/>
        <v>0</v>
      </c>
      <c r="K114">
        <f t="shared" ca="1" si="17"/>
        <v>0</v>
      </c>
      <c r="L114" s="55">
        <v>22</v>
      </c>
      <c r="M114" s="61">
        <f t="shared" ca="1" si="13"/>
        <v>0</v>
      </c>
      <c r="N114" s="55"/>
    </row>
    <row r="115" spans="1:14">
      <c r="A115" s="2">
        <v>23</v>
      </c>
      <c r="B115" s="10">
        <f t="shared" ca="1" si="14"/>
        <v>1</v>
      </c>
      <c r="C115" s="25">
        <f t="shared" ca="1" si="15"/>
        <v>0.26400196172939794</v>
      </c>
      <c r="J115">
        <f t="shared" ca="1" si="16"/>
        <v>0</v>
      </c>
      <c r="K115">
        <f t="shared" ca="1" si="17"/>
        <v>0</v>
      </c>
      <c r="L115" s="55">
        <v>23</v>
      </c>
      <c r="M115" s="61">
        <f t="shared" ca="1" si="13"/>
        <v>0.37191361202035711</v>
      </c>
      <c r="N115" s="55"/>
    </row>
    <row r="116" spans="1:14">
      <c r="A116" s="2">
        <v>24</v>
      </c>
      <c r="B116" s="10">
        <f t="shared" ca="1" si="14"/>
        <v>0</v>
      </c>
      <c r="C116" s="25">
        <f t="shared" ca="1" si="15"/>
        <v>0.86877454494432427</v>
      </c>
      <c r="J116">
        <f t="shared" ca="1" si="16"/>
        <v>0</v>
      </c>
      <c r="K116">
        <f t="shared" ca="1" si="17"/>
        <v>1</v>
      </c>
      <c r="L116" s="55">
        <v>24</v>
      </c>
      <c r="M116" s="61">
        <f t="shared" ca="1" si="13"/>
        <v>0</v>
      </c>
      <c r="N116" s="55"/>
    </row>
    <row r="117" spans="1:14">
      <c r="A117" s="2">
        <v>25</v>
      </c>
      <c r="B117" s="10">
        <f t="shared" ca="1" si="14"/>
        <v>0</v>
      </c>
      <c r="C117" s="25">
        <f t="shared" ca="1" si="15"/>
        <v>0.81234231257731426</v>
      </c>
      <c r="J117">
        <f t="shared" ca="1" si="16"/>
        <v>0</v>
      </c>
      <c r="K117">
        <f t="shared" ca="1" si="17"/>
        <v>0</v>
      </c>
      <c r="L117" s="55">
        <v>25</v>
      </c>
      <c r="M117" s="61">
        <f t="shared" ca="1" si="13"/>
        <v>0</v>
      </c>
      <c r="N117" s="55"/>
    </row>
    <row r="118" spans="1:14">
      <c r="A118" s="2">
        <v>26</v>
      </c>
      <c r="B118" s="10">
        <f t="shared" ca="1" si="14"/>
        <v>1</v>
      </c>
      <c r="C118" s="25">
        <f t="shared" ca="1" si="15"/>
        <v>0.2461928389590976</v>
      </c>
      <c r="J118">
        <f t="shared" ca="1" si="16"/>
        <v>1</v>
      </c>
      <c r="K118">
        <f t="shared" ca="1" si="17"/>
        <v>0</v>
      </c>
      <c r="L118" s="55">
        <v>26</v>
      </c>
      <c r="M118" s="61">
        <f t="shared" ca="1" si="13"/>
        <v>8.300716289690067</v>
      </c>
      <c r="N118" s="55"/>
    </row>
    <row r="119" spans="1:14">
      <c r="A119" s="2">
        <v>27</v>
      </c>
      <c r="B119" s="10">
        <f t="shared" ca="1" si="14"/>
        <v>1</v>
      </c>
      <c r="C119" s="25">
        <f t="shared" ca="1" si="15"/>
        <v>0.67656886336629518</v>
      </c>
      <c r="J119">
        <f t="shared" ca="1" si="16"/>
        <v>1</v>
      </c>
      <c r="K119">
        <f t="shared" ca="1" si="17"/>
        <v>0</v>
      </c>
      <c r="L119" s="55">
        <v>27</v>
      </c>
      <c r="M119" s="61">
        <f t="shared" ca="1" si="13"/>
        <v>2.5297667397419836</v>
      </c>
      <c r="N119" s="55"/>
    </row>
    <row r="120" spans="1:14">
      <c r="A120" s="2">
        <v>28</v>
      </c>
      <c r="B120" s="10">
        <f t="shared" ca="1" si="14"/>
        <v>1</v>
      </c>
      <c r="C120" s="25">
        <f t="shared" ca="1" si="15"/>
        <v>0.67189685257171317</v>
      </c>
      <c r="J120">
        <f t="shared" ca="1" si="16"/>
        <v>1</v>
      </c>
      <c r="K120">
        <f t="shared" ca="1" si="17"/>
        <v>0</v>
      </c>
      <c r="L120" s="55">
        <v>28</v>
      </c>
      <c r="M120" s="61">
        <f t="shared" ca="1" si="13"/>
        <v>5.5020004769786297</v>
      </c>
      <c r="N120" s="55"/>
    </row>
    <row r="121" spans="1:14">
      <c r="A121" s="2">
        <v>29</v>
      </c>
      <c r="B121" s="10">
        <f t="shared" ca="1" si="14"/>
        <v>1</v>
      </c>
      <c r="C121" s="25">
        <f t="shared" ca="1" si="15"/>
        <v>0.58791540135189246</v>
      </c>
      <c r="J121">
        <f t="shared" ca="1" si="16"/>
        <v>1</v>
      </c>
      <c r="K121">
        <f t="shared" ca="1" si="17"/>
        <v>0</v>
      </c>
      <c r="L121" s="55">
        <v>29</v>
      </c>
      <c r="M121" s="61">
        <f t="shared" ca="1" si="13"/>
        <v>2.5844197446334962</v>
      </c>
      <c r="N121" s="55"/>
    </row>
    <row r="122" spans="1:14">
      <c r="A122" s="2">
        <v>30</v>
      </c>
      <c r="B122" s="10">
        <f t="shared" ca="1" si="14"/>
        <v>1</v>
      </c>
      <c r="C122" s="25">
        <f t="shared" ca="1" si="15"/>
        <v>0.50653930430446648</v>
      </c>
      <c r="J122">
        <f t="shared" ca="1" si="16"/>
        <v>1</v>
      </c>
      <c r="K122">
        <f t="shared" ca="1" si="17"/>
        <v>0</v>
      </c>
      <c r="L122" s="55">
        <v>30</v>
      </c>
      <c r="M122" s="61">
        <f t="shared" ca="1" si="13"/>
        <v>0.35208010164203313</v>
      </c>
      <c r="N122" s="55"/>
    </row>
    <row r="123" spans="1:14">
      <c r="A123" s="2">
        <v>31</v>
      </c>
      <c r="B123" s="10">
        <f t="shared" ca="1" si="14"/>
        <v>1</v>
      </c>
      <c r="C123" s="25">
        <f t="shared" ca="1" si="15"/>
        <v>0.35709312262373094</v>
      </c>
      <c r="J123">
        <f t="shared" ca="1" si="16"/>
        <v>1</v>
      </c>
      <c r="K123">
        <f t="shared" ca="1" si="17"/>
        <v>0</v>
      </c>
      <c r="L123" s="55">
        <v>31</v>
      </c>
      <c r="M123" s="61">
        <f t="shared" ca="1" si="13"/>
        <v>0.67758676522916028</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6" thickBot="1">
      <c r="A132" s="2" t="s">
        <v>59</v>
      </c>
      <c r="B132" s="2"/>
      <c r="C132" s="23"/>
      <c r="D132" s="1"/>
      <c r="E132" s="1"/>
      <c r="F132" s="1"/>
      <c r="G132" s="1"/>
      <c r="H132" s="1"/>
      <c r="I132" s="1"/>
      <c r="L132" s="55" t="s">
        <v>60</v>
      </c>
      <c r="M132" s="55"/>
      <c r="N132" s="55"/>
      <c r="O132" s="38">
        <v>0.43</v>
      </c>
      <c r="P132" s="38">
        <v>0.72</v>
      </c>
      <c r="Q132" s="38">
        <v>0.62</v>
      </c>
      <c r="R132" s="3"/>
    </row>
    <row r="133" spans="1:23" ht="24" thickBot="1">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f>'Rainfall Year 2025'!M134</f>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0.60981912144702843</v>
      </c>
      <c r="I135" s="20"/>
      <c r="J135" s="6">
        <f ca="1">SUM(J136:J3785)/SUM(rainout)</f>
        <v>0.51662823468671448</v>
      </c>
      <c r="K135" s="6">
        <f ca="1">SUM(K136:K3785)/(3650-SUM(rainout))</f>
        <v>1.5546206882895453E-2</v>
      </c>
      <c r="L135" s="59" t="s">
        <v>73</v>
      </c>
      <c r="M135" s="60" t="s">
        <v>80</v>
      </c>
      <c r="N135" s="55"/>
    </row>
    <row r="136" spans="1:23">
      <c r="A136" s="2">
        <v>1</v>
      </c>
      <c r="B136" s="10">
        <v>1</v>
      </c>
      <c r="C136" s="25">
        <f ca="1">RAND()</f>
        <v>0.67776432883002258</v>
      </c>
      <c r="D136" s="18" t="s">
        <v>81</v>
      </c>
      <c r="E136" s="18" t="s">
        <v>82</v>
      </c>
      <c r="F136" s="15" t="s">
        <v>78</v>
      </c>
      <c r="G136" s="20" t="s">
        <v>12</v>
      </c>
      <c r="H136" s="21">
        <f ca="1">COUNTIF(rainout,"=0")/COUNT(rainout)</f>
        <v>0.39018087855297157</v>
      </c>
      <c r="I136" s="20"/>
      <c r="J136">
        <f ca="1">IF(AND(B136,B137),1,0)</f>
        <v>1</v>
      </c>
      <c r="K136">
        <f ca="1">IF(AND(NOT(B136),NOT(B137)),1,0)</f>
        <v>0</v>
      </c>
      <c r="L136" s="55">
        <v>1</v>
      </c>
      <c r="M136" s="61">
        <f t="shared" ref="M136:M165" ca="1" si="18">IF(B136&gt;0,-LN(1-(RAND()))/lambda,0)</f>
        <v>0.79555112167881215</v>
      </c>
      <c r="N136" s="55"/>
      <c r="O136" s="37"/>
      <c r="P136" t="s">
        <v>83</v>
      </c>
    </row>
    <row r="137" spans="1:23">
      <c r="A137" s="2">
        <v>2</v>
      </c>
      <c r="B137" s="10">
        <f t="shared" ref="B137:B165" ca="1" si="19">IF(B136&gt;0,IF(C137&lt;pww,1,0),IF(C137&lt;pdw,1,0))</f>
        <v>1</v>
      </c>
      <c r="C137" s="25">
        <f t="shared" ref="C137:C165" ca="1" si="20">RAND()</f>
        <v>0.43935089108745728</v>
      </c>
      <c r="D137" s="18"/>
      <c r="E137" s="18"/>
      <c r="F137" s="1"/>
      <c r="G137" s="19" t="s">
        <v>69</v>
      </c>
      <c r="H137" s="19"/>
      <c r="I137" s="20"/>
      <c r="J137">
        <f t="shared" ref="J137:J165" ca="1" si="21">IF(AND(B137,B138),1,0)</f>
        <v>1</v>
      </c>
      <c r="K137">
        <f t="shared" ref="K137:K165" ca="1" si="22">IF(AND(NOT(B137),NOT(B138)),1,0)</f>
        <v>0</v>
      </c>
      <c r="L137" s="55">
        <v>2</v>
      </c>
      <c r="M137" s="61">
        <f t="shared" ca="1" si="18"/>
        <v>2.0123093013305562</v>
      </c>
      <c r="N137" s="55"/>
      <c r="O137" s="4"/>
      <c r="P137" t="s">
        <v>84</v>
      </c>
    </row>
    <row r="138" spans="1:23" ht="15.6">
      <c r="A138" s="2">
        <v>3</v>
      </c>
      <c r="B138" s="10">
        <f t="shared" ca="1" si="19"/>
        <v>1</v>
      </c>
      <c r="C138" s="25">
        <f t="shared" ca="1" si="20"/>
        <v>0.47470563743405392</v>
      </c>
      <c r="D138" s="63">
        <f>'Rainfall Year 2025'!D138</f>
        <v>0.64</v>
      </c>
      <c r="E138" s="34">
        <f>1-D138</f>
        <v>0.36</v>
      </c>
      <c r="F138" s="35" t="s">
        <v>78</v>
      </c>
      <c r="G138" s="36">
        <f ca="1">J135</f>
        <v>0.51662823468671448</v>
      </c>
      <c r="H138" s="36">
        <f ca="1">1-G138</f>
        <v>0.48337176531328552</v>
      </c>
      <c r="I138" s="20"/>
      <c r="J138">
        <f t="shared" ca="1" si="21"/>
        <v>1</v>
      </c>
      <c r="K138">
        <f t="shared" ca="1" si="22"/>
        <v>0</v>
      </c>
      <c r="L138" s="55">
        <v>3</v>
      </c>
      <c r="M138" s="61">
        <f t="shared" ca="1" si="18"/>
        <v>6.2053403114605743</v>
      </c>
      <c r="N138" s="55"/>
      <c r="O138" s="41" t="s">
        <v>85</v>
      </c>
      <c r="P138" s="42"/>
      <c r="Q138" s="42" t="s">
        <v>86</v>
      </c>
      <c r="R138" s="43"/>
    </row>
    <row r="139" spans="1:23" ht="15.6">
      <c r="A139" s="2">
        <v>4</v>
      </c>
      <c r="B139" s="10">
        <f t="shared" ca="1" si="19"/>
        <v>1</v>
      </c>
      <c r="C139" s="25">
        <f t="shared" ca="1" si="20"/>
        <v>7.2951682765246662E-2</v>
      </c>
      <c r="D139" s="34">
        <f>1-E139</f>
        <v>0.29000000000000004</v>
      </c>
      <c r="E139" s="63">
        <f>'Rainfall Year 2025'!E139</f>
        <v>0.71</v>
      </c>
      <c r="F139" s="35" t="s">
        <v>78</v>
      </c>
      <c r="G139" s="36">
        <f ca="1">1-H139</f>
        <v>0.98445379311710457</v>
      </c>
      <c r="H139" s="36">
        <f ca="1">K135</f>
        <v>1.5546206882895453E-2</v>
      </c>
      <c r="I139" s="20"/>
      <c r="J139">
        <f t="shared" ca="1" si="21"/>
        <v>0</v>
      </c>
      <c r="K139">
        <f t="shared" ca="1" si="22"/>
        <v>0</v>
      </c>
      <c r="L139" s="55">
        <v>4</v>
      </c>
      <c r="M139" s="61">
        <f t="shared" ca="1" si="18"/>
        <v>5.856800371267342</v>
      </c>
      <c r="N139" s="55"/>
      <c r="O139" s="44">
        <f ca="1">SUM(M136:M165)/30/H135</f>
        <v>3.7491676112078158</v>
      </c>
      <c r="P139" s="45"/>
      <c r="Q139" s="46">
        <f ca="1">SUM(M136:M165)</f>
        <v>68.589422964732137</v>
      </c>
      <c r="R139" s="47" t="s">
        <v>87</v>
      </c>
      <c r="S139" s="78" t="s">
        <v>88</v>
      </c>
      <c r="T139" s="78"/>
      <c r="U139" s="78"/>
      <c r="V139" s="78"/>
    </row>
    <row r="140" spans="1:23" ht="15.6">
      <c r="A140" s="2">
        <v>5</v>
      </c>
      <c r="B140" s="10">
        <f t="shared" ca="1" si="19"/>
        <v>0</v>
      </c>
      <c r="C140" s="25">
        <f t="shared" ca="1" si="20"/>
        <v>0.96910861410429328</v>
      </c>
      <c r="J140">
        <f t="shared" ca="1" si="21"/>
        <v>0</v>
      </c>
      <c r="K140">
        <f t="shared" ca="1" si="22"/>
        <v>0</v>
      </c>
      <c r="L140" s="55">
        <v>5</v>
      </c>
      <c r="M140" s="61">
        <f t="shared" ca="1" si="18"/>
        <v>0</v>
      </c>
      <c r="N140" s="55"/>
      <c r="O140" s="48"/>
      <c r="P140" s="49"/>
      <c r="R140" s="50"/>
    </row>
    <row r="141" spans="1:23">
      <c r="A141" s="2">
        <v>6</v>
      </c>
      <c r="B141" s="10">
        <f t="shared" ca="1" si="19"/>
        <v>1</v>
      </c>
      <c r="C141" s="25">
        <f t="shared" ca="1" si="20"/>
        <v>0.29962431590709471</v>
      </c>
      <c r="J141">
        <f t="shared" ca="1" si="21"/>
        <v>0</v>
      </c>
      <c r="K141">
        <f t="shared" ca="1" si="22"/>
        <v>0</v>
      </c>
      <c r="L141" s="55">
        <v>6</v>
      </c>
      <c r="M141" s="61">
        <f t="shared" ca="1" si="18"/>
        <v>3.0757485778201064</v>
      </c>
      <c r="N141" s="55"/>
    </row>
    <row r="142" spans="1:23">
      <c r="A142" s="2">
        <v>7</v>
      </c>
      <c r="B142" s="10">
        <f t="shared" ca="1" si="19"/>
        <v>0</v>
      </c>
      <c r="C142" s="25">
        <f t="shared" ca="1" si="20"/>
        <v>0.90231419313226779</v>
      </c>
      <c r="J142">
        <f t="shared" ca="1" si="21"/>
        <v>0</v>
      </c>
      <c r="K142">
        <f t="shared" ca="1" si="22"/>
        <v>0</v>
      </c>
      <c r="L142" s="55">
        <v>7</v>
      </c>
      <c r="M142" s="61">
        <f t="shared" ca="1" si="18"/>
        <v>0</v>
      </c>
      <c r="N142" s="55"/>
      <c r="O142" s="76" t="s">
        <v>89</v>
      </c>
      <c r="P142" s="76" t="s">
        <v>90</v>
      </c>
      <c r="Q142" s="77">
        <f>79.9</f>
        <v>79.900000000000006</v>
      </c>
      <c r="R142" s="78" t="s">
        <v>87</v>
      </c>
      <c r="S142" s="78" t="s">
        <v>91</v>
      </c>
      <c r="T142" s="78"/>
      <c r="U142" s="78"/>
      <c r="V142" s="78"/>
      <c r="W142" s="78"/>
    </row>
    <row r="143" spans="1:23">
      <c r="A143" s="2">
        <v>8</v>
      </c>
      <c r="B143" s="10">
        <f t="shared" ca="1" si="19"/>
        <v>1</v>
      </c>
      <c r="C143" s="25">
        <f t="shared" ca="1" si="20"/>
        <v>0.39010412831174779</v>
      </c>
      <c r="J143">
        <f t="shared" ca="1" si="21"/>
        <v>1</v>
      </c>
      <c r="K143">
        <f t="shared" ca="1" si="22"/>
        <v>0</v>
      </c>
      <c r="L143" s="55">
        <v>8</v>
      </c>
      <c r="M143" s="61">
        <f t="shared" ca="1" si="18"/>
        <v>7.072330610732398</v>
      </c>
      <c r="N143" s="55"/>
      <c r="O143" s="76"/>
      <c r="P143" s="76" t="s">
        <v>92</v>
      </c>
      <c r="Q143" s="77">
        <f ca="1">MAX(M136:M3785)</f>
        <v>19.26049145592442</v>
      </c>
      <c r="R143" s="78" t="s">
        <v>87</v>
      </c>
      <c r="S143" s="78"/>
      <c r="T143" s="78"/>
      <c r="U143" s="78"/>
      <c r="V143" s="78"/>
      <c r="W143" s="78"/>
    </row>
    <row r="144" spans="1:23">
      <c r="A144" s="2">
        <v>9</v>
      </c>
      <c r="B144" s="10">
        <f t="shared" ca="1" si="19"/>
        <v>1</v>
      </c>
      <c r="C144" s="25">
        <f t="shared" ca="1" si="20"/>
        <v>0.6966301047072031</v>
      </c>
      <c r="J144">
        <f t="shared" ca="1" si="21"/>
        <v>0</v>
      </c>
      <c r="K144">
        <f t="shared" ca="1" si="22"/>
        <v>0</v>
      </c>
      <c r="L144" s="55">
        <v>9</v>
      </c>
      <c r="M144" s="61">
        <f t="shared" ca="1" si="18"/>
        <v>9.107495008077489</v>
      </c>
      <c r="N144" s="55"/>
      <c r="Q144" s="51"/>
    </row>
    <row r="145" spans="1:14">
      <c r="A145" s="2">
        <v>10</v>
      </c>
      <c r="B145" s="10">
        <f t="shared" ca="1" si="19"/>
        <v>0</v>
      </c>
      <c r="C145" s="25">
        <f t="shared" ca="1" si="20"/>
        <v>0.92815033466919505</v>
      </c>
      <c r="J145">
        <f t="shared" ca="1" si="21"/>
        <v>0</v>
      </c>
      <c r="K145">
        <f t="shared" ca="1" si="22"/>
        <v>0</v>
      </c>
      <c r="L145" s="55">
        <v>10</v>
      </c>
      <c r="M145" s="61">
        <f t="shared" ca="1" si="18"/>
        <v>0</v>
      </c>
      <c r="N145" s="55"/>
    </row>
    <row r="146" spans="1:14">
      <c r="A146" s="2">
        <v>11</v>
      </c>
      <c r="B146" s="10">
        <f t="shared" ca="1" si="19"/>
        <v>1</v>
      </c>
      <c r="C146" s="25">
        <f t="shared" ca="1" si="20"/>
        <v>0.20205896828840408</v>
      </c>
      <c r="J146">
        <f t="shared" ca="1" si="21"/>
        <v>0</v>
      </c>
      <c r="K146">
        <f t="shared" ca="1" si="22"/>
        <v>0</v>
      </c>
      <c r="L146" s="55">
        <v>11</v>
      </c>
      <c r="M146" s="61">
        <f t="shared" ca="1" si="18"/>
        <v>4.3473449229153003</v>
      </c>
      <c r="N146" s="55"/>
    </row>
    <row r="147" spans="1:14">
      <c r="A147" s="2">
        <v>12</v>
      </c>
      <c r="B147" s="10">
        <f t="shared" ca="1" si="19"/>
        <v>0</v>
      </c>
      <c r="C147" s="25">
        <f t="shared" ca="1" si="20"/>
        <v>0.77356784393257461</v>
      </c>
      <c r="J147">
        <f t="shared" ca="1" si="21"/>
        <v>0</v>
      </c>
      <c r="K147">
        <f t="shared" ca="1" si="22"/>
        <v>1</v>
      </c>
      <c r="L147" s="55">
        <v>12</v>
      </c>
      <c r="M147" s="61">
        <f t="shared" ca="1" si="18"/>
        <v>0</v>
      </c>
      <c r="N147" s="55"/>
    </row>
    <row r="148" spans="1:14">
      <c r="A148" s="2">
        <v>13</v>
      </c>
      <c r="B148" s="10">
        <f t="shared" ca="1" si="19"/>
        <v>0</v>
      </c>
      <c r="C148" s="25">
        <f t="shared" ca="1" si="20"/>
        <v>0.56318128003517043</v>
      </c>
      <c r="J148">
        <f t="shared" ca="1" si="21"/>
        <v>0</v>
      </c>
      <c r="K148">
        <f t="shared" ca="1" si="22"/>
        <v>0</v>
      </c>
      <c r="L148" s="55">
        <v>13</v>
      </c>
      <c r="M148" s="61">
        <f t="shared" ca="1" si="18"/>
        <v>0</v>
      </c>
      <c r="N148" s="55"/>
    </row>
    <row r="149" spans="1:14">
      <c r="A149" s="2">
        <v>14</v>
      </c>
      <c r="B149" s="10">
        <f t="shared" ca="1" si="19"/>
        <v>1</v>
      </c>
      <c r="C149" s="25">
        <f t="shared" ca="1" si="20"/>
        <v>0.2436619792105168</v>
      </c>
      <c r="J149">
        <f t="shared" ca="1" si="21"/>
        <v>1</v>
      </c>
      <c r="K149">
        <f t="shared" ca="1" si="22"/>
        <v>0</v>
      </c>
      <c r="L149" s="55">
        <v>14</v>
      </c>
      <c r="M149" s="61">
        <f t="shared" ca="1" si="18"/>
        <v>0.75821864602600009</v>
      </c>
      <c r="N149" s="55"/>
    </row>
    <row r="150" spans="1:14">
      <c r="A150" s="2">
        <v>15</v>
      </c>
      <c r="B150" s="10">
        <f t="shared" ca="1" si="19"/>
        <v>1</v>
      </c>
      <c r="C150" s="25">
        <f t="shared" ca="1" si="20"/>
        <v>0.59893140629536246</v>
      </c>
      <c r="J150">
        <f t="shared" ca="1" si="21"/>
        <v>1</v>
      </c>
      <c r="K150">
        <f t="shared" ca="1" si="22"/>
        <v>0</v>
      </c>
      <c r="L150" s="55">
        <v>15</v>
      </c>
      <c r="M150" s="61">
        <f t="shared" ca="1" si="18"/>
        <v>1.5374745425886165</v>
      </c>
      <c r="N150" s="55"/>
    </row>
    <row r="151" spans="1:14">
      <c r="A151" s="2">
        <v>16</v>
      </c>
      <c r="B151" s="10">
        <f t="shared" ca="1" si="19"/>
        <v>1</v>
      </c>
      <c r="C151" s="25">
        <f t="shared" ca="1" si="20"/>
        <v>0.67209894937444881</v>
      </c>
      <c r="J151">
        <f t="shared" ca="1" si="21"/>
        <v>1</v>
      </c>
      <c r="K151">
        <f t="shared" ca="1" si="22"/>
        <v>0</v>
      </c>
      <c r="L151" s="55">
        <v>16</v>
      </c>
      <c r="M151" s="61">
        <f t="shared" ca="1" si="18"/>
        <v>3.8520626094158934</v>
      </c>
      <c r="N151" s="55"/>
    </row>
    <row r="152" spans="1:14">
      <c r="A152" s="2">
        <v>17</v>
      </c>
      <c r="B152" s="10">
        <f t="shared" ca="1" si="19"/>
        <v>1</v>
      </c>
      <c r="C152" s="25">
        <f t="shared" ca="1" si="20"/>
        <v>0.20024819334166999</v>
      </c>
      <c r="J152">
        <f t="shared" ca="1" si="21"/>
        <v>1</v>
      </c>
      <c r="K152">
        <f t="shared" ca="1" si="22"/>
        <v>0</v>
      </c>
      <c r="L152" s="55">
        <v>17</v>
      </c>
      <c r="M152" s="61">
        <f t="shared" ca="1" si="18"/>
        <v>1.0994517714989884</v>
      </c>
      <c r="N152" s="55"/>
    </row>
    <row r="153" spans="1:14">
      <c r="A153" s="2">
        <v>18</v>
      </c>
      <c r="B153" s="10">
        <f t="shared" ca="1" si="19"/>
        <v>1</v>
      </c>
      <c r="C153" s="25">
        <f t="shared" ca="1" si="20"/>
        <v>0.31652140093179237</v>
      </c>
      <c r="J153">
        <f t="shared" ca="1" si="21"/>
        <v>1</v>
      </c>
      <c r="K153">
        <f t="shared" ca="1" si="22"/>
        <v>0</v>
      </c>
      <c r="L153" s="55">
        <v>18</v>
      </c>
      <c r="M153" s="61">
        <f t="shared" ca="1" si="18"/>
        <v>1.4296150485305374</v>
      </c>
      <c r="N153" s="55"/>
    </row>
    <row r="154" spans="1:14">
      <c r="A154" s="2">
        <v>19</v>
      </c>
      <c r="B154" s="10">
        <f t="shared" ca="1" si="19"/>
        <v>1</v>
      </c>
      <c r="C154" s="25">
        <f t="shared" ca="1" si="20"/>
        <v>0.54122984477332303</v>
      </c>
      <c r="J154">
        <f t="shared" ca="1" si="21"/>
        <v>0</v>
      </c>
      <c r="K154">
        <f t="shared" ca="1" si="22"/>
        <v>0</v>
      </c>
      <c r="L154" s="55">
        <v>19</v>
      </c>
      <c r="M154" s="61">
        <f t="shared" ca="1" si="18"/>
        <v>0.41458591298918224</v>
      </c>
      <c r="N154" s="55"/>
    </row>
    <row r="155" spans="1:14">
      <c r="A155" s="2">
        <v>20</v>
      </c>
      <c r="B155" s="10">
        <f t="shared" ca="1" si="19"/>
        <v>0</v>
      </c>
      <c r="C155" s="25">
        <f t="shared" ca="1" si="20"/>
        <v>0.87332318900927863</v>
      </c>
      <c r="J155">
        <f t="shared" ca="1" si="21"/>
        <v>0</v>
      </c>
      <c r="K155">
        <f t="shared" ca="1" si="22"/>
        <v>0</v>
      </c>
      <c r="L155" s="55">
        <v>20</v>
      </c>
      <c r="M155" s="61">
        <f t="shared" ca="1" si="18"/>
        <v>0</v>
      </c>
      <c r="N155" s="55"/>
    </row>
    <row r="156" spans="1:14">
      <c r="A156" s="2">
        <v>21</v>
      </c>
      <c r="B156" s="10">
        <f t="shared" ca="1" si="19"/>
        <v>1</v>
      </c>
      <c r="C156" s="25">
        <f t="shared" ca="1" si="20"/>
        <v>1.2889922313377045E-2</v>
      </c>
      <c r="J156">
        <f t="shared" ca="1" si="21"/>
        <v>0</v>
      </c>
      <c r="K156">
        <f t="shared" ca="1" si="22"/>
        <v>0</v>
      </c>
      <c r="L156" s="55">
        <v>21</v>
      </c>
      <c r="M156" s="61">
        <f t="shared" ca="1" si="18"/>
        <v>1.3966487405949319</v>
      </c>
      <c r="N156" s="55"/>
    </row>
    <row r="157" spans="1:14">
      <c r="A157" s="2">
        <v>22</v>
      </c>
      <c r="B157" s="10">
        <f t="shared" ca="1" si="19"/>
        <v>0</v>
      </c>
      <c r="C157" s="25">
        <f t="shared" ca="1" si="20"/>
        <v>0.86961775078181502</v>
      </c>
      <c r="J157">
        <f t="shared" ca="1" si="21"/>
        <v>0</v>
      </c>
      <c r="K157">
        <f t="shared" ca="1" si="22"/>
        <v>0</v>
      </c>
      <c r="L157" s="55">
        <v>22</v>
      </c>
      <c r="M157" s="61">
        <f t="shared" ca="1" si="18"/>
        <v>0</v>
      </c>
      <c r="N157" s="55"/>
    </row>
    <row r="158" spans="1:14">
      <c r="A158" s="2">
        <v>23</v>
      </c>
      <c r="B158" s="10">
        <f t="shared" ca="1" si="19"/>
        <v>1</v>
      </c>
      <c r="C158" s="25">
        <f t="shared" ca="1" si="20"/>
        <v>5.6742731996695106E-4</v>
      </c>
      <c r="J158">
        <f t="shared" ca="1" si="21"/>
        <v>1</v>
      </c>
      <c r="K158">
        <f t="shared" ca="1" si="22"/>
        <v>0</v>
      </c>
      <c r="L158" s="55">
        <v>23</v>
      </c>
      <c r="M158" s="61">
        <f t="shared" ca="1" si="18"/>
        <v>11.76061383291497</v>
      </c>
      <c r="N158" s="55"/>
    </row>
    <row r="159" spans="1:14">
      <c r="A159" s="2">
        <v>24</v>
      </c>
      <c r="B159" s="10">
        <f t="shared" ca="1" si="19"/>
        <v>1</v>
      </c>
      <c r="C159" s="25">
        <f t="shared" ca="1" si="20"/>
        <v>0.37518043640457566</v>
      </c>
      <c r="J159">
        <f t="shared" ca="1" si="21"/>
        <v>1</v>
      </c>
      <c r="K159">
        <f t="shared" ca="1" si="22"/>
        <v>0</v>
      </c>
      <c r="L159" s="55">
        <v>24</v>
      </c>
      <c r="M159" s="61">
        <f t="shared" ca="1" si="18"/>
        <v>1.5341474589051343</v>
      </c>
      <c r="N159" s="55"/>
    </row>
    <row r="160" spans="1:14">
      <c r="A160" s="2">
        <v>25</v>
      </c>
      <c r="B160" s="10">
        <f t="shared" ca="1" si="19"/>
        <v>1</v>
      </c>
      <c r="C160" s="25">
        <f t="shared" ca="1" si="20"/>
        <v>1.4245507156357751E-2</v>
      </c>
      <c r="J160">
        <f t="shared" ca="1" si="21"/>
        <v>1</v>
      </c>
      <c r="K160">
        <f t="shared" ca="1" si="22"/>
        <v>0</v>
      </c>
      <c r="L160" s="55">
        <v>25</v>
      </c>
      <c r="M160" s="61">
        <f t="shared" ca="1" si="18"/>
        <v>0.8585164037867461</v>
      </c>
      <c r="N160" s="55"/>
    </row>
    <row r="161" spans="1:18">
      <c r="A161" s="2">
        <v>26</v>
      </c>
      <c r="B161" s="10">
        <f t="shared" ca="1" si="19"/>
        <v>1</v>
      </c>
      <c r="C161" s="25">
        <f t="shared" ca="1" si="20"/>
        <v>0.65414071849418831</v>
      </c>
      <c r="J161">
        <f t="shared" ca="1" si="21"/>
        <v>1</v>
      </c>
      <c r="K161">
        <f t="shared" ca="1" si="22"/>
        <v>0</v>
      </c>
      <c r="L161" s="55">
        <v>26</v>
      </c>
      <c r="M161" s="61">
        <f t="shared" ca="1" si="18"/>
        <v>2.103723886534846</v>
      </c>
      <c r="N161" s="55"/>
    </row>
    <row r="162" spans="1:18">
      <c r="A162" s="2">
        <v>27</v>
      </c>
      <c r="B162" s="10">
        <f t="shared" ca="1" si="19"/>
        <v>1</v>
      </c>
      <c r="C162" s="25">
        <f t="shared" ca="1" si="20"/>
        <v>0.71629816105936039</v>
      </c>
      <c r="J162">
        <f t="shared" ca="1" si="21"/>
        <v>1</v>
      </c>
      <c r="K162">
        <f t="shared" ca="1" si="22"/>
        <v>0</v>
      </c>
      <c r="L162" s="55">
        <v>27</v>
      </c>
      <c r="M162" s="61">
        <f t="shared" ca="1" si="18"/>
        <v>1.1156269798814609</v>
      </c>
      <c r="N162" s="55"/>
    </row>
    <row r="163" spans="1:18">
      <c r="A163" s="2">
        <v>28</v>
      </c>
      <c r="B163" s="10">
        <f t="shared" ca="1" si="19"/>
        <v>1</v>
      </c>
      <c r="C163" s="25">
        <f t="shared" ca="1" si="20"/>
        <v>0.15370482195051915</v>
      </c>
      <c r="J163">
        <f t="shared" ca="1" si="21"/>
        <v>0</v>
      </c>
      <c r="K163">
        <f t="shared" ca="1" si="22"/>
        <v>0</v>
      </c>
      <c r="L163" s="55">
        <v>28</v>
      </c>
      <c r="M163" s="61">
        <f t="shared" ca="1" si="18"/>
        <v>0.99746417320863201</v>
      </c>
      <c r="N163" s="55"/>
    </row>
    <row r="164" spans="1:18">
      <c r="A164" s="2">
        <v>29</v>
      </c>
      <c r="B164" s="10">
        <f t="shared" ca="1" si="19"/>
        <v>0</v>
      </c>
      <c r="C164" s="25">
        <f t="shared" ca="1" si="20"/>
        <v>0.87210277061104879</v>
      </c>
      <c r="J164">
        <f t="shared" ca="1" si="21"/>
        <v>0</v>
      </c>
      <c r="K164">
        <f t="shared" ca="1" si="22"/>
        <v>0</v>
      </c>
      <c r="L164" s="55">
        <v>29</v>
      </c>
      <c r="M164" s="61">
        <f t="shared" ca="1" si="18"/>
        <v>0</v>
      </c>
      <c r="N164" s="55"/>
    </row>
    <row r="165" spans="1:18">
      <c r="A165" s="2">
        <v>30</v>
      </c>
      <c r="B165" s="10">
        <f t="shared" ca="1" si="19"/>
        <v>1</v>
      </c>
      <c r="C165" s="25">
        <f t="shared" ca="1" si="20"/>
        <v>0.22478989366438096</v>
      </c>
      <c r="J165">
        <f t="shared" ca="1" si="21"/>
        <v>1</v>
      </c>
      <c r="K165">
        <f t="shared" ca="1" si="22"/>
        <v>0</v>
      </c>
      <c r="L165" s="55">
        <v>30</v>
      </c>
      <c r="M165" s="61">
        <f t="shared" ca="1" si="18"/>
        <v>1.2583527325736199</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6" thickBot="1">
      <c r="A175" s="2" t="s">
        <v>59</v>
      </c>
      <c r="B175" s="2"/>
      <c r="C175" s="23"/>
      <c r="D175" s="1"/>
      <c r="E175" s="1"/>
      <c r="F175" s="1"/>
      <c r="G175" s="1"/>
      <c r="H175" s="1"/>
      <c r="I175" s="1"/>
      <c r="L175" s="55" t="s">
        <v>60</v>
      </c>
      <c r="M175" s="55"/>
      <c r="N175" s="55"/>
      <c r="O175" s="38">
        <v>0.43</v>
      </c>
      <c r="P175" s="38">
        <v>0.72</v>
      </c>
      <c r="Q175" s="38">
        <v>0.62</v>
      </c>
      <c r="R175" s="3"/>
    </row>
    <row r="176" spans="1:18" ht="24" thickBot="1">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f>'Rainfall Year 2025'!M177</f>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0.60981912144702843</v>
      </c>
      <c r="I178" s="20"/>
      <c r="J178" s="6">
        <f ca="1">SUM(J179:J3828)/SUM(rainout)</f>
        <v>0.45115722947706588</v>
      </c>
      <c r="K178" s="6">
        <f ca="1">SUM(K179:K3828)/(3650-SUM(rainout))</f>
        <v>1.5248828784247458E-2</v>
      </c>
      <c r="L178" s="59" t="s">
        <v>73</v>
      </c>
      <c r="M178" s="60" t="s">
        <v>80</v>
      </c>
      <c r="N178" s="55"/>
    </row>
    <row r="179" spans="1:23">
      <c r="A179" s="2">
        <v>1</v>
      </c>
      <c r="B179" s="10">
        <v>1</v>
      </c>
      <c r="C179" s="25">
        <f ca="1">RAND()</f>
        <v>0.2186886812328559</v>
      </c>
      <c r="D179" s="18" t="s">
        <v>81</v>
      </c>
      <c r="E179" s="18" t="s">
        <v>82</v>
      </c>
      <c r="F179" s="15" t="s">
        <v>78</v>
      </c>
      <c r="G179" s="20" t="s">
        <v>12</v>
      </c>
      <c r="H179" s="21">
        <f ca="1">COUNTIF(rainout,"=0")/COUNT(rainout)</f>
        <v>0.39018087855297157</v>
      </c>
      <c r="I179" s="20"/>
      <c r="J179">
        <f ca="1">IF(AND(B179,B180),1,0)</f>
        <v>1</v>
      </c>
      <c r="K179">
        <f ca="1">IF(AND(NOT(B179),NOT(B180)),1,0)</f>
        <v>0</v>
      </c>
      <c r="L179" s="55">
        <v>1</v>
      </c>
      <c r="M179" s="61">
        <f t="shared" ref="M179:M209" ca="1" si="23">IF(B179&gt;0,-LN(1-(RAND()))/lambda,0)</f>
        <v>2.9400362780263585</v>
      </c>
      <c r="N179" s="55"/>
      <c r="O179" s="37"/>
      <c r="P179" t="s">
        <v>83</v>
      </c>
    </row>
    <row r="180" spans="1:23">
      <c r="A180" s="2">
        <v>2</v>
      </c>
      <c r="B180" s="10">
        <f t="shared" ref="B180:B209" ca="1" si="24">IF(B179&gt;0,IF(C180&lt;pww,1,0),IF(C180&lt;pdw,1,0))</f>
        <v>1</v>
      </c>
      <c r="C180" s="25">
        <f t="shared" ref="C180:C209" ca="1" si="25">RAND()</f>
        <v>0.69217399849160166</v>
      </c>
      <c r="D180" s="18"/>
      <c r="E180" s="18"/>
      <c r="F180" s="1"/>
      <c r="G180" s="19" t="s">
        <v>69</v>
      </c>
      <c r="H180" s="19"/>
      <c r="I180" s="20"/>
      <c r="J180">
        <f t="shared" ref="J180:J209" ca="1" si="26">IF(AND(B180,B181),1,0)</f>
        <v>0</v>
      </c>
      <c r="K180">
        <f t="shared" ref="K180:K209" ca="1" si="27">IF(AND(NOT(B180),NOT(B181)),1,0)</f>
        <v>0</v>
      </c>
      <c r="L180" s="55">
        <v>2</v>
      </c>
      <c r="M180" s="61">
        <f t="shared" ca="1" si="23"/>
        <v>0.341611026651506</v>
      </c>
      <c r="N180" s="55"/>
      <c r="O180" s="4"/>
      <c r="P180" t="s">
        <v>84</v>
      </c>
    </row>
    <row r="181" spans="1:23" ht="15.6">
      <c r="A181" s="2">
        <v>3</v>
      </c>
      <c r="B181" s="10">
        <f t="shared" ca="1" si="24"/>
        <v>0</v>
      </c>
      <c r="C181" s="25">
        <f t="shared" ca="1" si="25"/>
        <v>0.90732941008265755</v>
      </c>
      <c r="D181" s="63">
        <f>'Rainfall Year 2025'!D181</f>
        <v>0.66</v>
      </c>
      <c r="E181" s="34">
        <f>1-D181</f>
        <v>0.33999999999999997</v>
      </c>
      <c r="F181" s="35" t="s">
        <v>78</v>
      </c>
      <c r="G181" s="36">
        <f ca="1">J178</f>
        <v>0.45115722947706588</v>
      </c>
      <c r="H181" s="36">
        <f ca="1">1-G181</f>
        <v>0.54884277052293418</v>
      </c>
      <c r="I181" s="20"/>
      <c r="J181">
        <f t="shared" ca="1" si="26"/>
        <v>0</v>
      </c>
      <c r="K181">
        <f t="shared" ca="1" si="27"/>
        <v>1</v>
      </c>
      <c r="L181" s="55">
        <v>3</v>
      </c>
      <c r="M181" s="61">
        <f t="shared" ca="1" si="23"/>
        <v>0</v>
      </c>
      <c r="N181" s="55"/>
      <c r="O181" s="41" t="s">
        <v>85</v>
      </c>
      <c r="P181" s="42"/>
      <c r="Q181" s="42" t="s">
        <v>86</v>
      </c>
      <c r="R181" s="43"/>
    </row>
    <row r="182" spans="1:23" ht="15.6">
      <c r="A182" s="2">
        <v>4</v>
      </c>
      <c r="B182" s="10">
        <f t="shared" ca="1" si="24"/>
        <v>0</v>
      </c>
      <c r="C182" s="25">
        <f t="shared" ca="1" si="25"/>
        <v>0.5979767363535321</v>
      </c>
      <c r="D182" s="34">
        <f>1-E182</f>
        <v>0.27</v>
      </c>
      <c r="E182" s="63">
        <f>'Rainfall Year 2025'!E182</f>
        <v>0.73</v>
      </c>
      <c r="F182" s="35" t="s">
        <v>78</v>
      </c>
      <c r="G182" s="36">
        <f ca="1">1-H182</f>
        <v>0.98475117121575251</v>
      </c>
      <c r="H182" s="36">
        <f ca="1">K178</f>
        <v>1.5248828784247458E-2</v>
      </c>
      <c r="I182" s="20"/>
      <c r="J182">
        <f t="shared" ca="1" si="26"/>
        <v>0</v>
      </c>
      <c r="K182">
        <f t="shared" ca="1" si="27"/>
        <v>1</v>
      </c>
      <c r="L182" s="55">
        <v>4</v>
      </c>
      <c r="M182" s="61">
        <f t="shared" ca="1" si="23"/>
        <v>0</v>
      </c>
      <c r="N182" s="55"/>
      <c r="O182" s="44">
        <f ca="1">SUM(M179:M209)/31/H178</f>
        <v>2.5415180834148776</v>
      </c>
      <c r="P182" s="45"/>
      <c r="Q182" s="46">
        <f ca="1">SUM(M179:M209)</f>
        <v>48.045856067863681</v>
      </c>
      <c r="R182" s="47" t="s">
        <v>87</v>
      </c>
      <c r="S182" s="78" t="s">
        <v>88</v>
      </c>
      <c r="T182" s="78"/>
      <c r="U182" s="78"/>
      <c r="V182" s="78"/>
    </row>
    <row r="183" spans="1:23" ht="15.6">
      <c r="A183" s="2">
        <v>5</v>
      </c>
      <c r="B183" s="10">
        <f t="shared" ca="1" si="24"/>
        <v>0</v>
      </c>
      <c r="C183" s="25">
        <f t="shared" ca="1" si="25"/>
        <v>0.77092308989019942</v>
      </c>
      <c r="J183">
        <f t="shared" ca="1" si="26"/>
        <v>0</v>
      </c>
      <c r="K183">
        <f t="shared" ca="1" si="27"/>
        <v>1</v>
      </c>
      <c r="L183" s="55">
        <v>5</v>
      </c>
      <c r="M183" s="61">
        <f t="shared" ca="1" si="23"/>
        <v>0</v>
      </c>
      <c r="N183" s="55"/>
      <c r="O183" s="48"/>
      <c r="P183" s="49"/>
      <c r="R183" s="50"/>
    </row>
    <row r="184" spans="1:23">
      <c r="A184" s="2">
        <v>6</v>
      </c>
      <c r="B184" s="10">
        <f t="shared" ca="1" si="24"/>
        <v>0</v>
      </c>
      <c r="C184" s="25">
        <f t="shared" ca="1" si="25"/>
        <v>0.73186347824570464</v>
      </c>
      <c r="J184">
        <f t="shared" ca="1" si="26"/>
        <v>0</v>
      </c>
      <c r="K184">
        <f t="shared" ca="1" si="27"/>
        <v>0</v>
      </c>
      <c r="L184" s="55">
        <v>6</v>
      </c>
      <c r="M184" s="61">
        <f t="shared" ca="1" si="23"/>
        <v>0</v>
      </c>
      <c r="N184" s="55"/>
    </row>
    <row r="185" spans="1:23">
      <c r="A185" s="2">
        <v>7</v>
      </c>
      <c r="B185" s="10">
        <f t="shared" ca="1" si="24"/>
        <v>1</v>
      </c>
      <c r="C185" s="25">
        <f t="shared" ca="1" si="25"/>
        <v>0.42074037098932482</v>
      </c>
      <c r="J185">
        <f t="shared" ca="1" si="26"/>
        <v>1</v>
      </c>
      <c r="K185">
        <f t="shared" ca="1" si="27"/>
        <v>0</v>
      </c>
      <c r="L185" s="55">
        <v>7</v>
      </c>
      <c r="M185" s="61">
        <f t="shared" ca="1" si="23"/>
        <v>9.4852616977782844</v>
      </c>
      <c r="N185" s="55"/>
      <c r="O185" s="76" t="s">
        <v>89</v>
      </c>
      <c r="P185" s="76" t="s">
        <v>90</v>
      </c>
      <c r="Q185" s="77">
        <f>79.9</f>
        <v>79.900000000000006</v>
      </c>
      <c r="R185" s="78" t="s">
        <v>87</v>
      </c>
      <c r="S185" s="78" t="s">
        <v>91</v>
      </c>
      <c r="T185" s="78"/>
      <c r="U185" s="78"/>
      <c r="V185" s="78"/>
      <c r="W185" s="78"/>
    </row>
    <row r="186" spans="1:23">
      <c r="A186" s="2">
        <v>8</v>
      </c>
      <c r="B186" s="10">
        <f t="shared" ca="1" si="24"/>
        <v>1</v>
      </c>
      <c r="C186" s="25">
        <f t="shared" ca="1" si="25"/>
        <v>9.7582210228448152E-2</v>
      </c>
      <c r="J186">
        <f t="shared" ca="1" si="26"/>
        <v>1</v>
      </c>
      <c r="K186">
        <f t="shared" ca="1" si="27"/>
        <v>0</v>
      </c>
      <c r="L186" s="55">
        <v>8</v>
      </c>
      <c r="M186" s="61">
        <f t="shared" ca="1" si="23"/>
        <v>4.0670016008390526</v>
      </c>
      <c r="N186" s="55"/>
      <c r="O186" s="76"/>
      <c r="P186" s="76" t="s">
        <v>92</v>
      </c>
      <c r="Q186" s="77">
        <f ca="1">MAX(M179:M3828)</f>
        <v>19.26049145592442</v>
      </c>
      <c r="R186" s="78" t="s">
        <v>87</v>
      </c>
      <c r="S186" s="78"/>
      <c r="T186" s="78"/>
      <c r="U186" s="78"/>
      <c r="V186" s="78"/>
      <c r="W186" s="78"/>
    </row>
    <row r="187" spans="1:23">
      <c r="A187" s="2">
        <v>9</v>
      </c>
      <c r="B187" s="10">
        <f t="shared" ca="1" si="24"/>
        <v>1</v>
      </c>
      <c r="C187" s="25">
        <f t="shared" ca="1" si="25"/>
        <v>0.61640572928478765</v>
      </c>
      <c r="J187">
        <f t="shared" ca="1" si="26"/>
        <v>1</v>
      </c>
      <c r="K187">
        <f t="shared" ca="1" si="27"/>
        <v>0</v>
      </c>
      <c r="L187" s="55">
        <v>9</v>
      </c>
      <c r="M187" s="61">
        <f t="shared" ca="1" si="23"/>
        <v>2.8070217141421008</v>
      </c>
      <c r="N187" s="55"/>
      <c r="Q187" s="51"/>
    </row>
    <row r="188" spans="1:23">
      <c r="A188" s="2">
        <v>10</v>
      </c>
      <c r="B188" s="10">
        <f t="shared" ca="1" si="24"/>
        <v>1</v>
      </c>
      <c r="C188" s="25">
        <f t="shared" ca="1" si="25"/>
        <v>0.39788392866855149</v>
      </c>
      <c r="J188">
        <f t="shared" ca="1" si="26"/>
        <v>1</v>
      </c>
      <c r="K188">
        <f t="shared" ca="1" si="27"/>
        <v>0</v>
      </c>
      <c r="L188" s="55">
        <v>10</v>
      </c>
      <c r="M188" s="61">
        <f t="shared" ca="1" si="23"/>
        <v>7.9677117927387426</v>
      </c>
      <c r="N188" s="55"/>
    </row>
    <row r="189" spans="1:23">
      <c r="A189" s="2">
        <v>11</v>
      </c>
      <c r="B189" s="10">
        <f t="shared" ca="1" si="24"/>
        <v>1</v>
      </c>
      <c r="C189" s="25">
        <f t="shared" ca="1" si="25"/>
        <v>0.54930675560191466</v>
      </c>
      <c r="J189">
        <f t="shared" ca="1" si="26"/>
        <v>0</v>
      </c>
      <c r="K189">
        <f t="shared" ca="1" si="27"/>
        <v>0</v>
      </c>
      <c r="L189" s="55">
        <v>11</v>
      </c>
      <c r="M189" s="61">
        <f t="shared" ca="1" si="23"/>
        <v>4.9465185894291857</v>
      </c>
      <c r="N189" s="55"/>
    </row>
    <row r="190" spans="1:23">
      <c r="A190" s="2">
        <v>12</v>
      </c>
      <c r="B190" s="10">
        <f t="shared" ca="1" si="24"/>
        <v>0</v>
      </c>
      <c r="C190" s="25">
        <f t="shared" ca="1" si="25"/>
        <v>0.87484127031114844</v>
      </c>
      <c r="J190">
        <f t="shared" ca="1" si="26"/>
        <v>0</v>
      </c>
      <c r="K190">
        <f t="shared" ca="1" si="27"/>
        <v>1</v>
      </c>
      <c r="L190" s="55">
        <v>12</v>
      </c>
      <c r="M190" s="61">
        <f t="shared" ca="1" si="23"/>
        <v>0</v>
      </c>
      <c r="N190" s="55"/>
    </row>
    <row r="191" spans="1:23">
      <c r="A191" s="2">
        <v>13</v>
      </c>
      <c r="B191" s="10">
        <f t="shared" ca="1" si="24"/>
        <v>0</v>
      </c>
      <c r="C191" s="25">
        <f t="shared" ca="1" si="25"/>
        <v>0.8444527756792779</v>
      </c>
      <c r="J191">
        <f t="shared" ca="1" si="26"/>
        <v>0</v>
      </c>
      <c r="K191">
        <f t="shared" ca="1" si="27"/>
        <v>0</v>
      </c>
      <c r="L191" s="55">
        <v>13</v>
      </c>
      <c r="M191" s="61">
        <f t="shared" ca="1" si="23"/>
        <v>0</v>
      </c>
      <c r="N191" s="55"/>
    </row>
    <row r="192" spans="1:23">
      <c r="A192" s="2">
        <v>14</v>
      </c>
      <c r="B192" s="10">
        <f t="shared" ca="1" si="24"/>
        <v>1</v>
      </c>
      <c r="C192" s="25">
        <f t="shared" ca="1" si="25"/>
        <v>0.42306794804321968</v>
      </c>
      <c r="J192">
        <f t="shared" ca="1" si="26"/>
        <v>1</v>
      </c>
      <c r="K192">
        <f t="shared" ca="1" si="27"/>
        <v>0</v>
      </c>
      <c r="L192" s="55">
        <v>14</v>
      </c>
      <c r="M192" s="61">
        <f t="shared" ca="1" si="23"/>
        <v>0.48246978517727035</v>
      </c>
      <c r="N192" s="55"/>
    </row>
    <row r="193" spans="1:14">
      <c r="A193" s="2">
        <v>15</v>
      </c>
      <c r="B193" s="10">
        <f t="shared" ca="1" si="24"/>
        <v>1</v>
      </c>
      <c r="C193" s="25">
        <f t="shared" ca="1" si="25"/>
        <v>0.41741221452120858</v>
      </c>
      <c r="J193">
        <f t="shared" ca="1" si="26"/>
        <v>0</v>
      </c>
      <c r="K193">
        <f t="shared" ca="1" si="27"/>
        <v>0</v>
      </c>
      <c r="L193" s="55">
        <v>15</v>
      </c>
      <c r="M193" s="61">
        <f t="shared" ca="1" si="23"/>
        <v>0.25476105596813486</v>
      </c>
      <c r="N193" s="55"/>
    </row>
    <row r="194" spans="1:14">
      <c r="A194" s="2">
        <v>16</v>
      </c>
      <c r="B194" s="10">
        <f t="shared" ca="1" si="24"/>
        <v>0</v>
      </c>
      <c r="C194" s="25">
        <f t="shared" ca="1" si="25"/>
        <v>0.95633365507932788</v>
      </c>
      <c r="J194">
        <f t="shared" ca="1" si="26"/>
        <v>0</v>
      </c>
      <c r="K194">
        <f t="shared" ca="1" si="27"/>
        <v>0</v>
      </c>
      <c r="L194" s="55">
        <v>16</v>
      </c>
      <c r="M194" s="61">
        <f t="shared" ca="1" si="23"/>
        <v>0</v>
      </c>
      <c r="N194" s="55"/>
    </row>
    <row r="195" spans="1:14">
      <c r="A195" s="2">
        <v>17</v>
      </c>
      <c r="B195" s="10">
        <f t="shared" ca="1" si="24"/>
        <v>1</v>
      </c>
      <c r="C195" s="25">
        <f t="shared" ca="1" si="25"/>
        <v>8.4164795723784769E-2</v>
      </c>
      <c r="J195">
        <f t="shared" ca="1" si="26"/>
        <v>1</v>
      </c>
      <c r="K195">
        <f t="shared" ca="1" si="27"/>
        <v>0</v>
      </c>
      <c r="L195" s="55">
        <v>17</v>
      </c>
      <c r="M195" s="61">
        <f t="shared" ca="1" si="23"/>
        <v>1.9044842425288209</v>
      </c>
      <c r="N195" s="55"/>
    </row>
    <row r="196" spans="1:14">
      <c r="A196" s="2">
        <v>18</v>
      </c>
      <c r="B196" s="10">
        <f t="shared" ca="1" si="24"/>
        <v>1</v>
      </c>
      <c r="C196" s="25">
        <f t="shared" ca="1" si="25"/>
        <v>0.47329616738419922</v>
      </c>
      <c r="J196">
        <f t="shared" ca="1" si="26"/>
        <v>0</v>
      </c>
      <c r="K196">
        <f t="shared" ca="1" si="27"/>
        <v>0</v>
      </c>
      <c r="L196" s="55">
        <v>18</v>
      </c>
      <c r="M196" s="61">
        <f t="shared" ca="1" si="23"/>
        <v>2.3151529596880427</v>
      </c>
      <c r="N196" s="55"/>
    </row>
    <row r="197" spans="1:14">
      <c r="A197" s="2">
        <v>19</v>
      </c>
      <c r="B197" s="10">
        <f t="shared" ca="1" si="24"/>
        <v>0</v>
      </c>
      <c r="C197" s="25">
        <f t="shared" ca="1" si="25"/>
        <v>0.84119911421537086</v>
      </c>
      <c r="J197">
        <f t="shared" ca="1" si="26"/>
        <v>0</v>
      </c>
      <c r="K197">
        <f t="shared" ca="1" si="27"/>
        <v>0</v>
      </c>
      <c r="L197" s="55">
        <v>19</v>
      </c>
      <c r="M197" s="61">
        <f t="shared" ca="1" si="23"/>
        <v>0</v>
      </c>
      <c r="N197" s="55"/>
    </row>
    <row r="198" spans="1:14">
      <c r="A198" s="2">
        <v>20</v>
      </c>
      <c r="B198" s="10">
        <f t="shared" ca="1" si="24"/>
        <v>1</v>
      </c>
      <c r="C198" s="25">
        <f t="shared" ca="1" si="25"/>
        <v>0.43007998155785099</v>
      </c>
      <c r="J198">
        <f t="shared" ca="1" si="26"/>
        <v>0</v>
      </c>
      <c r="K198">
        <f t="shared" ca="1" si="27"/>
        <v>0</v>
      </c>
      <c r="L198" s="55">
        <v>20</v>
      </c>
      <c r="M198" s="61">
        <f t="shared" ca="1" si="23"/>
        <v>0.63971607830780264</v>
      </c>
      <c r="N198" s="55"/>
    </row>
    <row r="199" spans="1:14">
      <c r="A199" s="2">
        <v>21</v>
      </c>
      <c r="B199" s="10">
        <f t="shared" ca="1" si="24"/>
        <v>0</v>
      </c>
      <c r="C199" s="25">
        <f t="shared" ca="1" si="25"/>
        <v>0.97289175575416675</v>
      </c>
      <c r="J199">
        <f t="shared" ca="1" si="26"/>
        <v>0</v>
      </c>
      <c r="K199">
        <f t="shared" ca="1" si="27"/>
        <v>1</v>
      </c>
      <c r="L199" s="55">
        <v>21</v>
      </c>
      <c r="M199" s="61">
        <f t="shared" ca="1" si="23"/>
        <v>0</v>
      </c>
      <c r="N199" s="55"/>
    </row>
    <row r="200" spans="1:14">
      <c r="A200" s="2">
        <v>22</v>
      </c>
      <c r="B200" s="10">
        <f t="shared" ca="1" si="24"/>
        <v>0</v>
      </c>
      <c r="C200" s="25">
        <f t="shared" ca="1" si="25"/>
        <v>0.87603046123135908</v>
      </c>
      <c r="J200">
        <f t="shared" ca="1" si="26"/>
        <v>0</v>
      </c>
      <c r="K200">
        <f t="shared" ca="1" si="27"/>
        <v>1</v>
      </c>
      <c r="L200" s="55">
        <v>22</v>
      </c>
      <c r="M200" s="61">
        <f t="shared" ca="1" si="23"/>
        <v>0</v>
      </c>
      <c r="N200" s="55"/>
    </row>
    <row r="201" spans="1:14">
      <c r="A201" s="2">
        <v>23</v>
      </c>
      <c r="B201" s="10">
        <f t="shared" ca="1" si="24"/>
        <v>0</v>
      </c>
      <c r="C201" s="25">
        <f t="shared" ca="1" si="25"/>
        <v>0.80708276960002023</v>
      </c>
      <c r="J201">
        <f t="shared" ca="1" si="26"/>
        <v>0</v>
      </c>
      <c r="K201">
        <f t="shared" ca="1" si="27"/>
        <v>0</v>
      </c>
      <c r="L201" s="55">
        <v>23</v>
      </c>
      <c r="M201" s="61">
        <f t="shared" ca="1" si="23"/>
        <v>0</v>
      </c>
      <c r="N201" s="55"/>
    </row>
    <row r="202" spans="1:14">
      <c r="A202" s="2">
        <v>24</v>
      </c>
      <c r="B202" s="10">
        <f t="shared" ca="1" si="24"/>
        <v>1</v>
      </c>
      <c r="C202" s="25">
        <f t="shared" ca="1" si="25"/>
        <v>0.31146541927825178</v>
      </c>
      <c r="J202">
        <f t="shared" ca="1" si="26"/>
        <v>0</v>
      </c>
      <c r="K202">
        <f t="shared" ca="1" si="27"/>
        <v>0</v>
      </c>
      <c r="L202" s="55">
        <v>24</v>
      </c>
      <c r="M202" s="61">
        <f t="shared" ca="1" si="23"/>
        <v>7.513905472054612E-2</v>
      </c>
      <c r="N202" s="55"/>
    </row>
    <row r="203" spans="1:14">
      <c r="A203" s="2">
        <v>25</v>
      </c>
      <c r="B203" s="10">
        <f t="shared" ca="1" si="24"/>
        <v>0</v>
      </c>
      <c r="C203" s="25">
        <f t="shared" ca="1" si="25"/>
        <v>0.76204129022267797</v>
      </c>
      <c r="J203">
        <f t="shared" ca="1" si="26"/>
        <v>0</v>
      </c>
      <c r="K203">
        <f t="shared" ca="1" si="27"/>
        <v>1</v>
      </c>
      <c r="L203" s="55">
        <v>25</v>
      </c>
      <c r="M203" s="61">
        <f t="shared" ca="1" si="23"/>
        <v>0</v>
      </c>
      <c r="N203" s="55"/>
    </row>
    <row r="204" spans="1:14">
      <c r="A204" s="2">
        <v>26</v>
      </c>
      <c r="B204" s="10">
        <f t="shared" ca="1" si="24"/>
        <v>0</v>
      </c>
      <c r="C204" s="25">
        <f t="shared" ca="1" si="25"/>
        <v>0.61223640821986214</v>
      </c>
      <c r="J204">
        <f t="shared" ca="1" si="26"/>
        <v>0</v>
      </c>
      <c r="K204">
        <f t="shared" ca="1" si="27"/>
        <v>1</v>
      </c>
      <c r="L204" s="55">
        <v>26</v>
      </c>
      <c r="M204" s="61">
        <f t="shared" ca="1" si="23"/>
        <v>0</v>
      </c>
      <c r="N204" s="55"/>
    </row>
    <row r="205" spans="1:14">
      <c r="A205" s="2">
        <v>27</v>
      </c>
      <c r="B205" s="10">
        <f t="shared" ca="1" si="24"/>
        <v>0</v>
      </c>
      <c r="C205" s="25">
        <f t="shared" ca="1" si="25"/>
        <v>0.93593800810097239</v>
      </c>
      <c r="J205">
        <f t="shared" ca="1" si="26"/>
        <v>0</v>
      </c>
      <c r="K205">
        <f t="shared" ca="1" si="27"/>
        <v>1</v>
      </c>
      <c r="L205" s="55">
        <v>27</v>
      </c>
      <c r="M205" s="61">
        <f t="shared" ca="1" si="23"/>
        <v>0</v>
      </c>
      <c r="N205" s="55"/>
    </row>
    <row r="206" spans="1:14">
      <c r="A206" s="2">
        <v>28</v>
      </c>
      <c r="B206" s="10">
        <f t="shared" ca="1" si="24"/>
        <v>0</v>
      </c>
      <c r="C206" s="25">
        <f t="shared" ca="1" si="25"/>
        <v>0.94434255811905365</v>
      </c>
      <c r="J206">
        <f t="shared" ca="1" si="26"/>
        <v>0</v>
      </c>
      <c r="K206">
        <f t="shared" ca="1" si="27"/>
        <v>1</v>
      </c>
      <c r="L206" s="55">
        <v>28</v>
      </c>
      <c r="M206" s="61">
        <f t="shared" ca="1" si="23"/>
        <v>0</v>
      </c>
      <c r="N206" s="55"/>
    </row>
    <row r="207" spans="1:14">
      <c r="A207" s="2">
        <v>29</v>
      </c>
      <c r="B207" s="10">
        <f t="shared" ca="1" si="24"/>
        <v>0</v>
      </c>
      <c r="C207" s="25">
        <f t="shared" ca="1" si="25"/>
        <v>0.76088110937117248</v>
      </c>
      <c r="J207">
        <f t="shared" ca="1" si="26"/>
        <v>0</v>
      </c>
      <c r="K207">
        <f t="shared" ca="1" si="27"/>
        <v>0</v>
      </c>
      <c r="L207" s="55">
        <v>29</v>
      </c>
      <c r="M207" s="61">
        <f t="shared" ca="1" si="23"/>
        <v>0</v>
      </c>
      <c r="N207" s="55"/>
    </row>
    <row r="208" spans="1:14">
      <c r="A208" s="2">
        <v>30</v>
      </c>
      <c r="B208" s="10">
        <f t="shared" ca="1" si="24"/>
        <v>1</v>
      </c>
      <c r="C208" s="25">
        <f t="shared" ca="1" si="25"/>
        <v>0.36872456134937115</v>
      </c>
      <c r="J208">
        <f t="shared" ca="1" si="26"/>
        <v>1</v>
      </c>
      <c r="K208">
        <f t="shared" ca="1" si="27"/>
        <v>0</v>
      </c>
      <c r="L208" s="55">
        <v>30</v>
      </c>
      <c r="M208" s="61">
        <f t="shared" ca="1" si="23"/>
        <v>2.5167488991829914</v>
      </c>
      <c r="N208" s="55"/>
    </row>
    <row r="209" spans="1:18">
      <c r="A209" s="2">
        <v>31</v>
      </c>
      <c r="B209" s="10">
        <f t="shared" ca="1" si="24"/>
        <v>1</v>
      </c>
      <c r="C209" s="25">
        <f t="shared" ca="1" si="25"/>
        <v>0.29080389889388247</v>
      </c>
      <c r="J209">
        <f t="shared" ca="1" si="26"/>
        <v>1</v>
      </c>
      <c r="K209">
        <f t="shared" ca="1" si="27"/>
        <v>0</v>
      </c>
      <c r="L209" s="55">
        <v>31</v>
      </c>
      <c r="M209" s="61">
        <f t="shared" ca="1" si="23"/>
        <v>7.3022212926848438</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6" thickBot="1">
      <c r="A218" s="2" t="s">
        <v>59</v>
      </c>
      <c r="B218" s="2"/>
      <c r="C218" s="23"/>
      <c r="D218" s="1"/>
      <c r="E218" s="1"/>
      <c r="F218" s="1"/>
      <c r="G218" s="1"/>
      <c r="H218" s="1"/>
      <c r="I218" s="1"/>
      <c r="L218" s="55" t="s">
        <v>60</v>
      </c>
      <c r="M218" s="55"/>
      <c r="N218" s="55"/>
      <c r="O218" s="38">
        <v>0.43</v>
      </c>
      <c r="P218" s="38">
        <v>0.72</v>
      </c>
      <c r="Q218" s="38">
        <v>0.62</v>
      </c>
      <c r="R218" s="3"/>
    </row>
    <row r="219" spans="1:18" ht="24" thickBot="1">
      <c r="A219" s="2" t="s">
        <v>61</v>
      </c>
      <c r="B219" s="27">
        <v>1</v>
      </c>
      <c r="C219" s="28" t="s">
        <v>62</v>
      </c>
      <c r="D219" s="16" t="s">
        <v>63</v>
      </c>
      <c r="E219" s="16"/>
      <c r="F219" s="1"/>
      <c r="G219" s="2" t="s">
        <v>64</v>
      </c>
      <c r="H219" s="2"/>
      <c r="I219" s="2"/>
      <c r="J219" s="2" t="s">
        <v>64</v>
      </c>
      <c r="K219" s="2"/>
      <c r="L219" s="56" t="s">
        <v>65</v>
      </c>
      <c r="M219" s="62">
        <f>1/M220</f>
        <v>0.26415891800507185</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f>'Rainfall Year 2025'!M220*AB11</f>
        <v>3.7856000000000001</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0.60981912144702843</v>
      </c>
      <c r="I221" s="20"/>
      <c r="J221" s="6">
        <f ca="1">SUM(J222:J3871)/SUM(rainout)</f>
        <v>0.41127892893074913</v>
      </c>
      <c r="K221" s="6">
        <f ca="1">SUM(K222:K3871)/(3650-SUM(rainout))</f>
        <v>1.2316105847561001E-2</v>
      </c>
      <c r="L221" s="59" t="s">
        <v>73</v>
      </c>
      <c r="M221" s="60" t="s">
        <v>80</v>
      </c>
      <c r="N221" s="55"/>
    </row>
    <row r="222" spans="1:18">
      <c r="A222" s="2">
        <v>1</v>
      </c>
      <c r="B222" s="10">
        <v>1</v>
      </c>
      <c r="C222" s="25">
        <f ca="1">RAND()</f>
        <v>0.71008956303051296</v>
      </c>
      <c r="D222" s="18" t="s">
        <v>81</v>
      </c>
      <c r="E222" s="18" t="s">
        <v>82</v>
      </c>
      <c r="F222" s="15" t="s">
        <v>78</v>
      </c>
      <c r="G222" s="20" t="s">
        <v>12</v>
      </c>
      <c r="H222" s="21">
        <f ca="1">COUNTIF(rainout,"=0")/COUNT(rainout)</f>
        <v>0.39018087855297157</v>
      </c>
      <c r="I222" s="20"/>
      <c r="J222">
        <f ca="1">IF(AND(B222,B223),1,0)</f>
        <v>1</v>
      </c>
      <c r="K222">
        <f ca="1">IF(AND(NOT(B222),NOT(B223)),1,0)</f>
        <v>0</v>
      </c>
      <c r="L222" s="55">
        <v>1</v>
      </c>
      <c r="M222" s="61">
        <f t="shared" ref="M222:M251" ca="1" si="28">IF(B222&gt;0,-LN(1-(RAND()))/lambda,0)</f>
        <v>4.2076764459949265</v>
      </c>
      <c r="N222" s="55"/>
      <c r="O222" s="37"/>
      <c r="P222" t="s">
        <v>83</v>
      </c>
    </row>
    <row r="223" spans="1:18">
      <c r="A223" s="2">
        <v>2</v>
      </c>
      <c r="B223" s="10">
        <f t="shared" ref="B223:B251" ca="1" si="29">IF(B222&gt;0,IF(C223&lt;pww,1,0),IF(C223&lt;pdw,1,0))</f>
        <v>1</v>
      </c>
      <c r="C223" s="25">
        <f t="shared" ref="C223:C251" ca="1" si="30">RAND()</f>
        <v>0.56310492263251799</v>
      </c>
      <c r="D223" s="18"/>
      <c r="E223" s="18"/>
      <c r="F223" s="1"/>
      <c r="G223" s="19" t="s">
        <v>69</v>
      </c>
      <c r="H223" s="19"/>
      <c r="I223" s="20"/>
      <c r="J223">
        <f t="shared" ref="J223:J251" ca="1" si="31">IF(AND(B223,B224),1,0)</f>
        <v>1</v>
      </c>
      <c r="K223">
        <f t="shared" ref="K223:K251" ca="1" si="32">IF(AND(NOT(B223),NOT(B224)),1,0)</f>
        <v>0</v>
      </c>
      <c r="L223" s="55">
        <v>2</v>
      </c>
      <c r="M223" s="61">
        <f t="shared" ca="1" si="28"/>
        <v>1.485355129892582</v>
      </c>
      <c r="N223" s="55"/>
      <c r="O223" s="4"/>
      <c r="P223" t="s">
        <v>84</v>
      </c>
    </row>
    <row r="224" spans="1:18" ht="15.6">
      <c r="A224" s="2">
        <v>3</v>
      </c>
      <c r="B224" s="10">
        <f t="shared" ca="1" si="29"/>
        <v>1</v>
      </c>
      <c r="C224" s="25">
        <f t="shared" ca="1" si="30"/>
        <v>0.67594545909138304</v>
      </c>
      <c r="D224" s="63">
        <f>'Rainfall Year 2025'!D224</f>
        <v>0.61</v>
      </c>
      <c r="E224" s="34">
        <f>1-D224</f>
        <v>0.39</v>
      </c>
      <c r="F224" s="35" t="s">
        <v>78</v>
      </c>
      <c r="G224" s="36">
        <f ca="1">J221</f>
        <v>0.41127892893074913</v>
      </c>
      <c r="H224" s="36">
        <f ca="1">1-G224</f>
        <v>0.58872107106925087</v>
      </c>
      <c r="I224" s="20"/>
      <c r="J224">
        <f t="shared" ca="1" si="31"/>
        <v>1</v>
      </c>
      <c r="K224">
        <f t="shared" ca="1" si="32"/>
        <v>0</v>
      </c>
      <c r="L224" s="55">
        <v>3</v>
      </c>
      <c r="M224" s="61">
        <f t="shared" ca="1" si="28"/>
        <v>1.8380701373278099</v>
      </c>
      <c r="N224" s="55"/>
      <c r="O224" s="41" t="s">
        <v>85</v>
      </c>
      <c r="P224" s="42"/>
      <c r="Q224" s="42" t="s">
        <v>86</v>
      </c>
      <c r="R224" s="43"/>
    </row>
    <row r="225" spans="1:23" ht="15.6">
      <c r="A225" s="2">
        <v>4</v>
      </c>
      <c r="B225" s="10">
        <f t="shared" ca="1" si="29"/>
        <v>1</v>
      </c>
      <c r="C225" s="25">
        <f t="shared" ca="1" si="30"/>
        <v>0.16730333437926637</v>
      </c>
      <c r="D225" s="34">
        <f>1-E225</f>
        <v>0.30000000000000004</v>
      </c>
      <c r="E225" s="63">
        <f>'Rainfall Year 2025'!E225</f>
        <v>0.7</v>
      </c>
      <c r="F225" s="35" t="s">
        <v>78</v>
      </c>
      <c r="G225" s="36">
        <f ca="1">1-H225</f>
        <v>0.98768389415243896</v>
      </c>
      <c r="H225" s="36">
        <f ca="1">K221</f>
        <v>1.2316105847561001E-2</v>
      </c>
      <c r="I225" s="20"/>
      <c r="J225">
        <f t="shared" ca="1" si="31"/>
        <v>1</v>
      </c>
      <c r="K225">
        <f t="shared" ca="1" si="32"/>
        <v>0</v>
      </c>
      <c r="L225" s="55">
        <v>4</v>
      </c>
      <c r="M225" s="61">
        <f t="shared" ca="1" si="28"/>
        <v>0.10104233887880099</v>
      </c>
      <c r="N225" s="55"/>
      <c r="O225" s="44">
        <f ca="1">SUM(M222:M251)/30/H221</f>
        <v>4.2743614748388756</v>
      </c>
      <c r="P225" s="45"/>
      <c r="Q225" s="46">
        <f ca="1">SUM(M222:M251)</f>
        <v>78.197620779998033</v>
      </c>
      <c r="R225" s="47" t="s">
        <v>87</v>
      </c>
      <c r="S225" s="78" t="s">
        <v>88</v>
      </c>
      <c r="T225" s="78"/>
      <c r="U225" s="78"/>
      <c r="V225" s="78"/>
    </row>
    <row r="226" spans="1:23" ht="15.6">
      <c r="A226" s="2">
        <v>5</v>
      </c>
      <c r="B226" s="10">
        <f t="shared" ca="1" si="29"/>
        <v>1</v>
      </c>
      <c r="C226" s="25">
        <f t="shared" ca="1" si="30"/>
        <v>0.59040552923370482</v>
      </c>
      <c r="J226">
        <f t="shared" ca="1" si="31"/>
        <v>0</v>
      </c>
      <c r="K226">
        <f t="shared" ca="1" si="32"/>
        <v>0</v>
      </c>
      <c r="L226" s="55">
        <v>5</v>
      </c>
      <c r="M226" s="61">
        <f t="shared" ca="1" si="28"/>
        <v>6.8572982009146175</v>
      </c>
      <c r="N226" s="55"/>
      <c r="O226" s="48"/>
      <c r="P226" s="49"/>
      <c r="R226" s="50"/>
    </row>
    <row r="227" spans="1:23">
      <c r="A227" s="2">
        <v>6</v>
      </c>
      <c r="B227" s="10">
        <f t="shared" ca="1" si="29"/>
        <v>0</v>
      </c>
      <c r="C227" s="25">
        <f t="shared" ca="1" si="30"/>
        <v>0.90248698032065577</v>
      </c>
      <c r="J227">
        <f t="shared" ca="1" si="31"/>
        <v>0</v>
      </c>
      <c r="K227">
        <f t="shared" ca="1" si="32"/>
        <v>0</v>
      </c>
      <c r="L227" s="55">
        <v>6</v>
      </c>
      <c r="M227" s="61">
        <f t="shared" ca="1" si="28"/>
        <v>0</v>
      </c>
      <c r="N227" s="55"/>
    </row>
    <row r="228" spans="1:23">
      <c r="A228" s="2">
        <v>7</v>
      </c>
      <c r="B228" s="10">
        <f t="shared" ca="1" si="29"/>
        <v>1</v>
      </c>
      <c r="C228" s="25">
        <f t="shared" ca="1" si="30"/>
        <v>0.12690331149682854</v>
      </c>
      <c r="J228">
        <f t="shared" ca="1" si="31"/>
        <v>0</v>
      </c>
      <c r="K228">
        <f t="shared" ca="1" si="32"/>
        <v>0</v>
      </c>
      <c r="L228" s="55">
        <v>7</v>
      </c>
      <c r="M228" s="61">
        <f t="shared" ca="1" si="28"/>
        <v>2.4762119129759026</v>
      </c>
      <c r="N228" s="55"/>
      <c r="O228" s="76" t="s">
        <v>89</v>
      </c>
      <c r="P228" s="76" t="s">
        <v>90</v>
      </c>
      <c r="Q228" s="77">
        <f>79.9</f>
        <v>79.900000000000006</v>
      </c>
      <c r="R228" s="78" t="s">
        <v>87</v>
      </c>
      <c r="S228" s="78" t="s">
        <v>91</v>
      </c>
      <c r="T228" s="78"/>
      <c r="U228" s="78"/>
      <c r="V228" s="78"/>
      <c r="W228" s="78"/>
    </row>
    <row r="229" spans="1:23">
      <c r="A229" s="2">
        <v>8</v>
      </c>
      <c r="B229" s="10">
        <f t="shared" ca="1" si="29"/>
        <v>0</v>
      </c>
      <c r="C229" s="25">
        <f t="shared" ca="1" si="30"/>
        <v>0.90474796473469343</v>
      </c>
      <c r="J229">
        <f t="shared" ca="1" si="31"/>
        <v>0</v>
      </c>
      <c r="K229">
        <f t="shared" ca="1" si="32"/>
        <v>1</v>
      </c>
      <c r="L229" s="55">
        <v>8</v>
      </c>
      <c r="M229" s="61">
        <f t="shared" ca="1" si="28"/>
        <v>0</v>
      </c>
      <c r="N229" s="55"/>
      <c r="O229" s="76"/>
      <c r="P229" s="76" t="s">
        <v>92</v>
      </c>
      <c r="Q229" s="77">
        <f ca="1">MAX(M222:M3871)</f>
        <v>19.26049145592442</v>
      </c>
      <c r="R229" s="78" t="s">
        <v>87</v>
      </c>
      <c r="S229" s="78"/>
      <c r="T229" s="78"/>
      <c r="U229" s="78"/>
      <c r="V229" s="78"/>
      <c r="W229" s="78"/>
    </row>
    <row r="230" spans="1:23">
      <c r="A230" s="2">
        <v>9</v>
      </c>
      <c r="B230" s="10">
        <f t="shared" ca="1" si="29"/>
        <v>0</v>
      </c>
      <c r="C230" s="25">
        <f t="shared" ca="1" si="30"/>
        <v>0.53952530104826146</v>
      </c>
      <c r="J230">
        <f t="shared" ca="1" si="31"/>
        <v>0</v>
      </c>
      <c r="K230">
        <f t="shared" ca="1" si="32"/>
        <v>1</v>
      </c>
      <c r="L230" s="55">
        <v>9</v>
      </c>
      <c r="M230" s="61">
        <f t="shared" ca="1" si="28"/>
        <v>0</v>
      </c>
      <c r="N230" s="55"/>
      <c r="Q230" s="51"/>
    </row>
    <row r="231" spans="1:23">
      <c r="A231" s="2">
        <v>10</v>
      </c>
      <c r="B231" s="10">
        <f t="shared" ca="1" si="29"/>
        <v>0</v>
      </c>
      <c r="C231" s="25">
        <f t="shared" ca="1" si="30"/>
        <v>0.91628972743466142</v>
      </c>
      <c r="J231">
        <f t="shared" ca="1" si="31"/>
        <v>0</v>
      </c>
      <c r="K231">
        <f t="shared" ca="1" si="32"/>
        <v>0</v>
      </c>
      <c r="L231" s="55">
        <v>10</v>
      </c>
      <c r="M231" s="61">
        <f t="shared" ca="1" si="28"/>
        <v>0</v>
      </c>
      <c r="N231" s="55"/>
    </row>
    <row r="232" spans="1:23">
      <c r="A232" s="2">
        <v>11</v>
      </c>
      <c r="B232" s="10">
        <f t="shared" ca="1" si="29"/>
        <v>1</v>
      </c>
      <c r="C232" s="25">
        <f t="shared" ca="1" si="30"/>
        <v>0.42458934650676627</v>
      </c>
      <c r="J232">
        <f t="shared" ca="1" si="31"/>
        <v>1</v>
      </c>
      <c r="K232">
        <f t="shared" ca="1" si="32"/>
        <v>0</v>
      </c>
      <c r="L232" s="55">
        <v>11</v>
      </c>
      <c r="M232" s="61">
        <f t="shared" ca="1" si="28"/>
        <v>1.3163743575373767</v>
      </c>
      <c r="N232" s="55"/>
    </row>
    <row r="233" spans="1:23">
      <c r="A233" s="2">
        <v>12</v>
      </c>
      <c r="B233" s="10">
        <f t="shared" ca="1" si="29"/>
        <v>1</v>
      </c>
      <c r="C233" s="25">
        <f t="shared" ca="1" si="30"/>
        <v>0.53544008610067273</v>
      </c>
      <c r="J233">
        <f t="shared" ca="1" si="31"/>
        <v>1</v>
      </c>
      <c r="K233">
        <f t="shared" ca="1" si="32"/>
        <v>0</v>
      </c>
      <c r="L233" s="55">
        <v>12</v>
      </c>
      <c r="M233" s="61">
        <f t="shared" ca="1" si="28"/>
        <v>3.9510143491589531</v>
      </c>
      <c r="N233" s="55"/>
    </row>
    <row r="234" spans="1:23">
      <c r="A234" s="2">
        <v>13</v>
      </c>
      <c r="B234" s="10">
        <f t="shared" ca="1" si="29"/>
        <v>1</v>
      </c>
      <c r="C234" s="25">
        <f t="shared" ca="1" si="30"/>
        <v>0.2562121616535501</v>
      </c>
      <c r="J234">
        <f t="shared" ca="1" si="31"/>
        <v>0</v>
      </c>
      <c r="K234">
        <f t="shared" ca="1" si="32"/>
        <v>0</v>
      </c>
      <c r="L234" s="55">
        <v>13</v>
      </c>
      <c r="M234" s="61">
        <f t="shared" ca="1" si="28"/>
        <v>1.1407015786007173</v>
      </c>
      <c r="N234" s="55"/>
    </row>
    <row r="235" spans="1:23">
      <c r="A235" s="2">
        <v>14</v>
      </c>
      <c r="B235" s="10">
        <f t="shared" ca="1" si="29"/>
        <v>0</v>
      </c>
      <c r="C235" s="25">
        <f t="shared" ca="1" si="30"/>
        <v>0.95461709005861217</v>
      </c>
      <c r="J235">
        <f t="shared" ca="1" si="31"/>
        <v>0</v>
      </c>
      <c r="K235">
        <f t="shared" ca="1" si="32"/>
        <v>0</v>
      </c>
      <c r="L235" s="55">
        <v>14</v>
      </c>
      <c r="M235" s="61">
        <f t="shared" ca="1" si="28"/>
        <v>0</v>
      </c>
      <c r="N235" s="55"/>
    </row>
    <row r="236" spans="1:23">
      <c r="A236" s="2">
        <v>15</v>
      </c>
      <c r="B236" s="10">
        <f t="shared" ca="1" si="29"/>
        <v>1</v>
      </c>
      <c r="C236" s="25">
        <f t="shared" ca="1" si="30"/>
        <v>0.37854913668636248</v>
      </c>
      <c r="J236">
        <f t="shared" ca="1" si="31"/>
        <v>1</v>
      </c>
      <c r="K236">
        <f t="shared" ca="1" si="32"/>
        <v>0</v>
      </c>
      <c r="L236" s="55">
        <v>15</v>
      </c>
      <c r="M236" s="61">
        <f t="shared" ca="1" si="28"/>
        <v>3.3639110110091668</v>
      </c>
      <c r="N236" s="55"/>
    </row>
    <row r="237" spans="1:23">
      <c r="A237" s="2">
        <v>16</v>
      </c>
      <c r="B237" s="10">
        <f t="shared" ca="1" si="29"/>
        <v>1</v>
      </c>
      <c r="C237" s="25">
        <f t="shared" ca="1" si="30"/>
        <v>0.23042467873667005</v>
      </c>
      <c r="J237">
        <f t="shared" ca="1" si="31"/>
        <v>0</v>
      </c>
      <c r="K237">
        <f t="shared" ca="1" si="32"/>
        <v>0</v>
      </c>
      <c r="L237" s="55">
        <v>16</v>
      </c>
      <c r="M237" s="61">
        <f t="shared" ca="1" si="28"/>
        <v>1.6825943454880541</v>
      </c>
      <c r="N237" s="55"/>
    </row>
    <row r="238" spans="1:23">
      <c r="A238" s="2">
        <v>17</v>
      </c>
      <c r="B238" s="10">
        <f t="shared" ca="1" si="29"/>
        <v>0</v>
      </c>
      <c r="C238" s="25">
        <f t="shared" ca="1" si="30"/>
        <v>0.78598848344743399</v>
      </c>
      <c r="J238">
        <f t="shared" ca="1" si="31"/>
        <v>0</v>
      </c>
      <c r="K238">
        <f t="shared" ca="1" si="32"/>
        <v>1</v>
      </c>
      <c r="L238" s="55">
        <v>17</v>
      </c>
      <c r="M238" s="61">
        <f t="shared" ca="1" si="28"/>
        <v>0</v>
      </c>
      <c r="N238" s="55"/>
    </row>
    <row r="239" spans="1:23">
      <c r="A239" s="2">
        <v>18</v>
      </c>
      <c r="B239" s="10">
        <f t="shared" ca="1" si="29"/>
        <v>0</v>
      </c>
      <c r="C239" s="25">
        <f t="shared" ca="1" si="30"/>
        <v>0.99590533925953595</v>
      </c>
      <c r="J239">
        <f t="shared" ca="1" si="31"/>
        <v>0</v>
      </c>
      <c r="K239">
        <f t="shared" ca="1" si="32"/>
        <v>0</v>
      </c>
      <c r="L239" s="55">
        <v>18</v>
      </c>
      <c r="M239" s="61">
        <f t="shared" ca="1" si="28"/>
        <v>0</v>
      </c>
      <c r="N239" s="55"/>
    </row>
    <row r="240" spans="1:23">
      <c r="A240" s="2">
        <v>19</v>
      </c>
      <c r="B240" s="10">
        <f t="shared" ca="1" si="29"/>
        <v>1</v>
      </c>
      <c r="C240" s="25">
        <f t="shared" ca="1" si="30"/>
        <v>0.29298547547216003</v>
      </c>
      <c r="J240">
        <f t="shared" ca="1" si="31"/>
        <v>1</v>
      </c>
      <c r="K240">
        <f t="shared" ca="1" si="32"/>
        <v>0</v>
      </c>
      <c r="L240" s="55">
        <v>19</v>
      </c>
      <c r="M240" s="61">
        <f t="shared" ca="1" si="28"/>
        <v>6.990597500746615</v>
      </c>
      <c r="N240" s="55"/>
    </row>
    <row r="241" spans="1:14">
      <c r="A241" s="2">
        <v>20</v>
      </c>
      <c r="B241" s="10">
        <f t="shared" ca="1" si="29"/>
        <v>1</v>
      </c>
      <c r="C241" s="25">
        <f t="shared" ca="1" si="30"/>
        <v>0.18941698644165217</v>
      </c>
      <c r="J241">
        <f t="shared" ca="1" si="31"/>
        <v>1</v>
      </c>
      <c r="K241">
        <f t="shared" ca="1" si="32"/>
        <v>0</v>
      </c>
      <c r="L241" s="55">
        <v>20</v>
      </c>
      <c r="M241" s="61">
        <f t="shared" ca="1" si="28"/>
        <v>5.852334404593897</v>
      </c>
      <c r="N241" s="55"/>
    </row>
    <row r="242" spans="1:14">
      <c r="A242" s="2">
        <v>21</v>
      </c>
      <c r="B242" s="10">
        <f t="shared" ca="1" si="29"/>
        <v>1</v>
      </c>
      <c r="C242" s="25">
        <f t="shared" ca="1" si="30"/>
        <v>0.56680475691799015</v>
      </c>
      <c r="J242">
        <f t="shared" ca="1" si="31"/>
        <v>0</v>
      </c>
      <c r="K242">
        <f t="shared" ca="1" si="32"/>
        <v>0</v>
      </c>
      <c r="L242" s="55">
        <v>21</v>
      </c>
      <c r="M242" s="61">
        <f t="shared" ca="1" si="28"/>
        <v>4.7672058407571845</v>
      </c>
      <c r="N242" s="55"/>
    </row>
    <row r="243" spans="1:14">
      <c r="A243" s="2">
        <v>22</v>
      </c>
      <c r="B243" s="10">
        <f t="shared" ca="1" si="29"/>
        <v>0</v>
      </c>
      <c r="C243" s="25">
        <f t="shared" ca="1" si="30"/>
        <v>0.75418550314290167</v>
      </c>
      <c r="J243">
        <f t="shared" ca="1" si="31"/>
        <v>0</v>
      </c>
      <c r="K243">
        <f t="shared" ca="1" si="32"/>
        <v>1</v>
      </c>
      <c r="L243" s="55">
        <v>22</v>
      </c>
      <c r="M243" s="61">
        <f t="shared" ca="1" si="28"/>
        <v>0</v>
      </c>
      <c r="N243" s="55"/>
    </row>
    <row r="244" spans="1:14">
      <c r="A244" s="2">
        <v>23</v>
      </c>
      <c r="B244" s="10">
        <f t="shared" ca="1" si="29"/>
        <v>0</v>
      </c>
      <c r="C244" s="25">
        <f t="shared" ca="1" si="30"/>
        <v>0.61129868546397026</v>
      </c>
      <c r="J244">
        <f t="shared" ca="1" si="31"/>
        <v>0</v>
      </c>
      <c r="K244">
        <f t="shared" ca="1" si="32"/>
        <v>1</v>
      </c>
      <c r="L244" s="55">
        <v>23</v>
      </c>
      <c r="M244" s="61">
        <f t="shared" ca="1" si="28"/>
        <v>0</v>
      </c>
      <c r="N244" s="55"/>
    </row>
    <row r="245" spans="1:14">
      <c r="A245" s="2">
        <v>24</v>
      </c>
      <c r="B245" s="10">
        <f t="shared" ca="1" si="29"/>
        <v>0</v>
      </c>
      <c r="C245" s="25">
        <f t="shared" ca="1" si="30"/>
        <v>0.74045944771743932</v>
      </c>
      <c r="J245">
        <f t="shared" ca="1" si="31"/>
        <v>0</v>
      </c>
      <c r="K245">
        <f t="shared" ca="1" si="32"/>
        <v>0</v>
      </c>
      <c r="L245" s="55">
        <v>24</v>
      </c>
      <c r="M245" s="61">
        <f t="shared" ca="1" si="28"/>
        <v>0</v>
      </c>
      <c r="N245" s="55"/>
    </row>
    <row r="246" spans="1:14">
      <c r="A246" s="2">
        <v>25</v>
      </c>
      <c r="B246" s="10">
        <f t="shared" ca="1" si="29"/>
        <v>1</v>
      </c>
      <c r="C246" s="25">
        <f t="shared" ca="1" si="30"/>
        <v>0.1172644750928028</v>
      </c>
      <c r="J246">
        <f t="shared" ca="1" si="31"/>
        <v>1</v>
      </c>
      <c r="K246">
        <f t="shared" ca="1" si="32"/>
        <v>0</v>
      </c>
      <c r="L246" s="55">
        <v>25</v>
      </c>
      <c r="M246" s="61">
        <f t="shared" ca="1" si="28"/>
        <v>2.8955454868371806</v>
      </c>
      <c r="N246" s="55"/>
    </row>
    <row r="247" spans="1:14">
      <c r="A247" s="2">
        <v>26</v>
      </c>
      <c r="B247" s="10">
        <f t="shared" ca="1" si="29"/>
        <v>1</v>
      </c>
      <c r="C247" s="25">
        <f t="shared" ca="1" si="30"/>
        <v>0.35050110983446625</v>
      </c>
      <c r="J247">
        <f t="shared" ca="1" si="31"/>
        <v>0</v>
      </c>
      <c r="K247">
        <f t="shared" ca="1" si="32"/>
        <v>0</v>
      </c>
      <c r="L247" s="55">
        <v>26</v>
      </c>
      <c r="M247" s="61">
        <f t="shared" ca="1" si="28"/>
        <v>13.600553809776802</v>
      </c>
      <c r="N247" s="55"/>
    </row>
    <row r="248" spans="1:14">
      <c r="A248" s="2">
        <v>27</v>
      </c>
      <c r="B248" s="10">
        <f t="shared" ca="1" si="29"/>
        <v>0</v>
      </c>
      <c r="C248" s="25">
        <f t="shared" ca="1" si="30"/>
        <v>0.76295506770670818</v>
      </c>
      <c r="J248">
        <f t="shared" ca="1" si="31"/>
        <v>0</v>
      </c>
      <c r="K248">
        <f t="shared" ca="1" si="32"/>
        <v>0</v>
      </c>
      <c r="L248" s="55">
        <v>27</v>
      </c>
      <c r="M248" s="61">
        <f t="shared" ca="1" si="28"/>
        <v>0</v>
      </c>
      <c r="N248" s="55"/>
    </row>
    <row r="249" spans="1:14">
      <c r="A249" s="2">
        <v>28</v>
      </c>
      <c r="B249" s="10">
        <f t="shared" ca="1" si="29"/>
        <v>1</v>
      </c>
      <c r="C249" s="25">
        <f t="shared" ca="1" si="30"/>
        <v>0.15399099899951807</v>
      </c>
      <c r="J249">
        <f t="shared" ca="1" si="31"/>
        <v>1</v>
      </c>
      <c r="K249">
        <f t="shared" ca="1" si="32"/>
        <v>0</v>
      </c>
      <c r="L249" s="55">
        <v>28</v>
      </c>
      <c r="M249" s="61">
        <f t="shared" ca="1" si="28"/>
        <v>9.9700235262749075</v>
      </c>
      <c r="N249" s="55"/>
    </row>
    <row r="250" spans="1:14">
      <c r="A250" s="2">
        <v>29</v>
      </c>
      <c r="B250" s="10">
        <f t="shared" ca="1" si="29"/>
        <v>1</v>
      </c>
      <c r="C250" s="25">
        <f t="shared" ca="1" si="30"/>
        <v>0.1349857960254226</v>
      </c>
      <c r="J250">
        <f t="shared" ca="1" si="31"/>
        <v>1</v>
      </c>
      <c r="K250">
        <f t="shared" ca="1" si="32"/>
        <v>0</v>
      </c>
      <c r="L250" s="55">
        <v>29</v>
      </c>
      <c r="M250" s="61">
        <f t="shared" ca="1" si="28"/>
        <v>3.994806669582931</v>
      </c>
      <c r="N250" s="55"/>
    </row>
    <row r="251" spans="1:14">
      <c r="A251" s="2">
        <v>30</v>
      </c>
      <c r="B251" s="10">
        <f t="shared" ca="1" si="29"/>
        <v>1</v>
      </c>
      <c r="C251" s="25">
        <f t="shared" ca="1" si="30"/>
        <v>0.65127524733106401</v>
      </c>
      <c r="J251">
        <f t="shared" ca="1" si="31"/>
        <v>1</v>
      </c>
      <c r="K251">
        <f t="shared" ca="1" si="32"/>
        <v>0</v>
      </c>
      <c r="L251" s="55">
        <v>30</v>
      </c>
      <c r="M251" s="61">
        <f t="shared" ca="1" si="28"/>
        <v>1.7063037336496163</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6" thickBot="1">
      <c r="A261" s="2" t="s">
        <v>59</v>
      </c>
      <c r="B261" s="2"/>
      <c r="C261" s="23"/>
      <c r="D261" s="1"/>
      <c r="E261" s="1"/>
      <c r="F261" s="1"/>
      <c r="G261" s="1"/>
      <c r="H261" s="1"/>
      <c r="I261" s="1"/>
      <c r="L261" s="55" t="s">
        <v>60</v>
      </c>
      <c r="M261" s="55"/>
      <c r="N261" s="55"/>
      <c r="O261" s="38">
        <v>0.43</v>
      </c>
      <c r="P261" s="38">
        <v>0.72</v>
      </c>
      <c r="Q261" s="38">
        <v>0.62</v>
      </c>
      <c r="R261" s="3"/>
    </row>
    <row r="262" spans="1:23" ht="24" thickBot="1">
      <c r="A262" s="2" t="s">
        <v>61</v>
      </c>
      <c r="B262" s="27">
        <v>1</v>
      </c>
      <c r="C262" s="28" t="s">
        <v>62</v>
      </c>
      <c r="D262" s="16" t="s">
        <v>63</v>
      </c>
      <c r="E262" s="16"/>
      <c r="F262" s="1"/>
      <c r="G262" s="2" t="s">
        <v>64</v>
      </c>
      <c r="H262" s="2"/>
      <c r="I262" s="2"/>
      <c r="J262" s="2" t="s">
        <v>64</v>
      </c>
      <c r="K262" s="2"/>
      <c r="L262" s="56" t="s">
        <v>65</v>
      </c>
      <c r="M262" s="62">
        <f>1/M263</f>
        <v>0.26737253014625273</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f>'Rainfall Year 2025'!M263*AB11</f>
        <v>3.7401000000000004</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0.60981912144702843</v>
      </c>
      <c r="I264" s="20"/>
      <c r="J264" s="6">
        <f ca="1">SUM(J265:J3914)/SUM(rainout)</f>
        <v>0.35469125412513419</v>
      </c>
      <c r="K264" s="6">
        <f ca="1">SUM(K265:K3914)/(3650-SUM(rainout))</f>
        <v>1.0848370531060983E-2</v>
      </c>
      <c r="L264" s="59" t="s">
        <v>73</v>
      </c>
      <c r="M264" s="60" t="s">
        <v>80</v>
      </c>
      <c r="N264" s="55"/>
    </row>
    <row r="265" spans="1:23">
      <c r="A265" s="2">
        <v>1</v>
      </c>
      <c r="B265" s="10">
        <v>1</v>
      </c>
      <c r="C265" s="25">
        <f ca="1">RAND()</f>
        <v>0.52023683505224638</v>
      </c>
      <c r="D265" s="18" t="s">
        <v>81</v>
      </c>
      <c r="E265" s="18" t="s">
        <v>82</v>
      </c>
      <c r="F265" s="15" t="s">
        <v>78</v>
      </c>
      <c r="G265" s="20" t="s">
        <v>12</v>
      </c>
      <c r="H265" s="21">
        <f ca="1">COUNTIF(rainout,"=0")/COUNT(rainout)</f>
        <v>0.39018087855297157</v>
      </c>
      <c r="I265" s="20"/>
      <c r="J265">
        <f ca="1">IF(AND(B265,B266),1,0)</f>
        <v>1</v>
      </c>
      <c r="K265">
        <f ca="1">IF(AND(NOT(B265),NOT(B266)),1,0)</f>
        <v>0</v>
      </c>
      <c r="L265" s="55">
        <v>1</v>
      </c>
      <c r="M265" s="61">
        <f t="shared" ref="M265:M295" ca="1" si="33">IF(B265&gt;0,-LN(1-(RAND()))/lambda,0)</f>
        <v>2.805086952063415</v>
      </c>
      <c r="N265" s="55"/>
      <c r="O265" s="37"/>
      <c r="P265" t="s">
        <v>83</v>
      </c>
    </row>
    <row r="266" spans="1:23">
      <c r="A266" s="2">
        <v>2</v>
      </c>
      <c r="B266" s="10">
        <f t="shared" ref="B266:B295" ca="1" si="34">IF(B265&gt;0,IF(C266&lt;pww,1,0),IF(C266&lt;pdw,1,0))</f>
        <v>1</v>
      </c>
      <c r="C266" s="25">
        <f t="shared" ref="C266:C295" ca="1" si="35">RAND()</f>
        <v>0.3980271771101459</v>
      </c>
      <c r="D266" s="18"/>
      <c r="E266" s="18"/>
      <c r="F266" s="1"/>
      <c r="G266" s="19" t="s">
        <v>69</v>
      </c>
      <c r="H266" s="19"/>
      <c r="I266" s="20"/>
      <c r="J266">
        <f t="shared" ref="J266:J295" ca="1" si="36">IF(AND(B266,B267),1,0)</f>
        <v>1</v>
      </c>
      <c r="K266">
        <f t="shared" ref="K266:K295" ca="1" si="37">IF(AND(NOT(B266),NOT(B267)),1,0)</f>
        <v>0</v>
      </c>
      <c r="L266" s="55">
        <v>2</v>
      </c>
      <c r="M266" s="61">
        <f t="shared" ca="1" si="33"/>
        <v>0.73645268890070936</v>
      </c>
      <c r="N266" s="55"/>
      <c r="O266" s="4"/>
      <c r="P266" t="s">
        <v>84</v>
      </c>
    </row>
    <row r="267" spans="1:23" ht="15.6">
      <c r="A267" s="2">
        <v>3</v>
      </c>
      <c r="B267" s="10">
        <f t="shared" ca="1" si="34"/>
        <v>1</v>
      </c>
      <c r="C267" s="25">
        <f t="shared" ca="1" si="35"/>
        <v>0.21820430915855127</v>
      </c>
      <c r="D267" s="63">
        <f>'Rainfall Year 2025'!D267*'Rainfall Year 2065 '!AB12</f>
        <v>0.60060000000000002</v>
      </c>
      <c r="E267" s="34">
        <f>1-D267</f>
        <v>0.39939999999999998</v>
      </c>
      <c r="F267" s="35" t="s">
        <v>78</v>
      </c>
      <c r="G267" s="36">
        <f ca="1">J264</f>
        <v>0.35469125412513419</v>
      </c>
      <c r="H267" s="36">
        <f ca="1">1-G267</f>
        <v>0.64530874587486586</v>
      </c>
      <c r="I267" s="20"/>
      <c r="J267">
        <f t="shared" ca="1" si="36"/>
        <v>1</v>
      </c>
      <c r="K267">
        <f t="shared" ca="1" si="37"/>
        <v>0</v>
      </c>
      <c r="L267" s="55">
        <v>3</v>
      </c>
      <c r="M267" s="61">
        <f t="shared" ca="1" si="33"/>
        <v>1.1311711200347772</v>
      </c>
      <c r="N267" s="55"/>
      <c r="O267" s="41" t="s">
        <v>85</v>
      </c>
      <c r="P267" s="42"/>
      <c r="Q267" s="42" t="s">
        <v>86</v>
      </c>
      <c r="R267" s="43"/>
    </row>
    <row r="268" spans="1:23" ht="15.6">
      <c r="A268" s="2">
        <v>4</v>
      </c>
      <c r="B268" s="10">
        <f t="shared" ca="1" si="34"/>
        <v>1</v>
      </c>
      <c r="C268" s="25">
        <f t="shared" ca="1" si="35"/>
        <v>0.34637785803489285</v>
      </c>
      <c r="D268" s="34">
        <f>1-E268</f>
        <v>1</v>
      </c>
      <c r="E268" s="63">
        <f>'Rainfall Year 2025'!E268*'Rainfall Year 2065 '!AC12</f>
        <v>0</v>
      </c>
      <c r="F268" s="35" t="s">
        <v>78</v>
      </c>
      <c r="G268" s="36">
        <f ca="1">1-H268</f>
        <v>0.98915162946893898</v>
      </c>
      <c r="H268" s="36">
        <f ca="1">K264</f>
        <v>1.0848370531060983E-2</v>
      </c>
      <c r="I268" s="20"/>
      <c r="J268">
        <f t="shared" ca="1" si="36"/>
        <v>0</v>
      </c>
      <c r="K268">
        <f t="shared" ca="1" si="37"/>
        <v>0</v>
      </c>
      <c r="L268" s="55">
        <v>4</v>
      </c>
      <c r="M268" s="61">
        <f t="shared" ca="1" si="33"/>
        <v>10.522907418303243</v>
      </c>
      <c r="N268" s="55"/>
      <c r="O268" s="44">
        <f ca="1">SUM(M265:M295)/31/H264</f>
        <v>5.8631370968756524</v>
      </c>
      <c r="P268" s="79"/>
      <c r="Q268" s="46">
        <f ca="1">SUM(M265:M295)</f>
        <v>110.83904651354594</v>
      </c>
      <c r="R268" s="47" t="s">
        <v>87</v>
      </c>
      <c r="S268" s="78" t="s">
        <v>88</v>
      </c>
      <c r="T268" s="78"/>
      <c r="U268" s="78"/>
      <c r="V268" s="78"/>
    </row>
    <row r="269" spans="1:23" ht="15.6">
      <c r="A269" s="2">
        <v>5</v>
      </c>
      <c r="B269" s="10">
        <f t="shared" ca="1" si="34"/>
        <v>0</v>
      </c>
      <c r="C269" s="25">
        <f t="shared" ca="1" si="35"/>
        <v>0.75237103462620347</v>
      </c>
      <c r="J269">
        <f t="shared" ca="1" si="36"/>
        <v>0</v>
      </c>
      <c r="K269">
        <f t="shared" ca="1" si="37"/>
        <v>0</v>
      </c>
      <c r="L269" s="55">
        <v>5</v>
      </c>
      <c r="M269" s="61">
        <f t="shared" ca="1" si="33"/>
        <v>0</v>
      </c>
      <c r="N269" s="55"/>
      <c r="O269" s="48"/>
      <c r="P269" s="49"/>
      <c r="R269" s="50"/>
    </row>
    <row r="270" spans="1:23">
      <c r="A270" s="2">
        <v>6</v>
      </c>
      <c r="B270" s="10">
        <f t="shared" ca="1" si="34"/>
        <v>1</v>
      </c>
      <c r="C270" s="25">
        <f t="shared" ca="1" si="35"/>
        <v>0.31451928457185574</v>
      </c>
      <c r="J270">
        <f t="shared" ca="1" si="36"/>
        <v>1</v>
      </c>
      <c r="K270">
        <f t="shared" ca="1" si="37"/>
        <v>0</v>
      </c>
      <c r="L270" s="55">
        <v>6</v>
      </c>
      <c r="M270" s="61">
        <f t="shared" ca="1" si="33"/>
        <v>8.6385340062869478</v>
      </c>
      <c r="N270" s="55"/>
    </row>
    <row r="271" spans="1:23">
      <c r="A271" s="2">
        <v>7</v>
      </c>
      <c r="B271" s="10">
        <f t="shared" ca="1" si="34"/>
        <v>1</v>
      </c>
      <c r="C271" s="25">
        <f t="shared" ca="1" si="35"/>
        <v>6.9664864935046422E-2</v>
      </c>
      <c r="J271">
        <f t="shared" ca="1" si="36"/>
        <v>1</v>
      </c>
      <c r="K271">
        <f t="shared" ca="1" si="37"/>
        <v>0</v>
      </c>
      <c r="L271" s="55">
        <v>7</v>
      </c>
      <c r="M271" s="61">
        <f t="shared" ca="1" si="33"/>
        <v>3.3044405733562567</v>
      </c>
      <c r="N271" s="55"/>
      <c r="O271" s="76" t="s">
        <v>89</v>
      </c>
      <c r="P271" s="76" t="s">
        <v>90</v>
      </c>
      <c r="Q271" s="77">
        <f>79.9</f>
        <v>79.900000000000006</v>
      </c>
      <c r="R271" s="78" t="s">
        <v>87</v>
      </c>
      <c r="S271" s="78" t="s">
        <v>91</v>
      </c>
      <c r="T271" s="78"/>
      <c r="U271" s="78"/>
      <c r="V271" s="78"/>
      <c r="W271" s="78"/>
    </row>
    <row r="272" spans="1:23">
      <c r="A272" s="2">
        <v>8</v>
      </c>
      <c r="B272" s="10">
        <f t="shared" ca="1" si="34"/>
        <v>1</v>
      </c>
      <c r="C272" s="25">
        <f t="shared" ca="1" si="35"/>
        <v>2.4696382751683843E-2</v>
      </c>
      <c r="J272">
        <f t="shared" ca="1" si="36"/>
        <v>0</v>
      </c>
      <c r="K272">
        <f t="shared" ca="1" si="37"/>
        <v>0</v>
      </c>
      <c r="L272" s="55">
        <v>8</v>
      </c>
      <c r="M272" s="61">
        <f t="shared" ca="1" si="33"/>
        <v>10.226600825227202</v>
      </c>
      <c r="N272" s="55"/>
      <c r="O272" s="76"/>
      <c r="P272" s="76" t="s">
        <v>92</v>
      </c>
      <c r="Q272" s="77">
        <f ca="1">MAX(M265:M3914)</f>
        <v>19.26049145592442</v>
      </c>
      <c r="R272" s="78" t="s">
        <v>87</v>
      </c>
      <c r="S272" s="78"/>
      <c r="T272" s="78"/>
      <c r="U272" s="78"/>
      <c r="V272" s="78"/>
      <c r="W272" s="78"/>
    </row>
    <row r="273" spans="1:17">
      <c r="A273" s="2">
        <v>9</v>
      </c>
      <c r="B273" s="10">
        <f t="shared" ca="1" si="34"/>
        <v>0</v>
      </c>
      <c r="C273" s="25">
        <f t="shared" ca="1" si="35"/>
        <v>0.97898225275566897</v>
      </c>
      <c r="J273">
        <f t="shared" ca="1" si="36"/>
        <v>0</v>
      </c>
      <c r="K273">
        <f t="shared" ca="1" si="37"/>
        <v>1</v>
      </c>
      <c r="L273" s="55">
        <v>9</v>
      </c>
      <c r="M273" s="61">
        <f t="shared" ca="1" si="33"/>
        <v>0</v>
      </c>
      <c r="N273" s="55"/>
      <c r="Q273" s="51"/>
    </row>
    <row r="274" spans="1:17">
      <c r="A274" s="2">
        <v>10</v>
      </c>
      <c r="B274" s="10">
        <f t="shared" ca="1" si="34"/>
        <v>0</v>
      </c>
      <c r="C274" s="25">
        <f t="shared" ca="1" si="35"/>
        <v>0.84351195655672451</v>
      </c>
      <c r="J274">
        <f t="shared" ca="1" si="36"/>
        <v>0</v>
      </c>
      <c r="K274">
        <f t="shared" ca="1" si="37"/>
        <v>0</v>
      </c>
      <c r="L274" s="55">
        <v>10</v>
      </c>
      <c r="M274" s="61">
        <f t="shared" ca="1" si="33"/>
        <v>0</v>
      </c>
      <c r="N274" s="55"/>
    </row>
    <row r="275" spans="1:17">
      <c r="A275" s="2">
        <v>11</v>
      </c>
      <c r="B275" s="10">
        <f t="shared" ca="1" si="34"/>
        <v>1</v>
      </c>
      <c r="C275" s="25">
        <f t="shared" ca="1" si="35"/>
        <v>0.11713330043742365</v>
      </c>
      <c r="J275">
        <f t="shared" ca="1" si="36"/>
        <v>1</v>
      </c>
      <c r="K275">
        <f t="shared" ca="1" si="37"/>
        <v>0</v>
      </c>
      <c r="L275" s="55">
        <v>11</v>
      </c>
      <c r="M275" s="61">
        <f t="shared" ca="1" si="33"/>
        <v>8.1286383664164976</v>
      </c>
      <c r="N275" s="55"/>
    </row>
    <row r="276" spans="1:17">
      <c r="A276" s="2">
        <v>12</v>
      </c>
      <c r="B276" s="10">
        <f t="shared" ca="1" si="34"/>
        <v>1</v>
      </c>
      <c r="C276" s="25">
        <f t="shared" ca="1" si="35"/>
        <v>0.51527068653841546</v>
      </c>
      <c r="J276">
        <f t="shared" ca="1" si="36"/>
        <v>1</v>
      </c>
      <c r="K276">
        <f t="shared" ca="1" si="37"/>
        <v>0</v>
      </c>
      <c r="L276" s="55">
        <v>12</v>
      </c>
      <c r="M276" s="61">
        <f t="shared" ca="1" si="33"/>
        <v>0.59491539007196903</v>
      </c>
      <c r="N276" s="55"/>
    </row>
    <row r="277" spans="1:17">
      <c r="A277" s="2">
        <v>13</v>
      </c>
      <c r="B277" s="10">
        <f t="shared" ca="1" si="34"/>
        <v>1</v>
      </c>
      <c r="C277" s="25">
        <f t="shared" ca="1" si="35"/>
        <v>1.012578388345553E-2</v>
      </c>
      <c r="J277">
        <f t="shared" ca="1" si="36"/>
        <v>1</v>
      </c>
      <c r="K277">
        <f t="shared" ca="1" si="37"/>
        <v>0</v>
      </c>
      <c r="L277" s="55">
        <v>13</v>
      </c>
      <c r="M277" s="61">
        <f t="shared" ca="1" si="33"/>
        <v>0.32689362348693901</v>
      </c>
      <c r="N277" s="55"/>
    </row>
    <row r="278" spans="1:17">
      <c r="A278" s="2">
        <v>14</v>
      </c>
      <c r="B278" s="10">
        <f t="shared" ca="1" si="34"/>
        <v>1</v>
      </c>
      <c r="C278" s="25">
        <f t="shared" ca="1" si="35"/>
        <v>0.14426249274423708</v>
      </c>
      <c r="J278">
        <f t="shared" ca="1" si="36"/>
        <v>1</v>
      </c>
      <c r="K278">
        <f t="shared" ca="1" si="37"/>
        <v>0</v>
      </c>
      <c r="L278" s="55">
        <v>14</v>
      </c>
      <c r="M278" s="61">
        <f t="shared" ca="1" si="33"/>
        <v>2.2301889890337239</v>
      </c>
      <c r="N278" s="55"/>
    </row>
    <row r="279" spans="1:17">
      <c r="A279" s="2">
        <v>15</v>
      </c>
      <c r="B279" s="10">
        <f t="shared" ca="1" si="34"/>
        <v>1</v>
      </c>
      <c r="C279" s="25">
        <f t="shared" ca="1" si="35"/>
        <v>0.57544800953415698</v>
      </c>
      <c r="J279">
        <f t="shared" ca="1" si="36"/>
        <v>1</v>
      </c>
      <c r="K279">
        <f t="shared" ca="1" si="37"/>
        <v>0</v>
      </c>
      <c r="L279" s="55">
        <v>15</v>
      </c>
      <c r="M279" s="61">
        <f t="shared" ca="1" si="33"/>
        <v>0.30973698844838105</v>
      </c>
      <c r="N279" s="55"/>
    </row>
    <row r="280" spans="1:17">
      <c r="A280" s="2">
        <v>16</v>
      </c>
      <c r="B280" s="10">
        <f t="shared" ca="1" si="34"/>
        <v>1</v>
      </c>
      <c r="C280" s="25">
        <f t="shared" ca="1" si="35"/>
        <v>9.8000227899483372E-2</v>
      </c>
      <c r="J280">
        <f t="shared" ca="1" si="36"/>
        <v>0</v>
      </c>
      <c r="K280">
        <f t="shared" ca="1" si="37"/>
        <v>0</v>
      </c>
      <c r="L280" s="55">
        <v>16</v>
      </c>
      <c r="M280" s="61">
        <f t="shared" ca="1" si="33"/>
        <v>0.96627846535309703</v>
      </c>
      <c r="N280" s="55"/>
    </row>
    <row r="281" spans="1:17">
      <c r="A281" s="2">
        <v>17</v>
      </c>
      <c r="B281" s="10">
        <f t="shared" ca="1" si="34"/>
        <v>0</v>
      </c>
      <c r="C281" s="25">
        <f t="shared" ca="1" si="35"/>
        <v>0.92732058682629281</v>
      </c>
      <c r="J281">
        <f t="shared" ca="1" si="36"/>
        <v>0</v>
      </c>
      <c r="K281">
        <f t="shared" ca="1" si="37"/>
        <v>0</v>
      </c>
      <c r="L281" s="55">
        <v>17</v>
      </c>
      <c r="M281" s="61">
        <f t="shared" ca="1" si="33"/>
        <v>0</v>
      </c>
      <c r="N281" s="55"/>
    </row>
    <row r="282" spans="1:17">
      <c r="A282" s="2">
        <v>18</v>
      </c>
      <c r="B282" s="10">
        <f t="shared" ca="1" si="34"/>
        <v>1</v>
      </c>
      <c r="C282" s="25">
        <f t="shared" ca="1" si="35"/>
        <v>9.6149601833733445E-2</v>
      </c>
      <c r="J282">
        <f t="shared" ca="1" si="36"/>
        <v>1</v>
      </c>
      <c r="K282">
        <f t="shared" ca="1" si="37"/>
        <v>0</v>
      </c>
      <c r="L282" s="55">
        <v>18</v>
      </c>
      <c r="M282" s="61">
        <f t="shared" ca="1" si="33"/>
        <v>1.6386239897495785</v>
      </c>
      <c r="N282" s="55"/>
    </row>
    <row r="283" spans="1:17">
      <c r="A283" s="2">
        <v>19</v>
      </c>
      <c r="B283" s="10">
        <f t="shared" ca="1" si="34"/>
        <v>1</v>
      </c>
      <c r="C283" s="25">
        <f t="shared" ca="1" si="35"/>
        <v>0.15280851049343414</v>
      </c>
      <c r="J283">
        <f t="shared" ca="1" si="36"/>
        <v>1</v>
      </c>
      <c r="K283">
        <f t="shared" ca="1" si="37"/>
        <v>0</v>
      </c>
      <c r="L283" s="55">
        <v>19</v>
      </c>
      <c r="M283" s="61">
        <f t="shared" ca="1" si="33"/>
        <v>3.819166270765161</v>
      </c>
      <c r="N283" s="55"/>
    </row>
    <row r="284" spans="1:17">
      <c r="A284" s="2">
        <v>20</v>
      </c>
      <c r="B284" s="10">
        <f t="shared" ca="1" si="34"/>
        <v>1</v>
      </c>
      <c r="C284" s="25">
        <f t="shared" ca="1" si="35"/>
        <v>0.42533725773639086</v>
      </c>
      <c r="J284">
        <f t="shared" ca="1" si="36"/>
        <v>1</v>
      </c>
      <c r="K284">
        <f t="shared" ca="1" si="37"/>
        <v>0</v>
      </c>
      <c r="L284" s="55">
        <v>20</v>
      </c>
      <c r="M284" s="61">
        <f t="shared" ca="1" si="33"/>
        <v>1.5673235098921967</v>
      </c>
      <c r="N284" s="55"/>
    </row>
    <row r="285" spans="1:17">
      <c r="A285" s="2">
        <v>21</v>
      </c>
      <c r="B285" s="10">
        <f t="shared" ca="1" si="34"/>
        <v>1</v>
      </c>
      <c r="C285" s="25">
        <f t="shared" ca="1" si="35"/>
        <v>0.16511401555738059</v>
      </c>
      <c r="J285">
        <f t="shared" ca="1" si="36"/>
        <v>1</v>
      </c>
      <c r="K285">
        <f t="shared" ca="1" si="37"/>
        <v>0</v>
      </c>
      <c r="L285" s="55">
        <v>21</v>
      </c>
      <c r="M285" s="61">
        <f t="shared" ca="1" si="33"/>
        <v>5.9780161747784364</v>
      </c>
      <c r="N285" s="55"/>
    </row>
    <row r="286" spans="1:17">
      <c r="A286" s="2">
        <v>22</v>
      </c>
      <c r="B286" s="10">
        <f t="shared" ca="1" si="34"/>
        <v>1</v>
      </c>
      <c r="C286" s="25">
        <f t="shared" ca="1" si="35"/>
        <v>1.2885351059750971E-2</v>
      </c>
      <c r="J286">
        <f t="shared" ca="1" si="36"/>
        <v>1</v>
      </c>
      <c r="K286">
        <f t="shared" ca="1" si="37"/>
        <v>0</v>
      </c>
      <c r="L286" s="55">
        <v>22</v>
      </c>
      <c r="M286" s="61">
        <f t="shared" ca="1" si="33"/>
        <v>0.26816074871226114</v>
      </c>
      <c r="N286" s="55"/>
    </row>
    <row r="287" spans="1:17">
      <c r="A287" s="2">
        <v>23</v>
      </c>
      <c r="B287" s="10">
        <f t="shared" ca="1" si="34"/>
        <v>1</v>
      </c>
      <c r="C287" s="25">
        <f t="shared" ca="1" si="35"/>
        <v>4.2646845048964988E-2</v>
      </c>
      <c r="J287">
        <f t="shared" ca="1" si="36"/>
        <v>1</v>
      </c>
      <c r="K287">
        <f t="shared" ca="1" si="37"/>
        <v>0</v>
      </c>
      <c r="L287" s="55">
        <v>23</v>
      </c>
      <c r="M287" s="61">
        <f t="shared" ca="1" si="33"/>
        <v>9.9438594346274733</v>
      </c>
      <c r="N287" s="55"/>
    </row>
    <row r="288" spans="1:17">
      <c r="A288" s="2">
        <v>24</v>
      </c>
      <c r="B288" s="10">
        <f t="shared" ca="1" si="34"/>
        <v>1</v>
      </c>
      <c r="C288" s="25">
        <f t="shared" ca="1" si="35"/>
        <v>0.25808215468664741</v>
      </c>
      <c r="J288">
        <f t="shared" ca="1" si="36"/>
        <v>1</v>
      </c>
      <c r="K288">
        <f t="shared" ca="1" si="37"/>
        <v>0</v>
      </c>
      <c r="L288" s="55">
        <v>24</v>
      </c>
      <c r="M288" s="61">
        <f t="shared" ca="1" si="33"/>
        <v>0.75327249048876588</v>
      </c>
      <c r="N288" s="55"/>
    </row>
    <row r="289" spans="1:18">
      <c r="A289" s="2">
        <v>25</v>
      </c>
      <c r="B289" s="10">
        <f t="shared" ca="1" si="34"/>
        <v>1</v>
      </c>
      <c r="C289" s="25">
        <f t="shared" ca="1" si="35"/>
        <v>0.10311647413294422</v>
      </c>
      <c r="J289">
        <f t="shared" ca="1" si="36"/>
        <v>1</v>
      </c>
      <c r="K289">
        <f t="shared" ca="1" si="37"/>
        <v>0</v>
      </c>
      <c r="L289" s="55">
        <v>25</v>
      </c>
      <c r="M289" s="61">
        <f t="shared" ca="1" si="33"/>
        <v>0.44749823277783457</v>
      </c>
      <c r="N289" s="55"/>
    </row>
    <row r="290" spans="1:18">
      <c r="A290" s="2">
        <v>26</v>
      </c>
      <c r="B290" s="10">
        <f t="shared" ca="1" si="34"/>
        <v>1</v>
      </c>
      <c r="C290" s="25">
        <f t="shared" ca="1" si="35"/>
        <v>0.46328749726363538</v>
      </c>
      <c r="J290">
        <f t="shared" ca="1" si="36"/>
        <v>1</v>
      </c>
      <c r="K290">
        <f t="shared" ca="1" si="37"/>
        <v>0</v>
      </c>
      <c r="L290" s="55">
        <v>26</v>
      </c>
      <c r="M290" s="61">
        <f t="shared" ca="1" si="33"/>
        <v>3.5197482867692003</v>
      </c>
      <c r="N290" s="55"/>
    </row>
    <row r="291" spans="1:18">
      <c r="A291" s="2">
        <v>27</v>
      </c>
      <c r="B291" s="10">
        <f t="shared" ca="1" si="34"/>
        <v>1</v>
      </c>
      <c r="C291" s="25">
        <f t="shared" ca="1" si="35"/>
        <v>0.55385931333362581</v>
      </c>
      <c r="J291">
        <f t="shared" ca="1" si="36"/>
        <v>1</v>
      </c>
      <c r="K291">
        <f t="shared" ca="1" si="37"/>
        <v>0</v>
      </c>
      <c r="L291" s="55">
        <v>27</v>
      </c>
      <c r="M291" s="61">
        <f t="shared" ca="1" si="33"/>
        <v>1.4209410310795723</v>
      </c>
      <c r="N291" s="55"/>
    </row>
    <row r="292" spans="1:18">
      <c r="A292" s="2">
        <v>28</v>
      </c>
      <c r="B292" s="10">
        <f t="shared" ca="1" si="34"/>
        <v>1</v>
      </c>
      <c r="C292" s="25">
        <f t="shared" ca="1" si="35"/>
        <v>6.1264910247153415E-2</v>
      </c>
      <c r="J292">
        <f t="shared" ca="1" si="36"/>
        <v>1</v>
      </c>
      <c r="K292">
        <f t="shared" ca="1" si="37"/>
        <v>0</v>
      </c>
      <c r="L292" s="55">
        <v>28</v>
      </c>
      <c r="M292" s="61">
        <f t="shared" ca="1" si="33"/>
        <v>19.26049145592442</v>
      </c>
      <c r="N292" s="55"/>
    </row>
    <row r="293" spans="1:18">
      <c r="A293" s="2">
        <v>29</v>
      </c>
      <c r="B293" s="10">
        <f t="shared" ca="1" si="34"/>
        <v>1</v>
      </c>
      <c r="C293" s="25">
        <f t="shared" ca="1" si="35"/>
        <v>0.68423653809023</v>
      </c>
      <c r="J293">
        <f t="shared" ca="1" si="36"/>
        <v>1</v>
      </c>
      <c r="K293">
        <f t="shared" ca="1" si="37"/>
        <v>0</v>
      </c>
      <c r="L293" s="55">
        <v>29</v>
      </c>
      <c r="M293" s="61">
        <f t="shared" ca="1" si="33"/>
        <v>5.0592866733769215</v>
      </c>
      <c r="N293" s="55"/>
    </row>
    <row r="294" spans="1:18">
      <c r="A294" s="2">
        <v>30</v>
      </c>
      <c r="B294" s="10">
        <f t="shared" ca="1" si="34"/>
        <v>1</v>
      </c>
      <c r="C294" s="25">
        <f t="shared" ca="1" si="35"/>
        <v>0.24568084498957188</v>
      </c>
      <c r="J294">
        <f t="shared" ca="1" si="36"/>
        <v>1</v>
      </c>
      <c r="K294">
        <f t="shared" ca="1" si="37"/>
        <v>0</v>
      </c>
      <c r="L294" s="55">
        <v>30</v>
      </c>
      <c r="M294" s="61">
        <f t="shared" ca="1" si="33"/>
        <v>6.8472847007291229</v>
      </c>
      <c r="N294" s="55"/>
    </row>
    <row r="295" spans="1:18">
      <c r="A295" s="2">
        <v>31</v>
      </c>
      <c r="B295" s="10">
        <f t="shared" ca="1" si="34"/>
        <v>1</v>
      </c>
      <c r="C295" s="25">
        <f t="shared" ca="1" si="35"/>
        <v>0.37314157155866434</v>
      </c>
      <c r="J295">
        <f t="shared" ca="1" si="36"/>
        <v>1</v>
      </c>
      <c r="K295">
        <f t="shared" ca="1" si="37"/>
        <v>0</v>
      </c>
      <c r="L295" s="55">
        <v>31</v>
      </c>
      <c r="M295" s="61">
        <f t="shared" ca="1" si="33"/>
        <v>0.39352810689185613</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6" thickBot="1">
      <c r="A304" s="2" t="s">
        <v>59</v>
      </c>
      <c r="B304" s="2"/>
      <c r="C304" s="23"/>
      <c r="D304" s="1"/>
      <c r="E304" s="1"/>
      <c r="F304" s="1"/>
      <c r="G304" s="1"/>
      <c r="H304" s="1"/>
      <c r="I304" s="1"/>
      <c r="L304" s="55" t="s">
        <v>60</v>
      </c>
      <c r="M304" s="55"/>
      <c r="N304" s="55"/>
      <c r="O304" s="38">
        <v>0.43</v>
      </c>
      <c r="P304" s="38">
        <v>0.72</v>
      </c>
      <c r="Q304" s="38">
        <v>0.62</v>
      </c>
      <c r="R304" s="3"/>
    </row>
    <row r="305" spans="1:23" ht="24" thickBot="1">
      <c r="A305" s="2" t="s">
        <v>61</v>
      </c>
      <c r="B305" s="27">
        <v>1</v>
      </c>
      <c r="C305" s="28" t="s">
        <v>62</v>
      </c>
      <c r="D305" s="16" t="s">
        <v>63</v>
      </c>
      <c r="E305" s="16"/>
      <c r="F305" s="1"/>
      <c r="G305" s="2" t="s">
        <v>64</v>
      </c>
      <c r="H305" s="2"/>
      <c r="I305" s="2"/>
      <c r="J305" s="2" t="s">
        <v>64</v>
      </c>
      <c r="K305" s="2"/>
      <c r="L305" s="56" t="s">
        <v>65</v>
      </c>
      <c r="M305" s="62">
        <f>1/M306</f>
        <v>0.28176951253874333</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f>'Rainfall Year 2025'!M306*AB11</f>
        <v>3.5489999999999999</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0.60981912144702843</v>
      </c>
      <c r="I307" s="20"/>
      <c r="J307" s="6">
        <f ca="1">SUM(J308:J3957)/SUM(rainout)</f>
        <v>0.25192884377017577</v>
      </c>
      <c r="K307" s="6">
        <f ca="1">SUM(K308:K3957)/(3650-SUM(rainout))</f>
        <v>1.0552368079953791E-2</v>
      </c>
      <c r="L307" s="59" t="s">
        <v>73</v>
      </c>
      <c r="M307" s="60" t="s">
        <v>80</v>
      </c>
      <c r="N307" s="55"/>
    </row>
    <row r="308" spans="1:23">
      <c r="A308" s="2">
        <v>1</v>
      </c>
      <c r="B308" s="10">
        <v>1</v>
      </c>
      <c r="C308" s="25">
        <f ca="1">RAND()</f>
        <v>0.19054569511678099</v>
      </c>
      <c r="D308" s="18" t="s">
        <v>81</v>
      </c>
      <c r="E308" s="18" t="s">
        <v>82</v>
      </c>
      <c r="F308" s="15" t="s">
        <v>78</v>
      </c>
      <c r="G308" s="20" t="s">
        <v>12</v>
      </c>
      <c r="H308" s="21">
        <f ca="1">COUNTIF(rainout,"=0")/COUNT(rainout)</f>
        <v>0.39018087855297157</v>
      </c>
      <c r="I308" s="20"/>
      <c r="J308">
        <f ca="1">IF(AND(B308,B309),1,0)</f>
        <v>0</v>
      </c>
      <c r="K308">
        <f ca="1">IF(AND(NOT(B308),NOT(B309)),1,0)</f>
        <v>0</v>
      </c>
      <c r="L308" s="55">
        <v>1</v>
      </c>
      <c r="M308" s="61">
        <f t="shared" ref="M308:M338" ca="1" si="38">IF(B308&gt;0,-LN(1-(RAND()))/lambda,0)</f>
        <v>0.1349337692574363</v>
      </c>
      <c r="N308" s="55"/>
      <c r="O308" s="37"/>
      <c r="P308" t="s">
        <v>83</v>
      </c>
    </row>
    <row r="309" spans="1:23">
      <c r="A309" s="2">
        <v>2</v>
      </c>
      <c r="B309" s="10">
        <f t="shared" ref="B309:B338" ca="1" si="39">IF(B308&gt;0,IF(C309&lt;pww,1,0),IF(C309&lt;pdw,1,0))</f>
        <v>0</v>
      </c>
      <c r="C309" s="25">
        <f t="shared" ref="C309:C338" ca="1" si="40">RAND()</f>
        <v>0.82083869792228825</v>
      </c>
      <c r="D309" s="18"/>
      <c r="E309" s="18"/>
      <c r="F309" s="1"/>
      <c r="G309" s="19" t="s">
        <v>69</v>
      </c>
      <c r="H309" s="19"/>
      <c r="I309" s="20"/>
      <c r="J309">
        <f t="shared" ref="J309:J338" ca="1" si="41">IF(AND(B309,B310),1,0)</f>
        <v>0</v>
      </c>
      <c r="K309">
        <f t="shared" ref="K309:K338" ca="1" si="42">IF(AND(NOT(B309),NOT(B310)),1,0)</f>
        <v>0</v>
      </c>
      <c r="L309" s="55">
        <v>2</v>
      </c>
      <c r="M309" s="61">
        <f t="shared" ca="1" si="38"/>
        <v>0</v>
      </c>
      <c r="N309" s="55"/>
      <c r="O309" s="4"/>
      <c r="P309" t="s">
        <v>84</v>
      </c>
    </row>
    <row r="310" spans="1:23" ht="15.6">
      <c r="A310" s="2">
        <v>3</v>
      </c>
      <c r="B310" s="10">
        <f t="shared" ca="1" si="39"/>
        <v>1</v>
      </c>
      <c r="C310" s="25">
        <f t="shared" ca="1" si="40"/>
        <v>0.24683105389028459</v>
      </c>
      <c r="D310" s="63">
        <f>'Rainfall Year 2025'!D310*'Rainfall Year 2065 '!AB12</f>
        <v>0.55510000000000004</v>
      </c>
      <c r="E310" s="34">
        <f>1-D310</f>
        <v>0.44489999999999996</v>
      </c>
      <c r="F310" s="35" t="s">
        <v>78</v>
      </c>
      <c r="G310" s="36">
        <f ca="1">J307</f>
        <v>0.25192884377017577</v>
      </c>
      <c r="H310" s="36">
        <f ca="1">1-G310</f>
        <v>0.74807115622982423</v>
      </c>
      <c r="I310" s="20"/>
      <c r="J310">
        <f t="shared" ca="1" si="41"/>
        <v>0</v>
      </c>
      <c r="K310">
        <f t="shared" ca="1" si="42"/>
        <v>0</v>
      </c>
      <c r="L310" s="55">
        <v>3</v>
      </c>
      <c r="M310" s="61">
        <f t="shared" ca="1" si="38"/>
        <v>2.7488842603026007</v>
      </c>
      <c r="N310" s="55"/>
      <c r="O310" s="41" t="s">
        <v>85</v>
      </c>
      <c r="P310" s="42"/>
      <c r="Q310" s="42" t="s">
        <v>86</v>
      </c>
      <c r="R310" s="43"/>
    </row>
    <row r="311" spans="1:23" ht="15.6">
      <c r="A311" s="2">
        <v>4</v>
      </c>
      <c r="B311" s="10">
        <f t="shared" ca="1" si="39"/>
        <v>0</v>
      </c>
      <c r="C311" s="25">
        <f t="shared" ca="1" si="40"/>
        <v>0.78364054827082719</v>
      </c>
      <c r="D311" s="34">
        <f>1-E311</f>
        <v>1</v>
      </c>
      <c r="E311" s="63">
        <f>'Rainfall Year 2025'!E311*'Rainfall Year 2065 '!AC12</f>
        <v>0</v>
      </c>
      <c r="F311" s="35" t="s">
        <v>78</v>
      </c>
      <c r="G311" s="36">
        <f ca="1">1-H311</f>
        <v>0.98944763192004626</v>
      </c>
      <c r="H311" s="36">
        <f ca="1">K307</f>
        <v>1.0552368079953791E-2</v>
      </c>
      <c r="I311" s="20"/>
      <c r="J311">
        <f t="shared" ca="1" si="41"/>
        <v>0</v>
      </c>
      <c r="K311">
        <f t="shared" ca="1" si="42"/>
        <v>1</v>
      </c>
      <c r="L311" s="55">
        <v>4</v>
      </c>
      <c r="M311" s="61">
        <f t="shared" ca="1" si="38"/>
        <v>0</v>
      </c>
      <c r="N311" s="55"/>
      <c r="O311" s="44">
        <f ca="1">SUM(M308:M338)/31/H307</f>
        <v>2.6129911027058728</v>
      </c>
      <c r="P311" s="45"/>
      <c r="Q311" s="46">
        <f ca="1">SUM(M308:M338)</f>
        <v>49.397010096630915</v>
      </c>
      <c r="R311" s="47" t="s">
        <v>87</v>
      </c>
      <c r="S311" s="78" t="s">
        <v>88</v>
      </c>
      <c r="T311" s="78"/>
      <c r="U311" s="78"/>
      <c r="V311" s="78"/>
    </row>
    <row r="312" spans="1:23" ht="15.6">
      <c r="A312" s="2">
        <v>5</v>
      </c>
      <c r="B312" s="10">
        <f t="shared" ca="1" si="39"/>
        <v>0</v>
      </c>
      <c r="C312" s="25">
        <f t="shared" ca="1" si="40"/>
        <v>0.6405999004751699</v>
      </c>
      <c r="J312">
        <f t="shared" ca="1" si="41"/>
        <v>0</v>
      </c>
      <c r="K312">
        <f t="shared" ca="1" si="42"/>
        <v>0</v>
      </c>
      <c r="L312" s="55">
        <v>5</v>
      </c>
      <c r="M312" s="61">
        <f t="shared" ca="1" si="38"/>
        <v>0</v>
      </c>
      <c r="N312" s="55"/>
      <c r="O312" s="48"/>
      <c r="P312" s="49"/>
      <c r="R312" s="50"/>
    </row>
    <row r="313" spans="1:23">
      <c r="A313" s="2">
        <v>6</v>
      </c>
      <c r="B313" s="10">
        <f t="shared" ca="1" si="39"/>
        <v>1</v>
      </c>
      <c r="C313" s="25">
        <f t="shared" ca="1" si="40"/>
        <v>0.39330188956495193</v>
      </c>
      <c r="J313">
        <f t="shared" ca="1" si="41"/>
        <v>1</v>
      </c>
      <c r="K313">
        <f t="shared" ca="1" si="42"/>
        <v>0</v>
      </c>
      <c r="L313" s="55">
        <v>6</v>
      </c>
      <c r="M313" s="61">
        <f t="shared" ca="1" si="38"/>
        <v>8.3113021266780773</v>
      </c>
      <c r="N313" s="55"/>
    </row>
    <row r="314" spans="1:23">
      <c r="A314" s="2">
        <v>7</v>
      </c>
      <c r="B314" s="10">
        <f t="shared" ca="1" si="39"/>
        <v>1</v>
      </c>
      <c r="C314" s="25">
        <f t="shared" ca="1" si="40"/>
        <v>0.43225518803173002</v>
      </c>
      <c r="J314">
        <f t="shared" ca="1" si="41"/>
        <v>1</v>
      </c>
      <c r="K314">
        <f t="shared" ca="1" si="42"/>
        <v>0</v>
      </c>
      <c r="L314" s="55">
        <v>7</v>
      </c>
      <c r="M314" s="61">
        <f t="shared" ca="1" si="38"/>
        <v>0.72424885071931955</v>
      </c>
      <c r="N314" s="55"/>
      <c r="O314" s="76" t="s">
        <v>89</v>
      </c>
      <c r="P314" s="76" t="s">
        <v>90</v>
      </c>
      <c r="Q314" s="77">
        <f>79.9</f>
        <v>79.900000000000006</v>
      </c>
      <c r="R314" s="78" t="s">
        <v>87</v>
      </c>
      <c r="S314" s="78" t="s">
        <v>91</v>
      </c>
      <c r="T314" s="78"/>
      <c r="U314" s="78"/>
      <c r="V314" s="78"/>
      <c r="W314" s="78"/>
    </row>
    <row r="315" spans="1:23">
      <c r="A315" s="2">
        <v>8</v>
      </c>
      <c r="B315" s="10">
        <f t="shared" ca="1" si="39"/>
        <v>1</v>
      </c>
      <c r="C315" s="25">
        <f t="shared" ca="1" si="40"/>
        <v>2.7971196570579226E-2</v>
      </c>
      <c r="J315">
        <f t="shared" ca="1" si="41"/>
        <v>0</v>
      </c>
      <c r="K315">
        <f t="shared" ca="1" si="42"/>
        <v>0</v>
      </c>
      <c r="L315" s="55">
        <v>8</v>
      </c>
      <c r="M315" s="61">
        <f t="shared" ca="1" si="38"/>
        <v>1.667972193996518</v>
      </c>
      <c r="N315" s="55"/>
      <c r="O315" s="76"/>
      <c r="P315" s="76" t="s">
        <v>92</v>
      </c>
      <c r="Q315" s="77">
        <f ca="1">MAX(M308:M3957)</f>
        <v>16.761681637292345</v>
      </c>
      <c r="R315" s="78" t="s">
        <v>87</v>
      </c>
      <c r="S315" s="78"/>
      <c r="T315" s="78"/>
      <c r="U315" s="78"/>
      <c r="V315" s="78"/>
      <c r="W315" s="78"/>
    </row>
    <row r="316" spans="1:23">
      <c r="A316" s="2">
        <v>9</v>
      </c>
      <c r="B316" s="10">
        <f t="shared" ca="1" si="39"/>
        <v>0</v>
      </c>
      <c r="C316" s="25">
        <f t="shared" ca="1" si="40"/>
        <v>0.7635225521552369</v>
      </c>
      <c r="J316">
        <f t="shared" ca="1" si="41"/>
        <v>0</v>
      </c>
      <c r="K316">
        <f t="shared" ca="1" si="42"/>
        <v>1</v>
      </c>
      <c r="L316" s="55">
        <v>9</v>
      </c>
      <c r="M316" s="61">
        <f t="shared" ca="1" si="38"/>
        <v>0</v>
      </c>
      <c r="N316" s="55"/>
      <c r="Q316" s="51"/>
    </row>
    <row r="317" spans="1:23">
      <c r="A317" s="2">
        <v>10</v>
      </c>
      <c r="B317" s="10">
        <f t="shared" ca="1" si="39"/>
        <v>0</v>
      </c>
      <c r="C317" s="25">
        <f t="shared" ca="1" si="40"/>
        <v>0.94330148893240895</v>
      </c>
      <c r="J317">
        <f t="shared" ca="1" si="41"/>
        <v>0</v>
      </c>
      <c r="K317">
        <f t="shared" ca="1" si="42"/>
        <v>1</v>
      </c>
      <c r="L317" s="55">
        <v>10</v>
      </c>
      <c r="M317" s="61">
        <f t="shared" ca="1" si="38"/>
        <v>0</v>
      </c>
      <c r="N317" s="55"/>
    </row>
    <row r="318" spans="1:23">
      <c r="A318" s="2">
        <v>11</v>
      </c>
      <c r="B318" s="10">
        <f t="shared" ca="1" si="39"/>
        <v>0</v>
      </c>
      <c r="C318" s="25">
        <f t="shared" ca="1" si="40"/>
        <v>0.90106519614170288</v>
      </c>
      <c r="J318">
        <f t="shared" ca="1" si="41"/>
        <v>0</v>
      </c>
      <c r="K318">
        <f t="shared" ca="1" si="42"/>
        <v>0</v>
      </c>
      <c r="L318" s="55">
        <v>11</v>
      </c>
      <c r="M318" s="61">
        <f t="shared" ca="1" si="38"/>
        <v>0</v>
      </c>
      <c r="N318" s="55"/>
    </row>
    <row r="319" spans="1:23">
      <c r="A319" s="2">
        <v>12</v>
      </c>
      <c r="B319" s="10">
        <f t="shared" ca="1" si="39"/>
        <v>1</v>
      </c>
      <c r="C319" s="25">
        <f t="shared" ca="1" si="40"/>
        <v>0.36628010755666573</v>
      </c>
      <c r="J319">
        <f t="shared" ca="1" si="41"/>
        <v>1</v>
      </c>
      <c r="K319">
        <f t="shared" ca="1" si="42"/>
        <v>0</v>
      </c>
      <c r="L319" s="55">
        <v>12</v>
      </c>
      <c r="M319" s="61">
        <f t="shared" ca="1" si="38"/>
        <v>0.12004393982604626</v>
      </c>
      <c r="N319" s="55"/>
    </row>
    <row r="320" spans="1:23">
      <c r="A320" s="2">
        <v>13</v>
      </c>
      <c r="B320" s="10">
        <f t="shared" ca="1" si="39"/>
        <v>1</v>
      </c>
      <c r="C320" s="25">
        <f t="shared" ca="1" si="40"/>
        <v>0.68448627387650796</v>
      </c>
      <c r="J320">
        <f t="shared" ca="1" si="41"/>
        <v>1</v>
      </c>
      <c r="K320">
        <f t="shared" ca="1" si="42"/>
        <v>0</v>
      </c>
      <c r="L320" s="55">
        <v>13</v>
      </c>
      <c r="M320" s="61">
        <f t="shared" ca="1" si="38"/>
        <v>2.5860898922333901</v>
      </c>
      <c r="N320" s="55"/>
    </row>
    <row r="321" spans="1:14">
      <c r="A321" s="2">
        <v>14</v>
      </c>
      <c r="B321" s="10">
        <f t="shared" ca="1" si="39"/>
        <v>1</v>
      </c>
      <c r="C321" s="25">
        <f t="shared" ca="1" si="40"/>
        <v>0.14026890362125555</v>
      </c>
      <c r="J321">
        <f t="shared" ca="1" si="41"/>
        <v>1</v>
      </c>
      <c r="K321">
        <f t="shared" ca="1" si="42"/>
        <v>0</v>
      </c>
      <c r="L321" s="55">
        <v>14</v>
      </c>
      <c r="M321" s="61">
        <f t="shared" ca="1" si="38"/>
        <v>0.30866141351952814</v>
      </c>
      <c r="N321" s="55"/>
    </row>
    <row r="322" spans="1:14">
      <c r="A322" s="2">
        <v>15</v>
      </c>
      <c r="B322" s="10">
        <f t="shared" ca="1" si="39"/>
        <v>1</v>
      </c>
      <c r="C322" s="25">
        <f t="shared" ca="1" si="40"/>
        <v>0.29969169653750316</v>
      </c>
      <c r="J322">
        <f t="shared" ca="1" si="41"/>
        <v>1</v>
      </c>
      <c r="K322">
        <f t="shared" ca="1" si="42"/>
        <v>0</v>
      </c>
      <c r="L322" s="55">
        <v>15</v>
      </c>
      <c r="M322" s="61">
        <f t="shared" ca="1" si="38"/>
        <v>0.50569602061184438</v>
      </c>
      <c r="N322" s="55"/>
    </row>
    <row r="323" spans="1:14">
      <c r="A323" s="2">
        <v>16</v>
      </c>
      <c r="B323" s="10">
        <f t="shared" ca="1" si="39"/>
        <v>1</v>
      </c>
      <c r="C323" s="25">
        <f t="shared" ca="1" si="40"/>
        <v>0.41477796733863415</v>
      </c>
      <c r="J323">
        <f t="shared" ca="1" si="41"/>
        <v>1</v>
      </c>
      <c r="K323">
        <f t="shared" ca="1" si="42"/>
        <v>0</v>
      </c>
      <c r="L323" s="55">
        <v>16</v>
      </c>
      <c r="M323" s="61">
        <f t="shared" ca="1" si="38"/>
        <v>7.2769988916500399</v>
      </c>
      <c r="N323" s="55"/>
    </row>
    <row r="324" spans="1:14">
      <c r="A324" s="2">
        <v>17</v>
      </c>
      <c r="B324" s="10">
        <f t="shared" ca="1" si="39"/>
        <v>1</v>
      </c>
      <c r="C324" s="25">
        <f t="shared" ca="1" si="40"/>
        <v>0.46359858619316308</v>
      </c>
      <c r="J324">
        <f t="shared" ca="1" si="41"/>
        <v>0</v>
      </c>
      <c r="K324">
        <f t="shared" ca="1" si="42"/>
        <v>0</v>
      </c>
      <c r="L324" s="55">
        <v>17</v>
      </c>
      <c r="M324" s="61">
        <f t="shared" ca="1" si="38"/>
        <v>2.3456770308498385</v>
      </c>
      <c r="N324" s="55"/>
    </row>
    <row r="325" spans="1:14">
      <c r="A325" s="2">
        <v>18</v>
      </c>
      <c r="B325" s="10">
        <f t="shared" ca="1" si="39"/>
        <v>0</v>
      </c>
      <c r="C325" s="25">
        <f t="shared" ca="1" si="40"/>
        <v>0.75100679755312005</v>
      </c>
      <c r="J325">
        <f t="shared" ca="1" si="41"/>
        <v>0</v>
      </c>
      <c r="K325">
        <f t="shared" ca="1" si="42"/>
        <v>0</v>
      </c>
      <c r="L325" s="55">
        <v>18</v>
      </c>
      <c r="M325" s="61">
        <f t="shared" ca="1" si="38"/>
        <v>0</v>
      </c>
      <c r="N325" s="55"/>
    </row>
    <row r="326" spans="1:14">
      <c r="A326" s="2">
        <v>19</v>
      </c>
      <c r="B326" s="10">
        <f t="shared" ca="1" si="39"/>
        <v>1</v>
      </c>
      <c r="C326" s="25">
        <f t="shared" ca="1" si="40"/>
        <v>0.32172564600553832</v>
      </c>
      <c r="J326">
        <f t="shared" ca="1" si="41"/>
        <v>1</v>
      </c>
      <c r="K326">
        <f t="shared" ca="1" si="42"/>
        <v>0</v>
      </c>
      <c r="L326" s="55">
        <v>19</v>
      </c>
      <c r="M326" s="61">
        <f t="shared" ca="1" si="38"/>
        <v>3.9718831671162</v>
      </c>
      <c r="N326" s="55"/>
    </row>
    <row r="327" spans="1:14">
      <c r="A327" s="2">
        <v>20</v>
      </c>
      <c r="B327" s="10">
        <f t="shared" ca="1" si="39"/>
        <v>1</v>
      </c>
      <c r="C327" s="25">
        <f t="shared" ca="1" si="40"/>
        <v>0.14235205648863902</v>
      </c>
      <c r="J327">
        <f t="shared" ca="1" si="41"/>
        <v>1</v>
      </c>
      <c r="K327">
        <f t="shared" ca="1" si="42"/>
        <v>0</v>
      </c>
      <c r="L327" s="55">
        <v>20</v>
      </c>
      <c r="M327" s="61">
        <f t="shared" ca="1" si="38"/>
        <v>5.4769548371525749</v>
      </c>
      <c r="N327" s="55"/>
    </row>
    <row r="328" spans="1:14">
      <c r="A328" s="2">
        <v>21</v>
      </c>
      <c r="B328" s="10">
        <f t="shared" ca="1" si="39"/>
        <v>1</v>
      </c>
      <c r="C328" s="25">
        <f t="shared" ca="1" si="40"/>
        <v>0.31401022699698888</v>
      </c>
      <c r="J328">
        <f t="shared" ca="1" si="41"/>
        <v>1</v>
      </c>
      <c r="K328">
        <f t="shared" ca="1" si="42"/>
        <v>0</v>
      </c>
      <c r="L328" s="55">
        <v>21</v>
      </c>
      <c r="M328" s="61">
        <f t="shared" ca="1" si="38"/>
        <v>8.0365527911551465E-2</v>
      </c>
      <c r="N328" s="55"/>
    </row>
    <row r="329" spans="1:14">
      <c r="A329" s="2">
        <v>22</v>
      </c>
      <c r="B329" s="10">
        <f t="shared" ca="1" si="39"/>
        <v>1</v>
      </c>
      <c r="C329" s="25">
        <f t="shared" ca="1" si="40"/>
        <v>0.50725125674732785</v>
      </c>
      <c r="J329">
        <f t="shared" ca="1" si="41"/>
        <v>0</v>
      </c>
      <c r="K329">
        <f t="shared" ca="1" si="42"/>
        <v>0</v>
      </c>
      <c r="L329" s="55">
        <v>22</v>
      </c>
      <c r="M329" s="61">
        <f t="shared" ca="1" si="38"/>
        <v>1.6778776361640515</v>
      </c>
      <c r="N329" s="55"/>
    </row>
    <row r="330" spans="1:14">
      <c r="A330" s="2">
        <v>23</v>
      </c>
      <c r="B330" s="10">
        <f t="shared" ca="1" si="39"/>
        <v>0</v>
      </c>
      <c r="C330" s="25">
        <f t="shared" ca="1" si="40"/>
        <v>0.99185824409568413</v>
      </c>
      <c r="J330">
        <f t="shared" ca="1" si="41"/>
        <v>0</v>
      </c>
      <c r="K330">
        <f t="shared" ca="1" si="42"/>
        <v>1</v>
      </c>
      <c r="L330" s="55">
        <v>23</v>
      </c>
      <c r="M330" s="61">
        <f t="shared" ca="1" si="38"/>
        <v>0</v>
      </c>
      <c r="N330" s="55"/>
    </row>
    <row r="331" spans="1:14">
      <c r="A331" s="2">
        <v>24</v>
      </c>
      <c r="B331" s="10">
        <f t="shared" ca="1" si="39"/>
        <v>0</v>
      </c>
      <c r="C331" s="25">
        <f t="shared" ca="1" si="40"/>
        <v>0.55231713730790832</v>
      </c>
      <c r="J331">
        <f t="shared" ca="1" si="41"/>
        <v>0</v>
      </c>
      <c r="K331">
        <f t="shared" ca="1" si="42"/>
        <v>0</v>
      </c>
      <c r="L331" s="55">
        <v>24</v>
      </c>
      <c r="M331" s="61">
        <f t="shared" ca="1" si="38"/>
        <v>0</v>
      </c>
      <c r="N331" s="55"/>
    </row>
    <row r="332" spans="1:14">
      <c r="A332" s="2">
        <v>25</v>
      </c>
      <c r="B332" s="10">
        <f t="shared" ca="1" si="39"/>
        <v>1</v>
      </c>
      <c r="C332" s="25">
        <f t="shared" ca="1" si="40"/>
        <v>0.45296664290901023</v>
      </c>
      <c r="J332">
        <f t="shared" ca="1" si="41"/>
        <v>1</v>
      </c>
      <c r="K332">
        <f t="shared" ca="1" si="42"/>
        <v>0</v>
      </c>
      <c r="L332" s="55">
        <v>25</v>
      </c>
      <c r="M332" s="61">
        <f t="shared" ca="1" si="38"/>
        <v>3.8916356161870684</v>
      </c>
      <c r="N332" s="55"/>
    </row>
    <row r="333" spans="1:14">
      <c r="A333" s="2">
        <v>26</v>
      </c>
      <c r="B333" s="10">
        <f t="shared" ca="1" si="39"/>
        <v>1</v>
      </c>
      <c r="C333" s="25">
        <f t="shared" ca="1" si="40"/>
        <v>0.12107234195505168</v>
      </c>
      <c r="J333">
        <f t="shared" ca="1" si="41"/>
        <v>1</v>
      </c>
      <c r="K333">
        <f t="shared" ca="1" si="42"/>
        <v>0</v>
      </c>
      <c r="L333" s="55">
        <v>26</v>
      </c>
      <c r="M333" s="61">
        <f t="shared" ca="1" si="38"/>
        <v>0.627477018362678</v>
      </c>
      <c r="N333" s="55"/>
    </row>
    <row r="334" spans="1:14">
      <c r="A334" s="2">
        <v>27</v>
      </c>
      <c r="B334" s="10">
        <f t="shared" ca="1" si="39"/>
        <v>1</v>
      </c>
      <c r="C334" s="25">
        <f t="shared" ca="1" si="40"/>
        <v>0.29138353153431729</v>
      </c>
      <c r="J334">
        <f t="shared" ca="1" si="41"/>
        <v>0</v>
      </c>
      <c r="K334">
        <f t="shared" ca="1" si="42"/>
        <v>0</v>
      </c>
      <c r="L334" s="55">
        <v>27</v>
      </c>
      <c r="M334" s="61">
        <f t="shared" ca="1" si="38"/>
        <v>2.5314739592213367</v>
      </c>
      <c r="N334" s="55"/>
    </row>
    <row r="335" spans="1:14">
      <c r="A335" s="2">
        <v>28</v>
      </c>
      <c r="B335" s="10">
        <f t="shared" ca="1" si="39"/>
        <v>0</v>
      </c>
      <c r="C335" s="25">
        <f t="shared" ca="1" si="40"/>
        <v>0.87447111757603946</v>
      </c>
      <c r="J335">
        <f t="shared" ca="1" si="41"/>
        <v>0</v>
      </c>
      <c r="K335">
        <f t="shared" ca="1" si="42"/>
        <v>1</v>
      </c>
      <c r="L335" s="55">
        <v>28</v>
      </c>
      <c r="M335" s="61">
        <f t="shared" ca="1" si="38"/>
        <v>0</v>
      </c>
      <c r="N335" s="55"/>
    </row>
    <row r="336" spans="1:14">
      <c r="A336" s="2">
        <v>29</v>
      </c>
      <c r="B336" s="10">
        <f t="shared" ca="1" si="39"/>
        <v>0</v>
      </c>
      <c r="C336" s="25">
        <f t="shared" ca="1" si="40"/>
        <v>0.73723417221882315</v>
      </c>
      <c r="J336">
        <f t="shared" ca="1" si="41"/>
        <v>0</v>
      </c>
      <c r="K336">
        <f t="shared" ca="1" si="42"/>
        <v>1</v>
      </c>
      <c r="L336" s="55">
        <v>29</v>
      </c>
      <c r="M336" s="61">
        <f t="shared" ca="1" si="38"/>
        <v>0</v>
      </c>
      <c r="N336" s="55"/>
    </row>
    <row r="337" spans="1:18">
      <c r="A337" s="2">
        <v>30</v>
      </c>
      <c r="B337" s="10">
        <f t="shared" ca="1" si="39"/>
        <v>0</v>
      </c>
      <c r="C337" s="25">
        <f t="shared" ca="1" si="40"/>
        <v>0.67943690938888457</v>
      </c>
      <c r="J337">
        <f t="shared" ca="1" si="41"/>
        <v>0</v>
      </c>
      <c r="K337">
        <f t="shared" ca="1" si="42"/>
        <v>0</v>
      </c>
      <c r="L337" s="55">
        <v>30</v>
      </c>
      <c r="M337" s="61">
        <f t="shared" ca="1" si="38"/>
        <v>0</v>
      </c>
      <c r="N337" s="55"/>
    </row>
    <row r="338" spans="1:18">
      <c r="A338" s="2">
        <v>31</v>
      </c>
      <c r="B338" s="10">
        <f t="shared" ca="1" si="39"/>
        <v>1</v>
      </c>
      <c r="C338" s="25">
        <f t="shared" ca="1" si="40"/>
        <v>0.51824094849357472</v>
      </c>
      <c r="J338">
        <f t="shared" ca="1" si="41"/>
        <v>1</v>
      </c>
      <c r="K338">
        <f t="shared" ca="1" si="42"/>
        <v>0</v>
      </c>
      <c r="L338" s="55">
        <v>31</v>
      </c>
      <c r="M338" s="61">
        <f t="shared" ca="1" si="38"/>
        <v>4.408833944870822</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6" thickBot="1">
      <c r="A347" s="2" t="s">
        <v>59</v>
      </c>
      <c r="B347" s="2"/>
      <c r="C347" s="23"/>
      <c r="D347" s="1"/>
      <c r="E347" s="1"/>
      <c r="F347" s="1"/>
      <c r="G347" s="1"/>
      <c r="H347" s="1"/>
      <c r="I347" s="1"/>
      <c r="L347" s="55" t="s">
        <v>60</v>
      </c>
      <c r="M347" s="55"/>
      <c r="N347" s="55"/>
      <c r="O347" s="38">
        <v>0.43</v>
      </c>
      <c r="P347" s="38">
        <v>0.72</v>
      </c>
      <c r="Q347" s="38">
        <v>0.62</v>
      </c>
      <c r="R347" s="3"/>
    </row>
    <row r="348" spans="1:18" ht="24" thickBot="1">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f>'Rainfall Year 2025'!M349</f>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0.60981912144702843</v>
      </c>
      <c r="I350" s="20"/>
      <c r="J350" s="6">
        <f ca="1">SUM(J351:J4000)/SUM(rainout)</f>
        <v>0.1960135321930864</v>
      </c>
      <c r="K350" s="6">
        <f ca="1">SUM(K351:K4000)/(3650-SUM(rainout))</f>
        <v>8.7923234626536596E-3</v>
      </c>
      <c r="L350" s="59" t="s">
        <v>73</v>
      </c>
      <c r="M350" s="60" t="s">
        <v>80</v>
      </c>
      <c r="N350" s="55"/>
    </row>
    <row r="351" spans="1:18">
      <c r="A351" s="2">
        <v>1</v>
      </c>
      <c r="B351" s="10">
        <v>1</v>
      </c>
      <c r="C351" s="25">
        <f ca="1">RAND()</f>
        <v>0.91330683410745606</v>
      </c>
      <c r="D351" s="18" t="s">
        <v>81</v>
      </c>
      <c r="E351" s="18" t="s">
        <v>82</v>
      </c>
      <c r="F351" s="15" t="s">
        <v>78</v>
      </c>
      <c r="G351" s="20" t="s">
        <v>12</v>
      </c>
      <c r="H351" s="21">
        <f ca="1">COUNTIF(rainout,"=0")/COUNT(rainout)</f>
        <v>0.39018087855297157</v>
      </c>
      <c r="I351" s="20"/>
      <c r="J351">
        <f ca="1">IF(AND(B351,B352),1,0)</f>
        <v>1</v>
      </c>
      <c r="K351">
        <f ca="1">IF(AND(NOT(B351),NOT(B352)),1,0)</f>
        <v>0</v>
      </c>
      <c r="L351" s="55">
        <v>1</v>
      </c>
      <c r="M351" s="61">
        <f t="shared" ref="M351:M380" ca="1" si="43">IF(B351&gt;0,-LN(1-(RAND()))/lambda,0)</f>
        <v>1.9493220919506502</v>
      </c>
      <c r="N351" s="55"/>
      <c r="O351" s="37"/>
      <c r="P351" t="s">
        <v>83</v>
      </c>
    </row>
    <row r="352" spans="1:18">
      <c r="A352" s="2">
        <v>2</v>
      </c>
      <c r="B352" s="10">
        <f t="shared" ref="B352:B380" ca="1" si="44">IF(B351&gt;0,IF(C352&lt;pww,1,0),IF(C352&lt;pdw,1,0))</f>
        <v>1</v>
      </c>
      <c r="C352" s="25">
        <f t="shared" ref="C352:C380" ca="1" si="45">RAND()</f>
        <v>0.33604715569269961</v>
      </c>
      <c r="D352" s="18"/>
      <c r="E352" s="18"/>
      <c r="F352" s="1"/>
      <c r="G352" s="19" t="s">
        <v>69</v>
      </c>
      <c r="H352" s="19"/>
      <c r="I352" s="20"/>
      <c r="J352">
        <f t="shared" ref="J352:J380" ca="1" si="46">IF(AND(B352,B353),1,0)</f>
        <v>1</v>
      </c>
      <c r="K352">
        <f t="shared" ref="K352:K380" ca="1" si="47">IF(AND(NOT(B352),NOT(B353)),1,0)</f>
        <v>0</v>
      </c>
      <c r="L352" s="55">
        <v>2</v>
      </c>
      <c r="M352" s="61">
        <f t="shared" ca="1" si="43"/>
        <v>5.0795840660191942</v>
      </c>
      <c r="N352" s="55"/>
      <c r="O352" s="4"/>
      <c r="P352" t="s">
        <v>84</v>
      </c>
    </row>
    <row r="353" spans="1:23" ht="15.6">
      <c r="A353" s="2">
        <v>3</v>
      </c>
      <c r="B353" s="10">
        <f t="shared" ca="1" si="44"/>
        <v>1</v>
      </c>
      <c r="C353" s="25">
        <f t="shared" ca="1" si="45"/>
        <v>0.45611646526943372</v>
      </c>
      <c r="D353" s="63">
        <f>'Rainfall Year 2025'!D353</f>
        <v>0.65</v>
      </c>
      <c r="E353" s="34">
        <f>1-D353</f>
        <v>0.35</v>
      </c>
      <c r="F353" s="35" t="s">
        <v>78</v>
      </c>
      <c r="G353" s="36">
        <f ca="1">J350</f>
        <v>0.1960135321930864</v>
      </c>
      <c r="H353" s="36">
        <f ca="1">1-G353</f>
        <v>0.80398646780691363</v>
      </c>
      <c r="I353" s="20"/>
      <c r="J353">
        <f t="shared" ca="1" si="46"/>
        <v>1</v>
      </c>
      <c r="K353">
        <f t="shared" ca="1" si="47"/>
        <v>0</v>
      </c>
      <c r="L353" s="55">
        <v>3</v>
      </c>
      <c r="M353" s="61">
        <f t="shared" ca="1" si="43"/>
        <v>0.96879222349534344</v>
      </c>
      <c r="N353" s="55"/>
      <c r="O353" s="41" t="s">
        <v>85</v>
      </c>
      <c r="P353" s="42"/>
      <c r="Q353" s="42" t="s">
        <v>86</v>
      </c>
      <c r="R353" s="43"/>
    </row>
    <row r="354" spans="1:23" ht="15.6">
      <c r="A354" s="2">
        <v>4</v>
      </c>
      <c r="B354" s="10">
        <f t="shared" ca="1" si="44"/>
        <v>1</v>
      </c>
      <c r="C354" s="25">
        <f t="shared" ca="1" si="45"/>
        <v>0.19551414955477786</v>
      </c>
      <c r="D354" s="34">
        <f>1-E354</f>
        <v>0.38</v>
      </c>
      <c r="E354" s="63">
        <f>'Rainfall Year 2025'!E354</f>
        <v>0.62</v>
      </c>
      <c r="F354" s="35" t="s">
        <v>78</v>
      </c>
      <c r="G354" s="36">
        <f ca="1">1-H354</f>
        <v>0.99120767653734632</v>
      </c>
      <c r="H354" s="36">
        <f ca="1">K350</f>
        <v>8.7923234626536596E-3</v>
      </c>
      <c r="I354" s="20"/>
      <c r="J354">
        <f t="shared" ca="1" si="46"/>
        <v>1</v>
      </c>
      <c r="K354">
        <f t="shared" ca="1" si="47"/>
        <v>0</v>
      </c>
      <c r="L354" s="55">
        <v>4</v>
      </c>
      <c r="M354" s="61">
        <f t="shared" ca="1" si="43"/>
        <v>1.9982530442151289</v>
      </c>
      <c r="N354" s="55"/>
      <c r="O354" s="44">
        <f ca="1">SUM(M351:M380)/30/H350</f>
        <v>4.2116718272635527</v>
      </c>
      <c r="P354" s="45"/>
      <c r="Q354" s="46">
        <f ca="1">SUM(M351:M380)</f>
        <v>77.05074040575181</v>
      </c>
      <c r="R354" s="47" t="s">
        <v>87</v>
      </c>
      <c r="S354" s="78" t="s">
        <v>88</v>
      </c>
      <c r="T354" s="78"/>
      <c r="U354" s="78"/>
      <c r="V354" s="78"/>
    </row>
    <row r="355" spans="1:23" ht="15.6">
      <c r="A355" s="2">
        <v>5</v>
      </c>
      <c r="B355" s="10">
        <f t="shared" ca="1" si="44"/>
        <v>1</v>
      </c>
      <c r="C355" s="25">
        <f t="shared" ca="1" si="45"/>
        <v>8.7211765904723126E-2</v>
      </c>
      <c r="J355">
        <f t="shared" ca="1" si="46"/>
        <v>1</v>
      </c>
      <c r="K355">
        <f t="shared" ca="1" si="47"/>
        <v>0</v>
      </c>
      <c r="L355" s="55">
        <v>5</v>
      </c>
      <c r="M355" s="61">
        <f t="shared" ca="1" si="43"/>
        <v>6.1751504164662743</v>
      </c>
      <c r="N355" s="55"/>
      <c r="O355" s="48"/>
      <c r="P355" s="49"/>
      <c r="R355" s="50"/>
    </row>
    <row r="356" spans="1:23">
      <c r="A356" s="2">
        <v>6</v>
      </c>
      <c r="B356" s="10">
        <f t="shared" ca="1" si="44"/>
        <v>1</v>
      </c>
      <c r="C356" s="25">
        <f t="shared" ca="1" si="45"/>
        <v>0.6120407670272684</v>
      </c>
      <c r="J356">
        <f t="shared" ca="1" si="46"/>
        <v>0</v>
      </c>
      <c r="K356">
        <f t="shared" ca="1" si="47"/>
        <v>0</v>
      </c>
      <c r="L356" s="55">
        <v>6</v>
      </c>
      <c r="M356" s="61">
        <f t="shared" ca="1" si="43"/>
        <v>2.961827632389348</v>
      </c>
      <c r="N356" s="55"/>
    </row>
    <row r="357" spans="1:23">
      <c r="A357" s="2">
        <v>7</v>
      </c>
      <c r="B357" s="10">
        <f t="shared" ca="1" si="44"/>
        <v>0</v>
      </c>
      <c r="C357" s="25">
        <f t="shared" ca="1" si="45"/>
        <v>0.98344538855630514</v>
      </c>
      <c r="J357">
        <f t="shared" ca="1" si="46"/>
        <v>0</v>
      </c>
      <c r="K357">
        <f t="shared" ca="1" si="47"/>
        <v>0</v>
      </c>
      <c r="L357" s="55">
        <v>7</v>
      </c>
      <c r="M357" s="61">
        <f t="shared" ca="1" si="43"/>
        <v>0</v>
      </c>
      <c r="N357" s="55"/>
      <c r="O357" s="76" t="s">
        <v>89</v>
      </c>
      <c r="P357" s="76" t="s">
        <v>90</v>
      </c>
      <c r="Q357" s="77">
        <f>79.9</f>
        <v>79.900000000000006</v>
      </c>
      <c r="R357" s="78" t="s">
        <v>87</v>
      </c>
      <c r="S357" s="78" t="s">
        <v>91</v>
      </c>
      <c r="T357" s="78"/>
      <c r="U357" s="78"/>
      <c r="V357" s="78"/>
      <c r="W357" s="78"/>
    </row>
    <row r="358" spans="1:23">
      <c r="A358" s="2">
        <v>8</v>
      </c>
      <c r="B358" s="10">
        <f t="shared" ca="1" si="44"/>
        <v>1</v>
      </c>
      <c r="C358" s="25">
        <f t="shared" ca="1" si="45"/>
        <v>0.46858555496318111</v>
      </c>
      <c r="J358">
        <f t="shared" ca="1" si="46"/>
        <v>1</v>
      </c>
      <c r="K358">
        <f t="shared" ca="1" si="47"/>
        <v>0</v>
      </c>
      <c r="L358" s="55">
        <v>8</v>
      </c>
      <c r="M358" s="61">
        <f t="shared" ca="1" si="43"/>
        <v>5.1706255864303241</v>
      </c>
      <c r="N358" s="55"/>
      <c r="O358" s="76"/>
      <c r="P358" s="76" t="s">
        <v>92</v>
      </c>
      <c r="Q358" s="77">
        <f ca="1">MAX(M351:M4000)</f>
        <v>16.761681637292345</v>
      </c>
      <c r="R358" s="78" t="s">
        <v>87</v>
      </c>
      <c r="S358" s="78"/>
      <c r="T358" s="78"/>
      <c r="U358" s="78"/>
      <c r="V358" s="78"/>
      <c r="W358" s="78"/>
    </row>
    <row r="359" spans="1:23">
      <c r="A359" s="2">
        <v>9</v>
      </c>
      <c r="B359" s="10">
        <f t="shared" ca="1" si="44"/>
        <v>1</v>
      </c>
      <c r="C359" s="25">
        <f t="shared" ca="1" si="45"/>
        <v>0.47916212215246634</v>
      </c>
      <c r="J359">
        <f t="shared" ca="1" si="46"/>
        <v>0</v>
      </c>
      <c r="K359">
        <f t="shared" ca="1" si="47"/>
        <v>0</v>
      </c>
      <c r="L359" s="55">
        <v>9</v>
      </c>
      <c r="M359" s="61">
        <f t="shared" ca="1" si="43"/>
        <v>0.11944486895072372</v>
      </c>
      <c r="N359" s="55"/>
      <c r="Q359" s="51"/>
    </row>
    <row r="360" spans="1:23">
      <c r="A360" s="2">
        <v>10</v>
      </c>
      <c r="B360" s="10">
        <f t="shared" ca="1" si="44"/>
        <v>0</v>
      </c>
      <c r="C360" s="25">
        <f t="shared" ca="1" si="45"/>
        <v>0.7521930158849901</v>
      </c>
      <c r="J360">
        <f t="shared" ca="1" si="46"/>
        <v>0</v>
      </c>
      <c r="K360">
        <f t="shared" ca="1" si="47"/>
        <v>0</v>
      </c>
      <c r="L360" s="55">
        <v>10</v>
      </c>
      <c r="M360" s="61">
        <f t="shared" ca="1" si="43"/>
        <v>0</v>
      </c>
      <c r="N360" s="55"/>
    </row>
    <row r="361" spans="1:23">
      <c r="A361" s="2">
        <v>11</v>
      </c>
      <c r="B361" s="10">
        <f t="shared" ca="1" si="44"/>
        <v>1</v>
      </c>
      <c r="C361" s="25">
        <f t="shared" ca="1" si="45"/>
        <v>0.29246015406736126</v>
      </c>
      <c r="J361">
        <f t="shared" ca="1" si="46"/>
        <v>1</v>
      </c>
      <c r="K361">
        <f t="shared" ca="1" si="47"/>
        <v>0</v>
      </c>
      <c r="L361" s="55">
        <v>11</v>
      </c>
      <c r="M361" s="61">
        <f t="shared" ca="1" si="43"/>
        <v>1.9317915009205875</v>
      </c>
      <c r="N361" s="55"/>
    </row>
    <row r="362" spans="1:23">
      <c r="A362" s="2">
        <v>12</v>
      </c>
      <c r="B362" s="10">
        <f t="shared" ca="1" si="44"/>
        <v>1</v>
      </c>
      <c r="C362" s="25">
        <f t="shared" ca="1" si="45"/>
        <v>0.47833337524327169</v>
      </c>
      <c r="J362">
        <f t="shared" ca="1" si="46"/>
        <v>1</v>
      </c>
      <c r="K362">
        <f t="shared" ca="1" si="47"/>
        <v>0</v>
      </c>
      <c r="L362" s="55">
        <v>12</v>
      </c>
      <c r="M362" s="61">
        <f t="shared" ca="1" si="43"/>
        <v>0.24897007944267016</v>
      </c>
      <c r="N362" s="55"/>
    </row>
    <row r="363" spans="1:23">
      <c r="A363" s="2">
        <v>13</v>
      </c>
      <c r="B363" s="10">
        <f t="shared" ca="1" si="44"/>
        <v>1</v>
      </c>
      <c r="C363" s="25">
        <f t="shared" ca="1" si="45"/>
        <v>7.7995523576904979E-2</v>
      </c>
      <c r="J363">
        <f t="shared" ca="1" si="46"/>
        <v>0</v>
      </c>
      <c r="K363">
        <f t="shared" ca="1" si="47"/>
        <v>0</v>
      </c>
      <c r="L363" s="55">
        <v>13</v>
      </c>
      <c r="M363" s="61">
        <f t="shared" ca="1" si="43"/>
        <v>3.2550120331759729</v>
      </c>
      <c r="N363" s="55"/>
    </row>
    <row r="364" spans="1:23">
      <c r="A364" s="2">
        <v>14</v>
      </c>
      <c r="B364" s="10">
        <f t="shared" ca="1" si="44"/>
        <v>0</v>
      </c>
      <c r="C364" s="25">
        <f t="shared" ca="1" si="45"/>
        <v>0.91120796407230464</v>
      </c>
      <c r="J364">
        <f t="shared" ca="1" si="46"/>
        <v>0</v>
      </c>
      <c r="K364">
        <f t="shared" ca="1" si="47"/>
        <v>0</v>
      </c>
      <c r="L364" s="55">
        <v>14</v>
      </c>
      <c r="M364" s="61">
        <f t="shared" ca="1" si="43"/>
        <v>0</v>
      </c>
      <c r="N364" s="55"/>
    </row>
    <row r="365" spans="1:23">
      <c r="A365" s="2">
        <v>15</v>
      </c>
      <c r="B365" s="10">
        <f t="shared" ca="1" si="44"/>
        <v>1</v>
      </c>
      <c r="C365" s="25">
        <f t="shared" ca="1" si="45"/>
        <v>1.9985139116124651E-2</v>
      </c>
      <c r="J365">
        <f t="shared" ca="1" si="46"/>
        <v>0</v>
      </c>
      <c r="K365">
        <f t="shared" ca="1" si="47"/>
        <v>0</v>
      </c>
      <c r="L365" s="55">
        <v>15</v>
      </c>
      <c r="M365" s="61">
        <f t="shared" ca="1" si="43"/>
        <v>0.76157294807004294</v>
      </c>
      <c r="N365" s="55"/>
    </row>
    <row r="366" spans="1:23">
      <c r="A366" s="2">
        <v>16</v>
      </c>
      <c r="B366" s="10">
        <f t="shared" ca="1" si="44"/>
        <v>0</v>
      </c>
      <c r="C366" s="25">
        <f t="shared" ca="1" si="45"/>
        <v>0.96058270075263563</v>
      </c>
      <c r="J366">
        <f t="shared" ca="1" si="46"/>
        <v>0</v>
      </c>
      <c r="K366">
        <f t="shared" ca="1" si="47"/>
        <v>1</v>
      </c>
      <c r="L366" s="55">
        <v>16</v>
      </c>
      <c r="M366" s="61">
        <f t="shared" ca="1" si="43"/>
        <v>0</v>
      </c>
      <c r="N366" s="55"/>
    </row>
    <row r="367" spans="1:23">
      <c r="A367" s="2">
        <v>17</v>
      </c>
      <c r="B367" s="10">
        <f t="shared" ca="1" si="44"/>
        <v>0</v>
      </c>
      <c r="C367" s="25">
        <f t="shared" ca="1" si="45"/>
        <v>0.98690084153642355</v>
      </c>
      <c r="J367">
        <f t="shared" ca="1" si="46"/>
        <v>0</v>
      </c>
      <c r="K367">
        <f t="shared" ca="1" si="47"/>
        <v>0</v>
      </c>
      <c r="L367" s="55">
        <v>17</v>
      </c>
      <c r="M367" s="61">
        <f t="shared" ca="1" si="43"/>
        <v>0</v>
      </c>
      <c r="N367" s="55"/>
    </row>
    <row r="368" spans="1:23">
      <c r="A368" s="2">
        <v>18</v>
      </c>
      <c r="B368" s="10">
        <f t="shared" ca="1" si="44"/>
        <v>1</v>
      </c>
      <c r="C368" s="25">
        <f t="shared" ca="1" si="45"/>
        <v>0.42469696092244535</v>
      </c>
      <c r="J368">
        <f t="shared" ca="1" si="46"/>
        <v>1</v>
      </c>
      <c r="K368">
        <f t="shared" ca="1" si="47"/>
        <v>0</v>
      </c>
      <c r="L368" s="55">
        <v>18</v>
      </c>
      <c r="M368" s="61">
        <f t="shared" ca="1" si="43"/>
        <v>1.0800654769071425</v>
      </c>
      <c r="N368" s="55"/>
    </row>
    <row r="369" spans="1:14">
      <c r="A369" s="2">
        <v>19</v>
      </c>
      <c r="B369" s="10">
        <f t="shared" ca="1" si="44"/>
        <v>1</v>
      </c>
      <c r="C369" s="25">
        <f t="shared" ca="1" si="45"/>
        <v>0.26058319275960873</v>
      </c>
      <c r="J369">
        <f t="shared" ca="1" si="46"/>
        <v>0</v>
      </c>
      <c r="K369">
        <f t="shared" ca="1" si="47"/>
        <v>0</v>
      </c>
      <c r="L369" s="55">
        <v>19</v>
      </c>
      <c r="M369" s="61">
        <f t="shared" ca="1" si="43"/>
        <v>2.0825073315684399</v>
      </c>
      <c r="N369" s="55"/>
    </row>
    <row r="370" spans="1:14">
      <c r="A370" s="2">
        <v>20</v>
      </c>
      <c r="B370" s="10">
        <f t="shared" ca="1" si="44"/>
        <v>0</v>
      </c>
      <c r="C370" s="25">
        <f t="shared" ca="1" si="45"/>
        <v>0.72797240094702265</v>
      </c>
      <c r="J370">
        <f t="shared" ca="1" si="46"/>
        <v>0</v>
      </c>
      <c r="K370">
        <f t="shared" ca="1" si="47"/>
        <v>0</v>
      </c>
      <c r="L370" s="55">
        <v>20</v>
      </c>
      <c r="M370" s="61">
        <f t="shared" ca="1" si="43"/>
        <v>0</v>
      </c>
      <c r="N370" s="55"/>
    </row>
    <row r="371" spans="1:14">
      <c r="A371" s="2">
        <v>21</v>
      </c>
      <c r="B371" s="10">
        <f t="shared" ca="1" si="44"/>
        <v>1</v>
      </c>
      <c r="C371" s="25">
        <f t="shared" ca="1" si="45"/>
        <v>0.2689607633579707</v>
      </c>
      <c r="J371">
        <f t="shared" ca="1" si="46"/>
        <v>0</v>
      </c>
      <c r="K371">
        <f t="shared" ca="1" si="47"/>
        <v>0</v>
      </c>
      <c r="L371" s="55">
        <v>21</v>
      </c>
      <c r="M371" s="61">
        <f t="shared" ca="1" si="43"/>
        <v>16.761681637292345</v>
      </c>
      <c r="N371" s="55"/>
    </row>
    <row r="372" spans="1:14">
      <c r="A372" s="2">
        <v>22</v>
      </c>
      <c r="B372" s="10">
        <f t="shared" ca="1" si="44"/>
        <v>0</v>
      </c>
      <c r="C372" s="25">
        <f t="shared" ca="1" si="45"/>
        <v>0.98720384697181429</v>
      </c>
      <c r="J372">
        <f t="shared" ca="1" si="46"/>
        <v>0</v>
      </c>
      <c r="K372">
        <f t="shared" ca="1" si="47"/>
        <v>0</v>
      </c>
      <c r="L372" s="55">
        <v>22</v>
      </c>
      <c r="M372" s="61">
        <f t="shared" ca="1" si="43"/>
        <v>0</v>
      </c>
      <c r="N372" s="55"/>
    </row>
    <row r="373" spans="1:14">
      <c r="A373" s="2">
        <v>23</v>
      </c>
      <c r="B373" s="10">
        <f t="shared" ca="1" si="44"/>
        <v>1</v>
      </c>
      <c r="C373" s="25">
        <f t="shared" ca="1" si="45"/>
        <v>0.1547730624783572</v>
      </c>
      <c r="J373">
        <f t="shared" ca="1" si="46"/>
        <v>1</v>
      </c>
      <c r="K373">
        <f t="shared" ca="1" si="47"/>
        <v>0</v>
      </c>
      <c r="L373" s="55">
        <v>23</v>
      </c>
      <c r="M373" s="61">
        <f t="shared" ca="1" si="43"/>
        <v>3.6192972432316961</v>
      </c>
      <c r="N373" s="55"/>
    </row>
    <row r="374" spans="1:14">
      <c r="A374" s="2">
        <v>24</v>
      </c>
      <c r="B374" s="10">
        <f t="shared" ca="1" si="44"/>
        <v>1</v>
      </c>
      <c r="C374" s="25">
        <f t="shared" ca="1" si="45"/>
        <v>0.63781842419148704</v>
      </c>
      <c r="J374">
        <f t="shared" ca="1" si="46"/>
        <v>0</v>
      </c>
      <c r="K374">
        <f t="shared" ca="1" si="47"/>
        <v>0</v>
      </c>
      <c r="L374" s="55">
        <v>24</v>
      </c>
      <c r="M374" s="61">
        <f t="shared" ca="1" si="43"/>
        <v>2.6222911707940106</v>
      </c>
      <c r="N374" s="55"/>
    </row>
    <row r="375" spans="1:14">
      <c r="A375" s="2">
        <v>25</v>
      </c>
      <c r="B375" s="10">
        <f t="shared" ca="1" si="44"/>
        <v>0</v>
      </c>
      <c r="C375" s="25">
        <f t="shared" ca="1" si="45"/>
        <v>0.99133918213277328</v>
      </c>
      <c r="J375">
        <f t="shared" ca="1" si="46"/>
        <v>0</v>
      </c>
      <c r="K375">
        <f t="shared" ca="1" si="47"/>
        <v>1</v>
      </c>
      <c r="L375" s="55">
        <v>25</v>
      </c>
      <c r="M375" s="61">
        <f t="shared" ca="1" si="43"/>
        <v>0</v>
      </c>
      <c r="N375" s="55"/>
    </row>
    <row r="376" spans="1:14">
      <c r="A376" s="2">
        <v>26</v>
      </c>
      <c r="B376" s="10">
        <f t="shared" ca="1" si="44"/>
        <v>0</v>
      </c>
      <c r="C376" s="25">
        <f t="shared" ca="1" si="45"/>
        <v>0.70921450272011766</v>
      </c>
      <c r="J376">
        <f t="shared" ca="1" si="46"/>
        <v>0</v>
      </c>
      <c r="K376">
        <f t="shared" ca="1" si="47"/>
        <v>0</v>
      </c>
      <c r="L376" s="55">
        <v>26</v>
      </c>
      <c r="M376" s="61">
        <f t="shared" ca="1" si="43"/>
        <v>0</v>
      </c>
      <c r="N376" s="55"/>
    </row>
    <row r="377" spans="1:14">
      <c r="A377" s="2">
        <v>27</v>
      </c>
      <c r="B377" s="10">
        <f t="shared" ca="1" si="44"/>
        <v>1</v>
      </c>
      <c r="C377" s="25">
        <f t="shared" ca="1" si="45"/>
        <v>9.0440584359707143E-2</v>
      </c>
      <c r="J377">
        <f t="shared" ca="1" si="46"/>
        <v>1</v>
      </c>
      <c r="K377">
        <f t="shared" ca="1" si="47"/>
        <v>0</v>
      </c>
      <c r="L377" s="55">
        <v>27</v>
      </c>
      <c r="M377" s="61">
        <f t="shared" ca="1" si="43"/>
        <v>3.5529097867188093</v>
      </c>
      <c r="N377" s="55"/>
    </row>
    <row r="378" spans="1:14">
      <c r="A378" s="2">
        <v>28</v>
      </c>
      <c r="B378" s="10">
        <f t="shared" ca="1" si="44"/>
        <v>1</v>
      </c>
      <c r="C378" s="25">
        <f t="shared" ca="1" si="45"/>
        <v>0.17727883141152423</v>
      </c>
      <c r="J378">
        <f t="shared" ca="1" si="46"/>
        <v>1</v>
      </c>
      <c r="K378">
        <f t="shared" ca="1" si="47"/>
        <v>0</v>
      </c>
      <c r="L378" s="55">
        <v>28</v>
      </c>
      <c r="M378" s="61">
        <f t="shared" ca="1" si="43"/>
        <v>11.291569266997168</v>
      </c>
      <c r="N378" s="55"/>
    </row>
    <row r="379" spans="1:14">
      <c r="A379" s="2">
        <v>29</v>
      </c>
      <c r="B379" s="10">
        <f t="shared" ca="1" si="44"/>
        <v>1</v>
      </c>
      <c r="C379" s="25">
        <f t="shared" ca="1" si="45"/>
        <v>0.10919425531194293</v>
      </c>
      <c r="J379">
        <f t="shared" ca="1" si="46"/>
        <v>1</v>
      </c>
      <c r="K379">
        <f t="shared" ca="1" si="47"/>
        <v>0</v>
      </c>
      <c r="L379" s="55">
        <v>29</v>
      </c>
      <c r="M379" s="61">
        <f t="shared" ca="1" si="43"/>
        <v>0.32275677309878936</v>
      </c>
      <c r="N379" s="55"/>
    </row>
    <row r="380" spans="1:14">
      <c r="A380" s="2">
        <v>30</v>
      </c>
      <c r="B380" s="10">
        <f t="shared" ca="1" si="44"/>
        <v>1</v>
      </c>
      <c r="C380" s="25">
        <f t="shared" ca="1" si="45"/>
        <v>0.37361558277386486</v>
      </c>
      <c r="J380">
        <f t="shared" ca="1" si="46"/>
        <v>1</v>
      </c>
      <c r="K380">
        <f t="shared" ca="1" si="47"/>
        <v>0</v>
      </c>
      <c r="L380" s="55">
        <v>30</v>
      </c>
      <c r="M380" s="61">
        <f t="shared" ca="1" si="43"/>
        <v>5.0973152276171652</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6" thickBot="1">
      <c r="A390" s="2" t="s">
        <v>59</v>
      </c>
      <c r="B390" s="2"/>
      <c r="C390" s="23"/>
      <c r="D390" s="1"/>
      <c r="E390" s="1"/>
      <c r="F390" s="1"/>
      <c r="G390" s="1"/>
      <c r="H390" s="1"/>
      <c r="I390" s="1"/>
      <c r="L390" s="55" t="s">
        <v>60</v>
      </c>
      <c r="M390" s="55"/>
      <c r="N390" s="55"/>
      <c r="O390" s="38">
        <v>0.43</v>
      </c>
      <c r="P390" s="38">
        <v>0.72</v>
      </c>
      <c r="Q390" s="38">
        <v>0.62</v>
      </c>
      <c r="R390" s="3"/>
    </row>
    <row r="391" spans="1:23" ht="24" thickBot="1">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f>'Rainfall Year 2025'!M392</f>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0.60981912144702843</v>
      </c>
      <c r="I393" s="20"/>
      <c r="J393" s="6">
        <f ca="1">SUM(J394:J4043)/SUM(rainout)</f>
        <v>0.13611474091801012</v>
      </c>
      <c r="K393" s="6">
        <f ca="1">SUM(K394:K4043)/(3650-SUM(rainout))</f>
        <v>8.2040973064420476E-3</v>
      </c>
      <c r="L393" s="59" t="s">
        <v>73</v>
      </c>
      <c r="M393" s="60" t="s">
        <v>80</v>
      </c>
      <c r="N393" s="55"/>
    </row>
    <row r="394" spans="1:23">
      <c r="A394" s="2">
        <v>1</v>
      </c>
      <c r="B394" s="10">
        <v>1</v>
      </c>
      <c r="C394" s="25">
        <f ca="1">RAND()</f>
        <v>0.23695167516691018</v>
      </c>
      <c r="D394" s="18" t="s">
        <v>81</v>
      </c>
      <c r="E394" s="18" t="s">
        <v>82</v>
      </c>
      <c r="F394" s="15" t="s">
        <v>78</v>
      </c>
      <c r="G394" s="20" t="s">
        <v>12</v>
      </c>
      <c r="H394" s="21">
        <f ca="1">COUNTIF(rainout,"=0")/COUNT(rainout)</f>
        <v>0.39018087855297157</v>
      </c>
      <c r="I394" s="20"/>
      <c r="J394">
        <f ca="1">IF(AND(B394,B395),1,0)</f>
        <v>1</v>
      </c>
      <c r="K394">
        <f ca="1">IF(AND(NOT(B394),NOT(B395)),1,0)</f>
        <v>0</v>
      </c>
      <c r="L394" s="55">
        <v>1</v>
      </c>
      <c r="M394" s="61">
        <f t="shared" ref="M394:M424" ca="1" si="48">IF(B394&gt;0,-LN(1-(RAND()))/lambda,0)</f>
        <v>1.2091428997883762</v>
      </c>
      <c r="N394" s="55"/>
      <c r="O394" s="37"/>
      <c r="P394" t="s">
        <v>83</v>
      </c>
    </row>
    <row r="395" spans="1:23">
      <c r="A395" s="2">
        <v>2</v>
      </c>
      <c r="B395" s="10">
        <f t="shared" ref="B395:B424" ca="1" si="49">IF(B394&gt;0,IF(C395&lt;pww,1,0),IF(C395&lt;pdw,1,0))</f>
        <v>1</v>
      </c>
      <c r="C395" s="25">
        <f t="shared" ref="C395:C424" ca="1" si="50">RAND()</f>
        <v>0.3452284233705879</v>
      </c>
      <c r="D395" s="18"/>
      <c r="E395" s="18"/>
      <c r="F395" s="1"/>
      <c r="G395" s="19" t="s">
        <v>69</v>
      </c>
      <c r="H395" s="19"/>
      <c r="I395" s="20"/>
      <c r="J395">
        <f t="shared" ref="J395:J424" ca="1" si="51">IF(AND(B395,B396),1,0)</f>
        <v>0</v>
      </c>
      <c r="K395">
        <f t="shared" ref="K395:K424" ca="1" si="52">IF(AND(NOT(B395),NOT(B396)),1,0)</f>
        <v>0</v>
      </c>
      <c r="L395" s="55">
        <v>2</v>
      </c>
      <c r="M395" s="61">
        <f t="shared" ca="1" si="48"/>
        <v>8.0598580988530025E-2</v>
      </c>
      <c r="N395" s="55"/>
      <c r="O395" s="4"/>
      <c r="P395" t="s">
        <v>84</v>
      </c>
    </row>
    <row r="396" spans="1:23" ht="15.6">
      <c r="A396" s="2">
        <v>3</v>
      </c>
      <c r="B396" s="10">
        <f t="shared" ca="1" si="49"/>
        <v>0</v>
      </c>
      <c r="C396" s="25">
        <f t="shared" ca="1" si="50"/>
        <v>0.88399540180683245</v>
      </c>
      <c r="D396" s="63">
        <f>'Rainfall Year 2025'!D396</f>
        <v>0.68</v>
      </c>
      <c r="E396" s="34">
        <f>1-D396</f>
        <v>0.31999999999999995</v>
      </c>
      <c r="F396" s="35" t="s">
        <v>78</v>
      </c>
      <c r="G396" s="36">
        <f ca="1">J393</f>
        <v>0.13611474091801012</v>
      </c>
      <c r="H396" s="36">
        <f ca="1">1-G396</f>
        <v>0.86388525908198988</v>
      </c>
      <c r="I396" s="20"/>
      <c r="J396">
        <f t="shared" ca="1" si="51"/>
        <v>0</v>
      </c>
      <c r="K396">
        <f t="shared" ca="1" si="52"/>
        <v>1</v>
      </c>
      <c r="L396" s="55">
        <v>3</v>
      </c>
      <c r="M396" s="61">
        <f t="shared" ca="1" si="48"/>
        <v>0</v>
      </c>
      <c r="N396" s="55"/>
      <c r="O396" s="41" t="s">
        <v>85</v>
      </c>
      <c r="P396" s="42"/>
      <c r="Q396" s="42" t="s">
        <v>86</v>
      </c>
      <c r="R396" s="43"/>
    </row>
    <row r="397" spans="1:23" ht="15.6">
      <c r="A397" s="2">
        <v>4</v>
      </c>
      <c r="B397" s="10">
        <f t="shared" ca="1" si="49"/>
        <v>0</v>
      </c>
      <c r="C397" s="25">
        <f t="shared" ca="1" si="50"/>
        <v>0.63675338112563462</v>
      </c>
      <c r="D397" s="34">
        <f>1-E397</f>
        <v>0.5</v>
      </c>
      <c r="E397" s="63">
        <f>'Rainfall Year 2025'!E397</f>
        <v>0.5</v>
      </c>
      <c r="F397" s="35" t="s">
        <v>78</v>
      </c>
      <c r="G397" s="36">
        <f ca="1">1-H397</f>
        <v>0.991795902693558</v>
      </c>
      <c r="H397" s="36">
        <f ca="1">K393</f>
        <v>8.2040973064420476E-3</v>
      </c>
      <c r="I397" s="20"/>
      <c r="J397">
        <f t="shared" ca="1" si="51"/>
        <v>0</v>
      </c>
      <c r="K397">
        <f t="shared" ca="1" si="52"/>
        <v>0</v>
      </c>
      <c r="L397" s="55">
        <v>4</v>
      </c>
      <c r="M397" s="61">
        <f t="shared" ca="1" si="48"/>
        <v>0</v>
      </c>
      <c r="N397" s="55"/>
      <c r="O397" s="44">
        <f ca="1">SUM(M394:M424)/31/H393</f>
        <v>2.5394081252884071</v>
      </c>
      <c r="P397" s="45"/>
      <c r="Q397" s="46">
        <f ca="1">SUM(M394:M424)</f>
        <v>48.005968590723477</v>
      </c>
      <c r="R397" s="47" t="s">
        <v>87</v>
      </c>
      <c r="S397" s="78" t="s">
        <v>88</v>
      </c>
      <c r="T397" s="78"/>
      <c r="U397" s="78"/>
      <c r="V397" s="78"/>
    </row>
    <row r="398" spans="1:23" ht="15.6">
      <c r="A398" s="2">
        <v>5</v>
      </c>
      <c r="B398" s="10">
        <f t="shared" ca="1" si="49"/>
        <v>1</v>
      </c>
      <c r="C398" s="25">
        <f t="shared" ca="1" si="50"/>
        <v>0.18716421926214677</v>
      </c>
      <c r="J398">
        <f t="shared" ca="1" si="51"/>
        <v>1</v>
      </c>
      <c r="K398">
        <f t="shared" ca="1" si="52"/>
        <v>0</v>
      </c>
      <c r="L398" s="55">
        <v>5</v>
      </c>
      <c r="M398" s="61">
        <f t="shared" ca="1" si="48"/>
        <v>1.5469914092893977</v>
      </c>
      <c r="N398" s="55"/>
      <c r="O398" s="48"/>
      <c r="P398" s="49"/>
      <c r="R398" s="50"/>
    </row>
    <row r="399" spans="1:23">
      <c r="A399" s="2">
        <v>6</v>
      </c>
      <c r="B399" s="10">
        <f t="shared" ca="1" si="49"/>
        <v>1</v>
      </c>
      <c r="C399" s="25">
        <f t="shared" ca="1" si="50"/>
        <v>0.71635634350058852</v>
      </c>
      <c r="J399">
        <f t="shared" ca="1" si="51"/>
        <v>1</v>
      </c>
      <c r="K399">
        <f t="shared" ca="1" si="52"/>
        <v>0</v>
      </c>
      <c r="L399" s="55">
        <v>6</v>
      </c>
      <c r="M399" s="61">
        <f t="shared" ca="1" si="48"/>
        <v>10.702427844024193</v>
      </c>
      <c r="N399" s="55"/>
    </row>
    <row r="400" spans="1:23">
      <c r="A400" s="2">
        <v>7</v>
      </c>
      <c r="B400" s="10">
        <f t="shared" ca="1" si="49"/>
        <v>1</v>
      </c>
      <c r="C400" s="25">
        <f t="shared" ca="1" si="50"/>
        <v>0.33488276787868498</v>
      </c>
      <c r="J400">
        <f t="shared" ca="1" si="51"/>
        <v>1</v>
      </c>
      <c r="K400">
        <f t="shared" ca="1" si="52"/>
        <v>0</v>
      </c>
      <c r="L400" s="55">
        <v>7</v>
      </c>
      <c r="M400" s="61">
        <f t="shared" ca="1" si="48"/>
        <v>6.6816813490537958</v>
      </c>
      <c r="N400" s="55"/>
      <c r="O400" s="76" t="s">
        <v>89</v>
      </c>
      <c r="P400" s="76" t="s">
        <v>90</v>
      </c>
      <c r="Q400" s="77">
        <f>79.9</f>
        <v>79.900000000000006</v>
      </c>
      <c r="R400" s="78" t="s">
        <v>87</v>
      </c>
      <c r="S400" s="78" t="s">
        <v>91</v>
      </c>
      <c r="T400" s="78"/>
      <c r="U400" s="78"/>
      <c r="V400" s="78"/>
      <c r="W400" s="78"/>
    </row>
    <row r="401" spans="1:23">
      <c r="A401" s="2">
        <v>8</v>
      </c>
      <c r="B401" s="10">
        <f t="shared" ca="1" si="49"/>
        <v>1</v>
      </c>
      <c r="C401" s="25">
        <f t="shared" ca="1" si="50"/>
        <v>0.14000422224979758</v>
      </c>
      <c r="J401">
        <f t="shared" ca="1" si="51"/>
        <v>1</v>
      </c>
      <c r="K401">
        <f t="shared" ca="1" si="52"/>
        <v>0</v>
      </c>
      <c r="L401" s="55">
        <v>8</v>
      </c>
      <c r="M401" s="61">
        <f t="shared" ca="1" si="48"/>
        <v>1.1873458518505109</v>
      </c>
      <c r="N401" s="55"/>
      <c r="O401" s="76"/>
      <c r="P401" s="76" t="s">
        <v>92</v>
      </c>
      <c r="Q401" s="77">
        <f ca="1">MAX(M394:M4043)</f>
        <v>10.702427844024193</v>
      </c>
      <c r="R401" s="78" t="s">
        <v>87</v>
      </c>
      <c r="S401" s="78"/>
      <c r="T401" s="78"/>
      <c r="U401" s="78"/>
      <c r="V401" s="78"/>
      <c r="W401" s="78"/>
    </row>
    <row r="402" spans="1:23">
      <c r="A402" s="2">
        <v>9</v>
      </c>
      <c r="B402" s="10">
        <f t="shared" ca="1" si="49"/>
        <v>1</v>
      </c>
      <c r="C402" s="25">
        <f t="shared" ca="1" si="50"/>
        <v>0.33142314397826156</v>
      </c>
      <c r="J402">
        <f t="shared" ca="1" si="51"/>
        <v>1</v>
      </c>
      <c r="K402">
        <f t="shared" ca="1" si="52"/>
        <v>0</v>
      </c>
      <c r="L402" s="55">
        <v>9</v>
      </c>
      <c r="M402" s="61">
        <f t="shared" ca="1" si="48"/>
        <v>2.751850439370028</v>
      </c>
      <c r="N402" s="55"/>
      <c r="Q402" s="51"/>
    </row>
    <row r="403" spans="1:23">
      <c r="A403" s="2">
        <v>10</v>
      </c>
      <c r="B403" s="10">
        <f t="shared" ca="1" si="49"/>
        <v>1</v>
      </c>
      <c r="C403" s="25">
        <f t="shared" ca="1" si="50"/>
        <v>6.6919850537983661E-2</v>
      </c>
      <c r="J403">
        <f t="shared" ca="1" si="51"/>
        <v>1</v>
      </c>
      <c r="K403">
        <f t="shared" ca="1" si="52"/>
        <v>0</v>
      </c>
      <c r="L403" s="55">
        <v>10</v>
      </c>
      <c r="M403" s="61">
        <f t="shared" ca="1" si="48"/>
        <v>0.24419028723223854</v>
      </c>
      <c r="N403" s="55"/>
    </row>
    <row r="404" spans="1:23">
      <c r="A404" s="2">
        <v>11</v>
      </c>
      <c r="B404" s="10">
        <f t="shared" ca="1" si="49"/>
        <v>1</v>
      </c>
      <c r="C404" s="25">
        <f t="shared" ca="1" si="50"/>
        <v>6.1843939385923474E-2</v>
      </c>
      <c r="J404">
        <f t="shared" ca="1" si="51"/>
        <v>1</v>
      </c>
      <c r="K404">
        <f t="shared" ca="1" si="52"/>
        <v>0</v>
      </c>
      <c r="L404" s="55">
        <v>11</v>
      </c>
      <c r="M404" s="61">
        <f t="shared" ca="1" si="48"/>
        <v>0.5628489176535052</v>
      </c>
      <c r="N404" s="55"/>
    </row>
    <row r="405" spans="1:23">
      <c r="A405" s="2">
        <v>12</v>
      </c>
      <c r="B405" s="10">
        <f t="shared" ca="1" si="49"/>
        <v>1</v>
      </c>
      <c r="C405" s="25">
        <f t="shared" ca="1" si="50"/>
        <v>0.28890678065250897</v>
      </c>
      <c r="J405">
        <f t="shared" ca="1" si="51"/>
        <v>0</v>
      </c>
      <c r="K405">
        <f t="shared" ca="1" si="52"/>
        <v>0</v>
      </c>
      <c r="L405" s="55">
        <v>12</v>
      </c>
      <c r="M405" s="61">
        <f t="shared" ca="1" si="48"/>
        <v>2.4638254879058921</v>
      </c>
      <c r="N405" s="55"/>
    </row>
    <row r="406" spans="1:23">
      <c r="A406" s="2">
        <v>13</v>
      </c>
      <c r="B406" s="10">
        <f t="shared" ca="1" si="49"/>
        <v>0</v>
      </c>
      <c r="C406" s="25">
        <f t="shared" ca="1" si="50"/>
        <v>0.90500507881754422</v>
      </c>
      <c r="J406">
        <f t="shared" ca="1" si="51"/>
        <v>0</v>
      </c>
      <c r="K406">
        <f t="shared" ca="1" si="52"/>
        <v>0</v>
      </c>
      <c r="L406" s="55">
        <v>13</v>
      </c>
      <c r="M406" s="61">
        <f t="shared" ca="1" si="48"/>
        <v>0</v>
      </c>
      <c r="N406" s="55"/>
    </row>
    <row r="407" spans="1:23">
      <c r="A407" s="2">
        <v>14</v>
      </c>
      <c r="B407" s="10">
        <f t="shared" ca="1" si="49"/>
        <v>1</v>
      </c>
      <c r="C407" s="25">
        <f t="shared" ca="1" si="50"/>
        <v>0.20933776642694479</v>
      </c>
      <c r="J407">
        <f t="shared" ca="1" si="51"/>
        <v>1</v>
      </c>
      <c r="K407">
        <f t="shared" ca="1" si="52"/>
        <v>0</v>
      </c>
      <c r="L407" s="55">
        <v>14</v>
      </c>
      <c r="M407" s="61">
        <f t="shared" ca="1" si="48"/>
        <v>4.6418916647499495</v>
      </c>
      <c r="N407" s="55"/>
    </row>
    <row r="408" spans="1:23">
      <c r="A408" s="2">
        <v>15</v>
      </c>
      <c r="B408" s="10">
        <f t="shared" ca="1" si="49"/>
        <v>1</v>
      </c>
      <c r="C408" s="25">
        <f t="shared" ca="1" si="50"/>
        <v>0.10077249494510199</v>
      </c>
      <c r="J408">
        <f t="shared" ca="1" si="51"/>
        <v>0</v>
      </c>
      <c r="K408">
        <f t="shared" ca="1" si="52"/>
        <v>0</v>
      </c>
      <c r="L408" s="55">
        <v>15</v>
      </c>
      <c r="M408" s="61">
        <f t="shared" ca="1" si="48"/>
        <v>0.95989220124701036</v>
      </c>
      <c r="N408" s="55"/>
    </row>
    <row r="409" spans="1:23">
      <c r="A409" s="2">
        <v>16</v>
      </c>
      <c r="B409" s="10">
        <f t="shared" ca="1" si="49"/>
        <v>0</v>
      </c>
      <c r="C409" s="25">
        <f t="shared" ca="1" si="50"/>
        <v>0.83182294482265473</v>
      </c>
      <c r="J409">
        <f t="shared" ca="1" si="51"/>
        <v>0</v>
      </c>
      <c r="K409">
        <f t="shared" ca="1" si="52"/>
        <v>1</v>
      </c>
      <c r="L409" s="55">
        <v>16</v>
      </c>
      <c r="M409" s="61">
        <f t="shared" ca="1" si="48"/>
        <v>0</v>
      </c>
      <c r="N409" s="55"/>
    </row>
    <row r="410" spans="1:23">
      <c r="A410" s="2">
        <v>17</v>
      </c>
      <c r="B410" s="10">
        <f t="shared" ca="1" si="49"/>
        <v>0</v>
      </c>
      <c r="C410" s="25">
        <f t="shared" ca="1" si="50"/>
        <v>0.93421157214457418</v>
      </c>
      <c r="J410">
        <f t="shared" ca="1" si="51"/>
        <v>0</v>
      </c>
      <c r="K410">
        <f t="shared" ca="1" si="52"/>
        <v>1</v>
      </c>
      <c r="L410" s="55">
        <v>17</v>
      </c>
      <c r="M410" s="61">
        <f t="shared" ca="1" si="48"/>
        <v>0</v>
      </c>
      <c r="N410" s="55"/>
    </row>
    <row r="411" spans="1:23">
      <c r="A411" s="2">
        <v>18</v>
      </c>
      <c r="B411" s="10">
        <f t="shared" ca="1" si="49"/>
        <v>0</v>
      </c>
      <c r="C411" s="25">
        <f t="shared" ca="1" si="50"/>
        <v>0.56498457077143671</v>
      </c>
      <c r="J411">
        <f t="shared" ca="1" si="51"/>
        <v>0</v>
      </c>
      <c r="K411">
        <f t="shared" ca="1" si="52"/>
        <v>1</v>
      </c>
      <c r="L411" s="55">
        <v>18</v>
      </c>
      <c r="M411" s="61">
        <f t="shared" ca="1" si="48"/>
        <v>0</v>
      </c>
      <c r="N411" s="55"/>
    </row>
    <row r="412" spans="1:23">
      <c r="A412" s="2">
        <v>19</v>
      </c>
      <c r="B412" s="10">
        <f t="shared" ca="1" si="49"/>
        <v>0</v>
      </c>
      <c r="C412" s="25">
        <f t="shared" ca="1" si="50"/>
        <v>0.88982239055292889</v>
      </c>
      <c r="J412">
        <f t="shared" ca="1" si="51"/>
        <v>0</v>
      </c>
      <c r="K412">
        <f t="shared" ca="1" si="52"/>
        <v>0</v>
      </c>
      <c r="L412" s="55">
        <v>19</v>
      </c>
      <c r="M412" s="61">
        <f t="shared" ca="1" si="48"/>
        <v>0</v>
      </c>
      <c r="N412" s="55"/>
    </row>
    <row r="413" spans="1:23">
      <c r="A413" s="2">
        <v>20</v>
      </c>
      <c r="B413" s="10">
        <f t="shared" ca="1" si="49"/>
        <v>1</v>
      </c>
      <c r="C413" s="25">
        <f t="shared" ca="1" si="50"/>
        <v>9.8137012819053848E-2</v>
      </c>
      <c r="J413">
        <f t="shared" ca="1" si="51"/>
        <v>1</v>
      </c>
      <c r="K413">
        <f t="shared" ca="1" si="52"/>
        <v>0</v>
      </c>
      <c r="L413" s="55">
        <v>20</v>
      </c>
      <c r="M413" s="61">
        <f t="shared" ca="1" si="48"/>
        <v>1.9394785715097269</v>
      </c>
      <c r="N413" s="55"/>
    </row>
    <row r="414" spans="1:23">
      <c r="A414" s="2">
        <v>21</v>
      </c>
      <c r="B414" s="10">
        <f t="shared" ca="1" si="49"/>
        <v>1</v>
      </c>
      <c r="C414" s="25">
        <f t="shared" ca="1" si="50"/>
        <v>0.37072969088824859</v>
      </c>
      <c r="J414">
        <f t="shared" ca="1" si="51"/>
        <v>0</v>
      </c>
      <c r="K414">
        <f t="shared" ca="1" si="52"/>
        <v>0</v>
      </c>
      <c r="L414" s="55">
        <v>21</v>
      </c>
      <c r="M414" s="61">
        <f t="shared" ca="1" si="48"/>
        <v>2.4724536637983245</v>
      </c>
      <c r="N414" s="55"/>
    </row>
    <row r="415" spans="1:23">
      <c r="A415" s="2">
        <v>22</v>
      </c>
      <c r="B415" s="10">
        <f t="shared" ca="1" si="49"/>
        <v>0</v>
      </c>
      <c r="C415" s="25">
        <f t="shared" ca="1" si="50"/>
        <v>0.77782536486000042</v>
      </c>
      <c r="J415">
        <f t="shared" ca="1" si="51"/>
        <v>0</v>
      </c>
      <c r="K415">
        <f t="shared" ca="1" si="52"/>
        <v>1</v>
      </c>
      <c r="L415" s="55">
        <v>22</v>
      </c>
      <c r="M415" s="61">
        <f t="shared" ca="1" si="48"/>
        <v>0</v>
      </c>
      <c r="N415" s="55"/>
    </row>
    <row r="416" spans="1:23">
      <c r="A416" s="2">
        <v>23</v>
      </c>
      <c r="B416" s="10">
        <f t="shared" ca="1" si="49"/>
        <v>0</v>
      </c>
      <c r="C416" s="25">
        <f t="shared" ca="1" si="50"/>
        <v>0.72109626259967796</v>
      </c>
      <c r="J416">
        <f t="shared" ca="1" si="51"/>
        <v>0</v>
      </c>
      <c r="K416">
        <f t="shared" ca="1" si="52"/>
        <v>1</v>
      </c>
      <c r="L416" s="55">
        <v>23</v>
      </c>
      <c r="M416" s="61">
        <f t="shared" ca="1" si="48"/>
        <v>0</v>
      </c>
      <c r="N416" s="55"/>
    </row>
    <row r="417" spans="1:18">
      <c r="A417" s="2">
        <v>24</v>
      </c>
      <c r="B417" s="10">
        <f t="shared" ca="1" si="49"/>
        <v>0</v>
      </c>
      <c r="C417" s="25">
        <f t="shared" ca="1" si="50"/>
        <v>0.70430315146285072</v>
      </c>
      <c r="J417">
        <f t="shared" ca="1" si="51"/>
        <v>0</v>
      </c>
      <c r="K417">
        <f t="shared" ca="1" si="52"/>
        <v>0</v>
      </c>
      <c r="L417" s="55">
        <v>24</v>
      </c>
      <c r="M417" s="61">
        <f t="shared" ca="1" si="48"/>
        <v>0</v>
      </c>
      <c r="N417" s="55"/>
    </row>
    <row r="418" spans="1:18">
      <c r="A418" s="2">
        <v>25</v>
      </c>
      <c r="B418" s="10">
        <f t="shared" ca="1" si="49"/>
        <v>1</v>
      </c>
      <c r="C418" s="25">
        <f t="shared" ca="1" si="50"/>
        <v>0.47390826310712209</v>
      </c>
      <c r="J418">
        <f t="shared" ca="1" si="51"/>
        <v>1</v>
      </c>
      <c r="K418">
        <f t="shared" ca="1" si="52"/>
        <v>0</v>
      </c>
      <c r="L418" s="55">
        <v>25</v>
      </c>
      <c r="M418" s="61">
        <f t="shared" ca="1" si="48"/>
        <v>0.60115404930696803</v>
      </c>
      <c r="N418" s="55"/>
    </row>
    <row r="419" spans="1:18">
      <c r="A419" s="2">
        <v>26</v>
      </c>
      <c r="B419" s="10">
        <f t="shared" ca="1" si="49"/>
        <v>1</v>
      </c>
      <c r="C419" s="25">
        <f t="shared" ca="1" si="50"/>
        <v>0.51104604103949758</v>
      </c>
      <c r="J419">
        <f t="shared" ca="1" si="51"/>
        <v>1</v>
      </c>
      <c r="K419">
        <f t="shared" ca="1" si="52"/>
        <v>0</v>
      </c>
      <c r="L419" s="55">
        <v>26</v>
      </c>
      <c r="M419" s="61">
        <f t="shared" ca="1" si="48"/>
        <v>4.569198415163843</v>
      </c>
      <c r="N419" s="55"/>
    </row>
    <row r="420" spans="1:18">
      <c r="A420" s="2">
        <v>27</v>
      </c>
      <c r="B420" s="10">
        <f t="shared" ca="1" si="49"/>
        <v>1</v>
      </c>
      <c r="C420" s="25">
        <f t="shared" ca="1" si="50"/>
        <v>0.5460383904387498</v>
      </c>
      <c r="J420">
        <f t="shared" ca="1" si="51"/>
        <v>1</v>
      </c>
      <c r="K420">
        <f t="shared" ca="1" si="52"/>
        <v>0</v>
      </c>
      <c r="L420" s="55">
        <v>27</v>
      </c>
      <c r="M420" s="61">
        <f t="shared" ca="1" si="48"/>
        <v>1.0399102884189455</v>
      </c>
      <c r="N420" s="55"/>
    </row>
    <row r="421" spans="1:18">
      <c r="A421" s="2">
        <v>28</v>
      </c>
      <c r="B421" s="10">
        <f t="shared" ca="1" si="49"/>
        <v>1</v>
      </c>
      <c r="C421" s="25">
        <f t="shared" ca="1" si="50"/>
        <v>0.25570159940187054</v>
      </c>
      <c r="J421">
        <f t="shared" ca="1" si="51"/>
        <v>1</v>
      </c>
      <c r="K421">
        <f t="shared" ca="1" si="52"/>
        <v>0</v>
      </c>
      <c r="L421" s="55">
        <v>28</v>
      </c>
      <c r="M421" s="61">
        <f t="shared" ca="1" si="48"/>
        <v>2.9930646634498639</v>
      </c>
      <c r="N421" s="55"/>
    </row>
    <row r="422" spans="1:18">
      <c r="A422" s="2">
        <v>29</v>
      </c>
      <c r="B422" s="10">
        <f t="shared" ca="1" si="49"/>
        <v>1</v>
      </c>
      <c r="C422" s="25">
        <f t="shared" ca="1" si="50"/>
        <v>0.18676472791972976</v>
      </c>
      <c r="J422">
        <f t="shared" ca="1" si="51"/>
        <v>0</v>
      </c>
      <c r="K422">
        <f t="shared" ca="1" si="52"/>
        <v>0</v>
      </c>
      <c r="L422" s="55">
        <v>29</v>
      </c>
      <c r="M422" s="61">
        <f t="shared" ca="1" si="48"/>
        <v>1.3580220059223749</v>
      </c>
      <c r="N422" s="55"/>
    </row>
    <row r="423" spans="1:18">
      <c r="A423" s="2">
        <v>30</v>
      </c>
      <c r="B423" s="10">
        <f t="shared" ca="1" si="49"/>
        <v>0</v>
      </c>
      <c r="C423" s="25">
        <f t="shared" ca="1" si="50"/>
        <v>0.91880085400880052</v>
      </c>
      <c r="J423">
        <f t="shared" ca="1" si="51"/>
        <v>0</v>
      </c>
      <c r="K423">
        <f t="shared" ca="1" si="52"/>
        <v>1</v>
      </c>
      <c r="L423" s="55">
        <v>30</v>
      </c>
      <c r="M423" s="61">
        <f t="shared" ca="1" si="48"/>
        <v>0</v>
      </c>
      <c r="N423" s="55"/>
    </row>
    <row r="424" spans="1:18">
      <c r="A424" s="2">
        <v>31</v>
      </c>
      <c r="B424" s="10">
        <f t="shared" ca="1" si="49"/>
        <v>0</v>
      </c>
      <c r="C424" s="25">
        <f t="shared" ca="1" si="50"/>
        <v>0.84297103220473002</v>
      </c>
      <c r="J424">
        <f t="shared" ca="1" si="51"/>
        <v>0</v>
      </c>
      <c r="K424">
        <f t="shared" ca="1" si="52"/>
        <v>1</v>
      </c>
      <c r="L424" s="55">
        <v>31</v>
      </c>
      <c r="M424" s="61">
        <f t="shared" ca="1" si="48"/>
        <v>0</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6" thickBot="1">
      <c r="A434" s="2" t="s">
        <v>59</v>
      </c>
      <c r="B434" s="2"/>
      <c r="C434" s="23"/>
      <c r="D434" s="1"/>
      <c r="E434" s="1"/>
      <c r="F434" s="1"/>
      <c r="G434" s="1"/>
      <c r="H434" s="1"/>
      <c r="I434" s="1"/>
      <c r="L434" s="55" t="s">
        <v>60</v>
      </c>
      <c r="M434" s="55"/>
      <c r="N434" s="55"/>
      <c r="O434" s="38">
        <v>0.43</v>
      </c>
      <c r="P434" s="38">
        <v>0.72</v>
      </c>
      <c r="Q434" s="38">
        <v>0.62</v>
      </c>
      <c r="R434" s="3"/>
    </row>
    <row r="435" spans="1:23" ht="24" thickBot="1">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f>'Rainfall Year 2025'!M436</f>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0.60981912144702843</v>
      </c>
      <c r="I437" s="20"/>
      <c r="J437" s="6">
        <f ca="1">SUM(J438:J4087)/SUM(rainout)</f>
        <v>7.6468687158862403E-2</v>
      </c>
      <c r="K437" s="6">
        <f ca="1">SUM(K438:K4087)/(3650-SUM(rainout))</f>
        <v>5.8590887860009225E-3</v>
      </c>
      <c r="L437" s="59" t="s">
        <v>73</v>
      </c>
      <c r="M437" s="60" t="s">
        <v>80</v>
      </c>
      <c r="N437" s="55"/>
    </row>
    <row r="438" spans="1:23">
      <c r="A438" s="2">
        <v>1</v>
      </c>
      <c r="B438" s="10">
        <v>1</v>
      </c>
      <c r="C438" s="25">
        <f ca="1">RAND()</f>
        <v>8.2553942169745209E-2</v>
      </c>
      <c r="D438" s="18" t="s">
        <v>81</v>
      </c>
      <c r="E438" s="18" t="s">
        <v>82</v>
      </c>
      <c r="F438" s="15" t="s">
        <v>78</v>
      </c>
      <c r="G438" s="20" t="s">
        <v>12</v>
      </c>
      <c r="H438" s="21">
        <f ca="1">COUNTIF(rainout,"=0")/COUNT(rainout)</f>
        <v>0.39018087855297157</v>
      </c>
      <c r="I438" s="20"/>
      <c r="J438">
        <f ca="1">IF(AND(B438,B439),1,0)</f>
        <v>1</v>
      </c>
      <c r="K438">
        <f ca="1">IF(AND(NOT(B438),NOT(B439)),1,0)</f>
        <v>0</v>
      </c>
      <c r="L438" s="55">
        <v>1</v>
      </c>
      <c r="M438" s="61">
        <f t="shared" ref="M438:M467" ca="1" si="53">IF(B438&gt;0,-LN(1-(RAND()))/lambda,0)</f>
        <v>4.8920583321231002</v>
      </c>
      <c r="N438" s="55"/>
      <c r="O438" s="37"/>
      <c r="P438" t="s">
        <v>83</v>
      </c>
    </row>
    <row r="439" spans="1:23">
      <c r="A439" s="2">
        <v>2</v>
      </c>
      <c r="B439" s="10">
        <f t="shared" ref="B439:B467" ca="1" si="54">IF(B438&gt;0,IF(C439&lt;pww,1,0),IF(C439&lt;pdw,1,0))</f>
        <v>1</v>
      </c>
      <c r="C439" s="25">
        <f t="shared" ref="C439:C467" ca="1" si="55">RAND()</f>
        <v>0.71264665734674038</v>
      </c>
      <c r="D439" s="18"/>
      <c r="E439" s="18"/>
      <c r="F439" s="1"/>
      <c r="G439" s="19" t="s">
        <v>69</v>
      </c>
      <c r="H439" s="19"/>
      <c r="I439" s="20"/>
      <c r="J439">
        <f t="shared" ref="J439:J467" ca="1" si="56">IF(AND(B439,B440),1,0)</f>
        <v>1</v>
      </c>
      <c r="K439">
        <f t="shared" ref="K439:K467" ca="1" si="57">IF(AND(NOT(B439),NOT(B440)),1,0)</f>
        <v>0</v>
      </c>
      <c r="L439" s="55">
        <v>2</v>
      </c>
      <c r="M439" s="61">
        <f t="shared" ca="1" si="53"/>
        <v>8.3961999283060862E-2</v>
      </c>
      <c r="N439" s="55"/>
      <c r="O439" s="4"/>
      <c r="P439" t="s">
        <v>84</v>
      </c>
    </row>
    <row r="440" spans="1:23" ht="15.6">
      <c r="A440" s="2">
        <v>3</v>
      </c>
      <c r="B440" s="10">
        <f t="shared" ca="1" si="54"/>
        <v>1</v>
      </c>
      <c r="C440" s="25">
        <f t="shared" ca="1" si="55"/>
        <v>0.60879626744621773</v>
      </c>
      <c r="D440" s="63">
        <f>'Rainfall Year 2025'!D440</f>
        <v>0.74</v>
      </c>
      <c r="E440" s="34">
        <f>1-D440</f>
        <v>0.26</v>
      </c>
      <c r="F440" s="35" t="s">
        <v>78</v>
      </c>
      <c r="G440" s="36">
        <f ca="1">J437</f>
        <v>7.6468687158862403E-2</v>
      </c>
      <c r="H440" s="36">
        <f ca="1">1-G440</f>
        <v>0.92353131284113754</v>
      </c>
      <c r="I440" s="20"/>
      <c r="J440">
        <f t="shared" ca="1" si="56"/>
        <v>0</v>
      </c>
      <c r="K440">
        <f t="shared" ca="1" si="57"/>
        <v>0</v>
      </c>
      <c r="L440" s="55">
        <v>3</v>
      </c>
      <c r="M440" s="61">
        <f t="shared" ca="1" si="53"/>
        <v>2.054306771650404</v>
      </c>
      <c r="N440" s="55"/>
      <c r="O440" s="41" t="s">
        <v>85</v>
      </c>
      <c r="P440" s="42"/>
      <c r="Q440" s="42" t="s">
        <v>86</v>
      </c>
      <c r="R440" s="43"/>
    </row>
    <row r="441" spans="1:23" ht="15.6">
      <c r="A441" s="2">
        <v>4</v>
      </c>
      <c r="B441" s="10">
        <f t="shared" ca="1" si="54"/>
        <v>0</v>
      </c>
      <c r="C441" s="25">
        <f t="shared" ca="1" si="55"/>
        <v>0.72195498292209914</v>
      </c>
      <c r="D441" s="34">
        <f>1-E441</f>
        <v>0.52</v>
      </c>
      <c r="E441" s="63">
        <f>'Rainfall Year 2025'!E441</f>
        <v>0.48</v>
      </c>
      <c r="F441" s="35" t="s">
        <v>78</v>
      </c>
      <c r="G441" s="36">
        <f ca="1">1-H441</f>
        <v>0.99414091121399906</v>
      </c>
      <c r="H441" s="36">
        <f ca="1">K437</f>
        <v>5.8590887860009225E-3</v>
      </c>
      <c r="I441" s="20"/>
      <c r="J441">
        <f t="shared" ca="1" si="56"/>
        <v>0</v>
      </c>
      <c r="K441">
        <f t="shared" ca="1" si="57"/>
        <v>1</v>
      </c>
      <c r="L441" s="55">
        <v>4</v>
      </c>
      <c r="M441" s="61">
        <f t="shared" ca="1" si="53"/>
        <v>0</v>
      </c>
      <c r="N441" s="55"/>
      <c r="O441" s="44">
        <f ca="1">SUM(M438:M467)/30/H437</f>
        <v>3.0248798441733546</v>
      </c>
      <c r="P441" s="45"/>
      <c r="Q441" s="46">
        <f ca="1">SUM(M438:M467)</f>
        <v>55.338887071698586</v>
      </c>
      <c r="R441" s="47" t="s">
        <v>87</v>
      </c>
      <c r="S441" s="78" t="s">
        <v>88</v>
      </c>
      <c r="T441" s="78"/>
      <c r="U441" s="78"/>
      <c r="V441" s="78"/>
    </row>
    <row r="442" spans="1:23" ht="15.6">
      <c r="A442" s="2">
        <v>5</v>
      </c>
      <c r="B442" s="10">
        <f t="shared" ca="1" si="54"/>
        <v>0</v>
      </c>
      <c r="C442" s="25">
        <f t="shared" ca="1" si="55"/>
        <v>0.77921376139608345</v>
      </c>
      <c r="J442">
        <f t="shared" ca="1" si="56"/>
        <v>0</v>
      </c>
      <c r="K442">
        <f t="shared" ca="1" si="57"/>
        <v>1</v>
      </c>
      <c r="L442" s="55">
        <v>5</v>
      </c>
      <c r="M442" s="61">
        <f t="shared" ca="1" si="53"/>
        <v>0</v>
      </c>
      <c r="N442" s="55"/>
      <c r="O442" s="48"/>
      <c r="P442" s="49"/>
      <c r="R442" s="50"/>
    </row>
    <row r="443" spans="1:23">
      <c r="A443" s="2">
        <v>6</v>
      </c>
      <c r="B443" s="10">
        <f t="shared" ca="1" si="54"/>
        <v>0</v>
      </c>
      <c r="C443" s="25">
        <f t="shared" ca="1" si="55"/>
        <v>0.93352178196252167</v>
      </c>
      <c r="J443">
        <f t="shared" ca="1" si="56"/>
        <v>0</v>
      </c>
      <c r="K443">
        <f t="shared" ca="1" si="57"/>
        <v>1</v>
      </c>
      <c r="L443" s="55">
        <v>6</v>
      </c>
      <c r="M443" s="61">
        <f t="shared" ca="1" si="53"/>
        <v>0</v>
      </c>
      <c r="N443" s="55"/>
    </row>
    <row r="444" spans="1:23">
      <c r="A444" s="2">
        <v>7</v>
      </c>
      <c r="B444" s="10">
        <f t="shared" ca="1" si="54"/>
        <v>0</v>
      </c>
      <c r="C444" s="25">
        <f t="shared" ca="1" si="55"/>
        <v>0.73165374811308903</v>
      </c>
      <c r="J444">
        <f t="shared" ca="1" si="56"/>
        <v>0</v>
      </c>
      <c r="K444">
        <f t="shared" ca="1" si="57"/>
        <v>1</v>
      </c>
      <c r="L444" s="55">
        <v>7</v>
      </c>
      <c r="M444" s="61">
        <f t="shared" ca="1" si="53"/>
        <v>0</v>
      </c>
      <c r="N444" s="55"/>
      <c r="O444" s="76" t="s">
        <v>89</v>
      </c>
      <c r="P444" s="76" t="s">
        <v>90</v>
      </c>
      <c r="Q444" s="77">
        <f>79.9</f>
        <v>79.900000000000006</v>
      </c>
      <c r="R444" s="78" t="s">
        <v>87</v>
      </c>
      <c r="S444" s="78" t="s">
        <v>91</v>
      </c>
      <c r="T444" s="78"/>
      <c r="U444" s="78"/>
      <c r="V444" s="78"/>
      <c r="W444" s="78"/>
    </row>
    <row r="445" spans="1:23">
      <c r="A445" s="2">
        <v>8</v>
      </c>
      <c r="B445" s="10">
        <f t="shared" ca="1" si="54"/>
        <v>0</v>
      </c>
      <c r="C445" s="25">
        <f t="shared" ca="1" si="55"/>
        <v>0.58855421440281019</v>
      </c>
      <c r="J445">
        <f t="shared" ca="1" si="56"/>
        <v>0</v>
      </c>
      <c r="K445">
        <f t="shared" ca="1" si="57"/>
        <v>0</v>
      </c>
      <c r="L445" s="55">
        <v>8</v>
      </c>
      <c r="M445" s="61">
        <f t="shared" ca="1" si="53"/>
        <v>0</v>
      </c>
      <c r="N445" s="55"/>
      <c r="O445" s="76"/>
      <c r="P445" s="76" t="s">
        <v>92</v>
      </c>
      <c r="Q445" s="77">
        <f ca="1">MAX(M438:M4087)</f>
        <v>10.191857991511595</v>
      </c>
      <c r="R445" s="78" t="s">
        <v>87</v>
      </c>
      <c r="S445" s="78"/>
      <c r="T445" s="78"/>
      <c r="U445" s="78"/>
      <c r="V445" s="78"/>
      <c r="W445" s="78"/>
    </row>
    <row r="446" spans="1:23">
      <c r="A446" s="2">
        <v>9</v>
      </c>
      <c r="B446" s="10">
        <f t="shared" ca="1" si="54"/>
        <v>1</v>
      </c>
      <c r="C446" s="25">
        <f t="shared" ca="1" si="55"/>
        <v>0.51300036146922701</v>
      </c>
      <c r="J446">
        <f t="shared" ca="1" si="56"/>
        <v>1</v>
      </c>
      <c r="K446">
        <f t="shared" ca="1" si="57"/>
        <v>0</v>
      </c>
      <c r="L446" s="55">
        <v>9</v>
      </c>
      <c r="M446" s="61">
        <f t="shared" ca="1" si="53"/>
        <v>3.7093327424092233</v>
      </c>
      <c r="N446" s="55"/>
      <c r="Q446" s="51"/>
    </row>
    <row r="447" spans="1:23">
      <c r="A447" s="2">
        <v>10</v>
      </c>
      <c r="B447" s="10">
        <f t="shared" ca="1" si="54"/>
        <v>1</v>
      </c>
      <c r="C447" s="25">
        <f t="shared" ca="1" si="55"/>
        <v>0.41003148678320733</v>
      </c>
      <c r="J447">
        <f t="shared" ca="1" si="56"/>
        <v>0</v>
      </c>
      <c r="K447">
        <f t="shared" ca="1" si="57"/>
        <v>0</v>
      </c>
      <c r="L447" s="55">
        <v>10</v>
      </c>
      <c r="M447" s="61">
        <f t="shared" ca="1" si="53"/>
        <v>6.5886213001469462</v>
      </c>
      <c r="N447" s="55"/>
    </row>
    <row r="448" spans="1:23">
      <c r="A448" s="2">
        <v>11</v>
      </c>
      <c r="B448" s="10">
        <f t="shared" ca="1" si="54"/>
        <v>0</v>
      </c>
      <c r="C448" s="25">
        <f t="shared" ca="1" si="55"/>
        <v>0.76942117525419573</v>
      </c>
      <c r="J448">
        <f t="shared" ca="1" si="56"/>
        <v>0</v>
      </c>
      <c r="K448">
        <f t="shared" ca="1" si="57"/>
        <v>1</v>
      </c>
      <c r="L448" s="55">
        <v>11</v>
      </c>
      <c r="M448" s="61">
        <f t="shared" ca="1" si="53"/>
        <v>0</v>
      </c>
      <c r="N448" s="55"/>
    </row>
    <row r="449" spans="1:14">
      <c r="A449" s="2">
        <v>12</v>
      </c>
      <c r="B449" s="10">
        <f t="shared" ca="1" si="54"/>
        <v>0</v>
      </c>
      <c r="C449" s="25">
        <f t="shared" ca="1" si="55"/>
        <v>0.78963054499126928</v>
      </c>
      <c r="J449">
        <f t="shared" ca="1" si="56"/>
        <v>0</v>
      </c>
      <c r="K449">
        <f t="shared" ca="1" si="57"/>
        <v>1</v>
      </c>
      <c r="L449" s="55">
        <v>12</v>
      </c>
      <c r="M449" s="61">
        <f t="shared" ca="1" si="53"/>
        <v>0</v>
      </c>
      <c r="N449" s="55"/>
    </row>
    <row r="450" spans="1:14">
      <c r="A450" s="2">
        <v>13</v>
      </c>
      <c r="B450" s="10">
        <f t="shared" ca="1" si="54"/>
        <v>0</v>
      </c>
      <c r="C450" s="25">
        <f t="shared" ca="1" si="55"/>
        <v>0.65483219486468158</v>
      </c>
      <c r="J450">
        <f t="shared" ca="1" si="56"/>
        <v>0</v>
      </c>
      <c r="K450">
        <f t="shared" ca="1" si="57"/>
        <v>0</v>
      </c>
      <c r="L450" s="55">
        <v>13</v>
      </c>
      <c r="M450" s="61">
        <f t="shared" ca="1" si="53"/>
        <v>0</v>
      </c>
      <c r="N450" s="55"/>
    </row>
    <row r="451" spans="1:14">
      <c r="A451" s="2">
        <v>14</v>
      </c>
      <c r="B451" s="10">
        <f t="shared" ca="1" si="54"/>
        <v>1</v>
      </c>
      <c r="C451" s="25">
        <f t="shared" ca="1" si="55"/>
        <v>0.3320264528168968</v>
      </c>
      <c r="J451">
        <f t="shared" ca="1" si="56"/>
        <v>1</v>
      </c>
      <c r="K451">
        <f t="shared" ca="1" si="57"/>
        <v>0</v>
      </c>
      <c r="L451" s="55">
        <v>14</v>
      </c>
      <c r="M451" s="61">
        <f t="shared" ca="1" si="53"/>
        <v>4.1366742283858162</v>
      </c>
      <c r="N451" s="55"/>
    </row>
    <row r="452" spans="1:14">
      <c r="A452" s="2">
        <v>15</v>
      </c>
      <c r="B452" s="10">
        <f t="shared" ca="1" si="54"/>
        <v>1</v>
      </c>
      <c r="C452" s="25">
        <f t="shared" ca="1" si="55"/>
        <v>3.7193906715193292E-2</v>
      </c>
      <c r="J452">
        <f t="shared" ca="1" si="56"/>
        <v>0</v>
      </c>
      <c r="K452">
        <f t="shared" ca="1" si="57"/>
        <v>0</v>
      </c>
      <c r="L452" s="55">
        <v>15</v>
      </c>
      <c r="M452" s="61">
        <f t="shared" ca="1" si="53"/>
        <v>4.9516599535489538</v>
      </c>
      <c r="N452" s="55"/>
    </row>
    <row r="453" spans="1:14">
      <c r="A453" s="2">
        <v>16</v>
      </c>
      <c r="B453" s="10">
        <f t="shared" ca="1" si="54"/>
        <v>0</v>
      </c>
      <c r="C453" s="25">
        <f t="shared" ca="1" si="55"/>
        <v>0.97537856114357291</v>
      </c>
      <c r="J453">
        <f t="shared" ca="1" si="56"/>
        <v>0</v>
      </c>
      <c r="K453">
        <f t="shared" ca="1" si="57"/>
        <v>0</v>
      </c>
      <c r="L453" s="55">
        <v>16</v>
      </c>
      <c r="M453" s="61">
        <f t="shared" ca="1" si="53"/>
        <v>0</v>
      </c>
      <c r="N453" s="55"/>
    </row>
    <row r="454" spans="1:14">
      <c r="A454" s="2">
        <v>17</v>
      </c>
      <c r="B454" s="10">
        <f t="shared" ca="1" si="54"/>
        <v>1</v>
      </c>
      <c r="C454" s="25">
        <f t="shared" ca="1" si="55"/>
        <v>8.0150204984346218E-2</v>
      </c>
      <c r="J454">
        <f t="shared" ca="1" si="56"/>
        <v>0</v>
      </c>
      <c r="K454">
        <f t="shared" ca="1" si="57"/>
        <v>0</v>
      </c>
      <c r="L454" s="55">
        <v>17</v>
      </c>
      <c r="M454" s="61">
        <f t="shared" ca="1" si="53"/>
        <v>2.81260581631958</v>
      </c>
      <c r="N454" s="55"/>
    </row>
    <row r="455" spans="1:14">
      <c r="A455" s="2">
        <v>18</v>
      </c>
      <c r="B455" s="10">
        <f t="shared" ca="1" si="54"/>
        <v>0</v>
      </c>
      <c r="C455" s="25">
        <f t="shared" ca="1" si="55"/>
        <v>0.75239435705914948</v>
      </c>
      <c r="J455">
        <f t="shared" ca="1" si="56"/>
        <v>0</v>
      </c>
      <c r="K455">
        <f t="shared" ca="1" si="57"/>
        <v>0</v>
      </c>
      <c r="L455" s="55">
        <v>18</v>
      </c>
      <c r="M455" s="61">
        <f t="shared" ca="1" si="53"/>
        <v>0</v>
      </c>
      <c r="N455" s="55"/>
    </row>
    <row r="456" spans="1:14">
      <c r="A456" s="2">
        <v>19</v>
      </c>
      <c r="B456" s="10">
        <f t="shared" ca="1" si="54"/>
        <v>1</v>
      </c>
      <c r="C456" s="25">
        <f t="shared" ca="1" si="55"/>
        <v>0.52771460322781472</v>
      </c>
      <c r="J456">
        <f t="shared" ca="1" si="56"/>
        <v>0</v>
      </c>
      <c r="K456">
        <f t="shared" ca="1" si="57"/>
        <v>0</v>
      </c>
      <c r="L456" s="55">
        <v>19</v>
      </c>
      <c r="M456" s="61">
        <f t="shared" ca="1" si="53"/>
        <v>3.5381407804580625</v>
      </c>
      <c r="N456" s="55"/>
    </row>
    <row r="457" spans="1:14">
      <c r="A457" s="2">
        <v>20</v>
      </c>
      <c r="B457" s="10">
        <f t="shared" ca="1" si="54"/>
        <v>0</v>
      </c>
      <c r="C457" s="25">
        <f t="shared" ca="1" si="55"/>
        <v>0.86792925471133042</v>
      </c>
      <c r="J457">
        <f t="shared" ca="1" si="56"/>
        <v>0</v>
      </c>
      <c r="K457">
        <f t="shared" ca="1" si="57"/>
        <v>1</v>
      </c>
      <c r="L457" s="55">
        <v>20</v>
      </c>
      <c r="M457" s="61">
        <f t="shared" ca="1" si="53"/>
        <v>0</v>
      </c>
      <c r="N457" s="55"/>
    </row>
    <row r="458" spans="1:14">
      <c r="A458" s="2">
        <v>21</v>
      </c>
      <c r="B458" s="10">
        <f t="shared" ca="1" si="54"/>
        <v>0</v>
      </c>
      <c r="C458" s="25">
        <f t="shared" ca="1" si="55"/>
        <v>0.74690495305616666</v>
      </c>
      <c r="J458">
        <f t="shared" ca="1" si="56"/>
        <v>0</v>
      </c>
      <c r="K458">
        <f t="shared" ca="1" si="57"/>
        <v>0</v>
      </c>
      <c r="L458" s="55">
        <v>21</v>
      </c>
      <c r="M458" s="61">
        <f t="shared" ca="1" si="53"/>
        <v>0</v>
      </c>
      <c r="N458" s="55"/>
    </row>
    <row r="459" spans="1:14">
      <c r="A459" s="2">
        <v>22</v>
      </c>
      <c r="B459" s="10">
        <f t="shared" ca="1" si="54"/>
        <v>1</v>
      </c>
      <c r="C459" s="25">
        <f t="shared" ca="1" si="55"/>
        <v>0.40562591465083719</v>
      </c>
      <c r="J459">
        <f t="shared" ca="1" si="56"/>
        <v>1</v>
      </c>
      <c r="K459">
        <f t="shared" ca="1" si="57"/>
        <v>0</v>
      </c>
      <c r="L459" s="55">
        <v>22</v>
      </c>
      <c r="M459" s="61">
        <f t="shared" ca="1" si="53"/>
        <v>1.3528909924457213</v>
      </c>
      <c r="N459" s="55"/>
    </row>
    <row r="460" spans="1:14">
      <c r="A460" s="2">
        <v>23</v>
      </c>
      <c r="B460" s="10">
        <f t="shared" ca="1" si="54"/>
        <v>1</v>
      </c>
      <c r="C460" s="25">
        <f t="shared" ca="1" si="55"/>
        <v>0.29784190251584342</v>
      </c>
      <c r="J460">
        <f t="shared" ca="1" si="56"/>
        <v>1</v>
      </c>
      <c r="K460">
        <f t="shared" ca="1" si="57"/>
        <v>0</v>
      </c>
      <c r="L460" s="55">
        <v>23</v>
      </c>
      <c r="M460" s="61">
        <f t="shared" ca="1" si="53"/>
        <v>6.959866362328996</v>
      </c>
      <c r="N460" s="55"/>
    </row>
    <row r="461" spans="1:14">
      <c r="A461" s="2">
        <v>24</v>
      </c>
      <c r="B461" s="10">
        <f t="shared" ca="1" si="54"/>
        <v>1</v>
      </c>
      <c r="C461" s="25">
        <f t="shared" ca="1" si="55"/>
        <v>0.37699788499379328</v>
      </c>
      <c r="J461">
        <f t="shared" ca="1" si="56"/>
        <v>0</v>
      </c>
      <c r="K461">
        <f t="shared" ca="1" si="57"/>
        <v>0</v>
      </c>
      <c r="L461" s="55">
        <v>24</v>
      </c>
      <c r="M461" s="61">
        <f t="shared" ca="1" si="53"/>
        <v>2.8088238567641728</v>
      </c>
      <c r="N461" s="55"/>
    </row>
    <row r="462" spans="1:14">
      <c r="A462" s="2">
        <v>25</v>
      </c>
      <c r="B462" s="10">
        <f t="shared" ca="1" si="54"/>
        <v>0</v>
      </c>
      <c r="C462" s="25">
        <f t="shared" ca="1" si="55"/>
        <v>0.96876607034558604</v>
      </c>
      <c r="J462">
        <f t="shared" ca="1" si="56"/>
        <v>0</v>
      </c>
      <c r="K462">
        <f t="shared" ca="1" si="57"/>
        <v>1</v>
      </c>
      <c r="L462" s="55">
        <v>25</v>
      </c>
      <c r="M462" s="61">
        <f t="shared" ca="1" si="53"/>
        <v>0</v>
      </c>
      <c r="N462" s="55"/>
    </row>
    <row r="463" spans="1:14">
      <c r="A463" s="2">
        <v>26</v>
      </c>
      <c r="B463" s="10">
        <f t="shared" ca="1" si="54"/>
        <v>0</v>
      </c>
      <c r="C463" s="25">
        <f t="shared" ca="1" si="55"/>
        <v>0.583302710227111</v>
      </c>
      <c r="J463">
        <f t="shared" ca="1" si="56"/>
        <v>0</v>
      </c>
      <c r="K463">
        <f t="shared" ca="1" si="57"/>
        <v>0</v>
      </c>
      <c r="L463" s="55">
        <v>26</v>
      </c>
      <c r="M463" s="61">
        <f t="shared" ca="1" si="53"/>
        <v>0</v>
      </c>
      <c r="N463" s="55"/>
    </row>
    <row r="464" spans="1:14">
      <c r="A464" s="2">
        <v>27</v>
      </c>
      <c r="B464" s="10">
        <f t="shared" ca="1" si="54"/>
        <v>1</v>
      </c>
      <c r="C464" s="25">
        <f t="shared" ca="1" si="55"/>
        <v>0.18922598047130534</v>
      </c>
      <c r="J464">
        <f t="shared" ca="1" si="56"/>
        <v>1</v>
      </c>
      <c r="K464">
        <f t="shared" ca="1" si="57"/>
        <v>0</v>
      </c>
      <c r="L464" s="55">
        <v>27</v>
      </c>
      <c r="M464" s="61">
        <f t="shared" ca="1" si="53"/>
        <v>10.191857991511595</v>
      </c>
      <c r="N464" s="55"/>
    </row>
    <row r="465" spans="1:18">
      <c r="A465" s="2">
        <v>28</v>
      </c>
      <c r="B465" s="10">
        <f t="shared" ca="1" si="54"/>
        <v>1</v>
      </c>
      <c r="C465" s="25">
        <f t="shared" ca="1" si="55"/>
        <v>0.12493640477963586</v>
      </c>
      <c r="J465">
        <f t="shared" ca="1" si="56"/>
        <v>0</v>
      </c>
      <c r="K465">
        <f t="shared" ca="1" si="57"/>
        <v>0</v>
      </c>
      <c r="L465" s="55">
        <v>28</v>
      </c>
      <c r="M465" s="61">
        <f t="shared" ca="1" si="53"/>
        <v>1.2580859443229579</v>
      </c>
      <c r="N465" s="55"/>
    </row>
    <row r="466" spans="1:18">
      <c r="A466" s="2">
        <v>29</v>
      </c>
      <c r="B466" s="10">
        <f t="shared" ca="1" si="54"/>
        <v>0</v>
      </c>
      <c r="C466" s="25">
        <f t="shared" ca="1" si="55"/>
        <v>0.99468738485310948</v>
      </c>
      <c r="J466">
        <f t="shared" ca="1" si="56"/>
        <v>0</v>
      </c>
      <c r="K466">
        <f t="shared" ca="1" si="57"/>
        <v>1</v>
      </c>
      <c r="L466" s="55">
        <v>29</v>
      </c>
      <c r="M466" s="61">
        <f t="shared" ca="1" si="53"/>
        <v>0</v>
      </c>
      <c r="N466" s="55"/>
    </row>
    <row r="467" spans="1:18">
      <c r="A467" s="2">
        <v>30</v>
      </c>
      <c r="B467" s="10">
        <f t="shared" ca="1" si="54"/>
        <v>0</v>
      </c>
      <c r="C467" s="25">
        <f t="shared" ca="1" si="55"/>
        <v>0.71696650857995392</v>
      </c>
      <c r="J467">
        <f t="shared" ca="1" si="56"/>
        <v>0</v>
      </c>
      <c r="K467">
        <f t="shared" ca="1" si="57"/>
        <v>1</v>
      </c>
      <c r="L467" s="55">
        <v>30</v>
      </c>
      <c r="M467" s="61">
        <f t="shared" ca="1" si="53"/>
        <v>0</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6" thickBot="1">
      <c r="A477" s="2" t="s">
        <v>59</v>
      </c>
      <c r="B477" s="2"/>
      <c r="C477" s="23"/>
      <c r="D477" s="1"/>
      <c r="E477" s="1"/>
      <c r="F477" s="1"/>
      <c r="G477" s="1"/>
      <c r="H477" s="1"/>
      <c r="I477" s="1"/>
      <c r="L477" s="55" t="s">
        <v>60</v>
      </c>
      <c r="M477" s="55"/>
      <c r="N477" s="55"/>
      <c r="O477" s="38">
        <v>0.43</v>
      </c>
      <c r="P477" s="38">
        <v>0.72</v>
      </c>
      <c r="Q477" s="38">
        <v>0.62</v>
      </c>
      <c r="R477" s="3"/>
    </row>
    <row r="478" spans="1:18" ht="24" thickBot="1">
      <c r="A478" s="2" t="s">
        <v>61</v>
      </c>
      <c r="B478" s="27">
        <v>1</v>
      </c>
      <c r="C478" s="28" t="s">
        <v>62</v>
      </c>
      <c r="D478" s="16" t="s">
        <v>63</v>
      </c>
      <c r="E478" s="16"/>
      <c r="F478" s="1"/>
      <c r="G478" s="2" t="s">
        <v>64</v>
      </c>
      <c r="H478" s="2"/>
      <c r="I478" s="2"/>
      <c r="J478" s="2" t="s">
        <v>64</v>
      </c>
      <c r="K478" s="2"/>
      <c r="L478" s="56" t="s">
        <v>65</v>
      </c>
      <c r="M478" s="62">
        <f>1/M479</f>
        <v>0.32022543870885106</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f>'Rainfall Year 2025'!M479*AB16</f>
        <v>3.1227999999999998</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0.60981912144702843</v>
      </c>
      <c r="I480" s="20"/>
      <c r="J480" s="6">
        <f ca="1">SUM(J481:J4130)/SUM(rainout)</f>
        <v>4.6610169491525424E-2</v>
      </c>
      <c r="K480" s="6">
        <f ca="1">SUM(K481:K4130)/(3650-SUM(rainout))</f>
        <v>2.9291154071470417E-3</v>
      </c>
      <c r="L480" s="59" t="s">
        <v>73</v>
      </c>
      <c r="M480" s="60" t="s">
        <v>80</v>
      </c>
      <c r="N480" s="55"/>
    </row>
    <row r="481" spans="1:23">
      <c r="A481" s="2">
        <v>1</v>
      </c>
      <c r="B481" s="10">
        <v>1</v>
      </c>
      <c r="C481" s="25">
        <f ca="1">RAND()</f>
        <v>0.46530299242107842</v>
      </c>
      <c r="D481" s="18" t="s">
        <v>81</v>
      </c>
      <c r="E481" s="18" t="s">
        <v>82</v>
      </c>
      <c r="F481" s="15" t="s">
        <v>78</v>
      </c>
      <c r="G481" s="20" t="s">
        <v>12</v>
      </c>
      <c r="H481" s="21">
        <f ca="1">COUNTIF(rainout,"=0")/COUNT(rainout)</f>
        <v>0.39018087855297157</v>
      </c>
      <c r="I481" s="20"/>
      <c r="J481">
        <f ca="1">IF(AND(B481,B482),1,0)</f>
        <v>0</v>
      </c>
      <c r="K481">
        <f ca="1">IF(AND(NOT(B481),NOT(B482)),1,0)</f>
        <v>0</v>
      </c>
      <c r="L481" s="55">
        <v>1</v>
      </c>
      <c r="M481" s="61">
        <f t="shared" ref="M481:M511" ca="1" si="58">IF(B481&gt;0,-LN(1-(RAND()))/lambda,0)</f>
        <v>1.2236316975690378</v>
      </c>
      <c r="N481" s="55"/>
      <c r="O481" s="37"/>
      <c r="P481" t="s">
        <v>83</v>
      </c>
    </row>
    <row r="482" spans="1:23">
      <c r="A482" s="2">
        <v>2</v>
      </c>
      <c r="B482" s="10">
        <f t="shared" ref="B482:B511" ca="1" si="59">IF(B481&gt;0,IF(C482&lt;pww,1,0),IF(C482&lt;pdw,1,0))</f>
        <v>0</v>
      </c>
      <c r="C482" s="25">
        <f t="shared" ref="C482:C511" ca="1" si="60">RAND()</f>
        <v>0.82219233219625054</v>
      </c>
      <c r="D482" s="18"/>
      <c r="E482" s="18"/>
      <c r="F482" s="1"/>
      <c r="G482" s="19" t="s">
        <v>69</v>
      </c>
      <c r="H482" s="19"/>
      <c r="I482" s="20"/>
      <c r="J482">
        <f t="shared" ref="J482:J511" ca="1" si="61">IF(AND(B482,B483),1,0)</f>
        <v>0</v>
      </c>
      <c r="K482">
        <f t="shared" ref="K482:K511" ca="1" si="62">IF(AND(NOT(B482),NOT(B483)),1,0)</f>
        <v>1</v>
      </c>
      <c r="L482" s="55">
        <v>2</v>
      </c>
      <c r="M482" s="61">
        <f t="shared" ca="1" si="58"/>
        <v>0</v>
      </c>
      <c r="N482" s="55"/>
      <c r="O482" s="4"/>
      <c r="P482" t="s">
        <v>84</v>
      </c>
    </row>
    <row r="483" spans="1:23" ht="15.6">
      <c r="A483" s="2">
        <v>3</v>
      </c>
      <c r="B483" s="10">
        <f t="shared" ca="1" si="59"/>
        <v>0</v>
      </c>
      <c r="C483" s="25">
        <f t="shared" ca="1" si="60"/>
        <v>0.95013617131316874</v>
      </c>
      <c r="D483" s="63">
        <f>'Rainfall Year 2025'!D483</f>
        <v>0.73</v>
      </c>
      <c r="E483" s="34">
        <f>1-D483</f>
        <v>0.27</v>
      </c>
      <c r="F483" s="35" t="s">
        <v>78</v>
      </c>
      <c r="G483" s="36">
        <f ca="1">J480</f>
        <v>4.6610169491525424E-2</v>
      </c>
      <c r="H483" s="36">
        <f ca="1">1-G483</f>
        <v>0.95338983050847459</v>
      </c>
      <c r="I483" s="20"/>
      <c r="J483">
        <f t="shared" ca="1" si="61"/>
        <v>0</v>
      </c>
      <c r="K483">
        <f t="shared" ca="1" si="62"/>
        <v>0</v>
      </c>
      <c r="L483" s="55">
        <v>3</v>
      </c>
      <c r="M483" s="61">
        <f t="shared" ca="1" si="58"/>
        <v>0</v>
      </c>
      <c r="N483" s="55"/>
      <c r="O483" s="41" t="s">
        <v>85</v>
      </c>
      <c r="P483" s="42"/>
      <c r="Q483" s="42" t="s">
        <v>86</v>
      </c>
      <c r="R483" s="43"/>
    </row>
    <row r="484" spans="1:23" ht="15.6">
      <c r="A484" s="2">
        <v>4</v>
      </c>
      <c r="B484" s="10">
        <f t="shared" ca="1" si="59"/>
        <v>1</v>
      </c>
      <c r="C484" s="25">
        <f t="shared" ca="1" si="60"/>
        <v>2.9265148335928859E-2</v>
      </c>
      <c r="D484" s="34">
        <f>1-E484</f>
        <v>0.54</v>
      </c>
      <c r="E484" s="63">
        <f>'Rainfall Year 2025'!E484</f>
        <v>0.46</v>
      </c>
      <c r="F484" s="35" t="s">
        <v>78</v>
      </c>
      <c r="G484" s="36">
        <f ca="1">1-H484</f>
        <v>0.99707088459285298</v>
      </c>
      <c r="H484" s="36">
        <f ca="1">K480</f>
        <v>2.9291154071470417E-3</v>
      </c>
      <c r="I484" s="20"/>
      <c r="J484">
        <f t="shared" ca="1" si="61"/>
        <v>1</v>
      </c>
      <c r="K484">
        <f t="shared" ca="1" si="62"/>
        <v>0</v>
      </c>
      <c r="L484" s="55">
        <v>4</v>
      </c>
      <c r="M484" s="61">
        <f t="shared" ca="1" si="58"/>
        <v>0.81466228785442163</v>
      </c>
      <c r="N484" s="55"/>
      <c r="O484" s="44">
        <f ca="1">SUM(M481:M511)/31/H480</f>
        <v>1.9498026225946763</v>
      </c>
      <c r="P484" s="45"/>
      <c r="Q484" s="46">
        <f ca="1">SUM(M481:M511)</f>
        <v>36.859834591479718</v>
      </c>
      <c r="R484" s="47" t="s">
        <v>87</v>
      </c>
      <c r="S484" s="78" t="s">
        <v>88</v>
      </c>
      <c r="T484" s="78"/>
      <c r="U484" s="78"/>
      <c r="V484" s="78"/>
    </row>
    <row r="485" spans="1:23" ht="15.6">
      <c r="A485" s="2">
        <v>5</v>
      </c>
      <c r="B485" s="10">
        <f t="shared" ca="1" si="59"/>
        <v>1</v>
      </c>
      <c r="C485" s="25">
        <f t="shared" ca="1" si="60"/>
        <v>0.13597585774035281</v>
      </c>
      <c r="J485">
        <f t="shared" ca="1" si="61"/>
        <v>0</v>
      </c>
      <c r="K485">
        <f t="shared" ca="1" si="62"/>
        <v>0</v>
      </c>
      <c r="L485" s="55">
        <v>5</v>
      </c>
      <c r="M485" s="61">
        <f t="shared" ca="1" si="58"/>
        <v>1.9362750028454192</v>
      </c>
      <c r="N485" s="55"/>
      <c r="O485" s="48"/>
      <c r="P485" s="49"/>
      <c r="R485" s="50"/>
    </row>
    <row r="486" spans="1:23">
      <c r="A486" s="2">
        <v>6</v>
      </c>
      <c r="B486" s="10">
        <f t="shared" ca="1" si="59"/>
        <v>0</v>
      </c>
      <c r="C486" s="25">
        <f t="shared" ca="1" si="60"/>
        <v>0.78401565854030908</v>
      </c>
      <c r="J486">
        <f t="shared" ca="1" si="61"/>
        <v>0</v>
      </c>
      <c r="K486">
        <f t="shared" ca="1" si="62"/>
        <v>1</v>
      </c>
      <c r="L486" s="55">
        <v>6</v>
      </c>
      <c r="M486" s="61">
        <f t="shared" ca="1" si="58"/>
        <v>0</v>
      </c>
      <c r="N486" s="55"/>
    </row>
    <row r="487" spans="1:23">
      <c r="A487" s="2">
        <v>7</v>
      </c>
      <c r="B487" s="10">
        <f t="shared" ca="1" si="59"/>
        <v>0</v>
      </c>
      <c r="C487" s="25">
        <f t="shared" ca="1" si="60"/>
        <v>0.76072270018467614</v>
      </c>
      <c r="J487">
        <f t="shared" ca="1" si="61"/>
        <v>0</v>
      </c>
      <c r="K487">
        <f t="shared" ca="1" si="62"/>
        <v>0</v>
      </c>
      <c r="L487" s="55">
        <v>7</v>
      </c>
      <c r="M487" s="61">
        <f t="shared" ca="1" si="58"/>
        <v>0</v>
      </c>
      <c r="N487" s="55"/>
      <c r="O487" s="76" t="s">
        <v>89</v>
      </c>
      <c r="P487" s="76" t="s">
        <v>90</v>
      </c>
      <c r="Q487" s="77">
        <f>79.9</f>
        <v>79.900000000000006</v>
      </c>
      <c r="R487" s="78" t="s">
        <v>87</v>
      </c>
      <c r="S487" s="78" t="s">
        <v>91</v>
      </c>
      <c r="T487" s="78"/>
      <c r="U487" s="78"/>
      <c r="V487" s="78"/>
      <c r="W487" s="78"/>
    </row>
    <row r="488" spans="1:23">
      <c r="A488" s="2">
        <v>8</v>
      </c>
      <c r="B488" s="10">
        <f t="shared" ca="1" si="59"/>
        <v>1</v>
      </c>
      <c r="C488" s="25">
        <f t="shared" ca="1" si="60"/>
        <v>0.49138939095388401</v>
      </c>
      <c r="J488">
        <f t="shared" ca="1" si="61"/>
        <v>1</v>
      </c>
      <c r="K488">
        <f t="shared" ca="1" si="62"/>
        <v>0</v>
      </c>
      <c r="L488" s="55">
        <v>8</v>
      </c>
      <c r="M488" s="61">
        <f t="shared" ca="1" si="58"/>
        <v>1.6170995768016274</v>
      </c>
      <c r="N488" s="55"/>
      <c r="O488" s="76"/>
      <c r="P488" s="76" t="s">
        <v>92</v>
      </c>
      <c r="Q488" s="77">
        <f ca="1">MAX(M481:M4130)</f>
        <v>8.8087118857861899</v>
      </c>
      <c r="R488" s="78" t="s">
        <v>87</v>
      </c>
      <c r="S488" s="78"/>
      <c r="T488" s="78"/>
      <c r="U488" s="78"/>
      <c r="V488" s="78"/>
      <c r="W488" s="78"/>
    </row>
    <row r="489" spans="1:23">
      <c r="A489" s="2">
        <v>9</v>
      </c>
      <c r="B489" s="10">
        <f t="shared" ca="1" si="59"/>
        <v>1</v>
      </c>
      <c r="C489" s="25">
        <f t="shared" ca="1" si="60"/>
        <v>0.64468137971096606</v>
      </c>
      <c r="J489">
        <f t="shared" ca="1" si="61"/>
        <v>1</v>
      </c>
      <c r="K489">
        <f t="shared" ca="1" si="62"/>
        <v>0</v>
      </c>
      <c r="L489" s="55">
        <v>9</v>
      </c>
      <c r="M489" s="61">
        <f t="shared" ca="1" si="58"/>
        <v>4.3972336687867681</v>
      </c>
      <c r="N489" s="55"/>
      <c r="Q489" s="51"/>
    </row>
    <row r="490" spans="1:23">
      <c r="A490" s="2">
        <v>10</v>
      </c>
      <c r="B490" s="10">
        <f t="shared" ca="1" si="59"/>
        <v>1</v>
      </c>
      <c r="C490" s="25">
        <f t="shared" ca="1" si="60"/>
        <v>6.3611462809498476E-2</v>
      </c>
      <c r="J490">
        <f t="shared" ca="1" si="61"/>
        <v>1</v>
      </c>
      <c r="K490">
        <f t="shared" ca="1" si="62"/>
        <v>0</v>
      </c>
      <c r="L490" s="55">
        <v>10</v>
      </c>
      <c r="M490" s="61">
        <f t="shared" ca="1" si="58"/>
        <v>0.44025320513957256</v>
      </c>
      <c r="N490" s="55"/>
    </row>
    <row r="491" spans="1:23">
      <c r="A491" s="2">
        <v>11</v>
      </c>
      <c r="B491" s="10">
        <f t="shared" ca="1" si="59"/>
        <v>1</v>
      </c>
      <c r="C491" s="25">
        <f t="shared" ca="1" si="60"/>
        <v>0.53712898966699052</v>
      </c>
      <c r="J491">
        <f t="shared" ca="1" si="61"/>
        <v>1</v>
      </c>
      <c r="K491">
        <f t="shared" ca="1" si="62"/>
        <v>0</v>
      </c>
      <c r="L491" s="55">
        <v>11</v>
      </c>
      <c r="M491" s="61">
        <f t="shared" ca="1" si="58"/>
        <v>3.8064985194384433</v>
      </c>
      <c r="N491" s="55"/>
    </row>
    <row r="492" spans="1:23">
      <c r="A492" s="2">
        <v>12</v>
      </c>
      <c r="B492" s="10">
        <f t="shared" ca="1" si="59"/>
        <v>1</v>
      </c>
      <c r="C492" s="25">
        <f t="shared" ca="1" si="60"/>
        <v>0.70389638635841367</v>
      </c>
      <c r="J492">
        <f t="shared" ca="1" si="61"/>
        <v>1</v>
      </c>
      <c r="K492">
        <f t="shared" ca="1" si="62"/>
        <v>0</v>
      </c>
      <c r="L492" s="55">
        <v>12</v>
      </c>
      <c r="M492" s="61">
        <f t="shared" ca="1" si="58"/>
        <v>3.0986020191884993</v>
      </c>
      <c r="N492" s="55"/>
    </row>
    <row r="493" spans="1:23">
      <c r="A493" s="2">
        <v>13</v>
      </c>
      <c r="B493" s="10">
        <f t="shared" ca="1" si="59"/>
        <v>1</v>
      </c>
      <c r="C493" s="25">
        <f t="shared" ca="1" si="60"/>
        <v>0.37973085538520479</v>
      </c>
      <c r="J493">
        <f t="shared" ca="1" si="61"/>
        <v>1</v>
      </c>
      <c r="K493">
        <f t="shared" ca="1" si="62"/>
        <v>0</v>
      </c>
      <c r="L493" s="55">
        <v>13</v>
      </c>
      <c r="M493" s="61">
        <f t="shared" ca="1" si="58"/>
        <v>0.86269962708721093</v>
      </c>
      <c r="N493" s="55"/>
    </row>
    <row r="494" spans="1:23">
      <c r="A494" s="2">
        <v>14</v>
      </c>
      <c r="B494" s="10">
        <f t="shared" ca="1" si="59"/>
        <v>1</v>
      </c>
      <c r="C494" s="25">
        <f t="shared" ca="1" si="60"/>
        <v>1.66790474738433E-2</v>
      </c>
      <c r="J494">
        <f t="shared" ca="1" si="61"/>
        <v>0</v>
      </c>
      <c r="K494">
        <f t="shared" ca="1" si="62"/>
        <v>0</v>
      </c>
      <c r="L494" s="55">
        <v>14</v>
      </c>
      <c r="M494" s="61">
        <f t="shared" ca="1" si="58"/>
        <v>8.8087118857861899</v>
      </c>
      <c r="N494" s="55"/>
    </row>
    <row r="495" spans="1:23">
      <c r="A495" s="2">
        <v>15</v>
      </c>
      <c r="B495" s="10">
        <f t="shared" ca="1" si="59"/>
        <v>0</v>
      </c>
      <c r="C495" s="25">
        <f t="shared" ca="1" si="60"/>
        <v>0.9708711628362181</v>
      </c>
      <c r="J495">
        <f t="shared" ca="1" si="61"/>
        <v>0</v>
      </c>
      <c r="K495">
        <f t="shared" ca="1" si="62"/>
        <v>0</v>
      </c>
      <c r="L495" s="55">
        <v>15</v>
      </c>
      <c r="M495" s="61">
        <f t="shared" ca="1" si="58"/>
        <v>0</v>
      </c>
      <c r="N495" s="55"/>
    </row>
    <row r="496" spans="1:23">
      <c r="A496" s="2">
        <v>16</v>
      </c>
      <c r="B496" s="10">
        <f t="shared" ca="1" si="59"/>
        <v>1</v>
      </c>
      <c r="C496" s="25">
        <f t="shared" ca="1" si="60"/>
        <v>0.42601114948257646</v>
      </c>
      <c r="J496">
        <f t="shared" ca="1" si="61"/>
        <v>1</v>
      </c>
      <c r="K496">
        <f t="shared" ca="1" si="62"/>
        <v>0</v>
      </c>
      <c r="L496" s="55">
        <v>16</v>
      </c>
      <c r="M496" s="61">
        <f t="shared" ca="1" si="58"/>
        <v>2.0166712712160146</v>
      </c>
      <c r="N496" s="55"/>
    </row>
    <row r="497" spans="1:14">
      <c r="A497" s="2">
        <v>17</v>
      </c>
      <c r="B497" s="10">
        <f t="shared" ca="1" si="59"/>
        <v>1</v>
      </c>
      <c r="C497" s="25">
        <f t="shared" ca="1" si="60"/>
        <v>0.70292140210555776</v>
      </c>
      <c r="J497">
        <f t="shared" ca="1" si="61"/>
        <v>0</v>
      </c>
      <c r="K497">
        <f t="shared" ca="1" si="62"/>
        <v>0</v>
      </c>
      <c r="L497" s="55">
        <v>17</v>
      </c>
      <c r="M497" s="61">
        <f t="shared" ca="1" si="58"/>
        <v>1.5204014238510992</v>
      </c>
      <c r="N497" s="55"/>
    </row>
    <row r="498" spans="1:14">
      <c r="A498" s="2">
        <v>18</v>
      </c>
      <c r="B498" s="10">
        <f t="shared" ca="1" si="59"/>
        <v>0</v>
      </c>
      <c r="C498" s="25">
        <f t="shared" ca="1" si="60"/>
        <v>0.78655820023950385</v>
      </c>
      <c r="J498">
        <f t="shared" ca="1" si="61"/>
        <v>0</v>
      </c>
      <c r="K498">
        <f t="shared" ca="1" si="62"/>
        <v>1</v>
      </c>
      <c r="L498" s="55">
        <v>18</v>
      </c>
      <c r="M498" s="61">
        <f t="shared" ca="1" si="58"/>
        <v>0</v>
      </c>
      <c r="N498" s="55"/>
    </row>
    <row r="499" spans="1:14">
      <c r="A499" s="2">
        <v>19</v>
      </c>
      <c r="B499" s="10">
        <f t="shared" ca="1" si="59"/>
        <v>0</v>
      </c>
      <c r="C499" s="25">
        <f t="shared" ca="1" si="60"/>
        <v>0.71281218924403367</v>
      </c>
      <c r="J499">
        <f t="shared" ca="1" si="61"/>
        <v>0</v>
      </c>
      <c r="K499">
        <f t="shared" ca="1" si="62"/>
        <v>1</v>
      </c>
      <c r="L499" s="55">
        <v>19</v>
      </c>
      <c r="M499" s="61">
        <f t="shared" ca="1" si="58"/>
        <v>0</v>
      </c>
      <c r="N499" s="55"/>
    </row>
    <row r="500" spans="1:14">
      <c r="A500" s="2">
        <v>20</v>
      </c>
      <c r="B500" s="10">
        <f t="shared" ca="1" si="59"/>
        <v>0</v>
      </c>
      <c r="C500" s="25">
        <f t="shared" ca="1" si="60"/>
        <v>0.60720027324136139</v>
      </c>
      <c r="J500">
        <f t="shared" ca="1" si="61"/>
        <v>0</v>
      </c>
      <c r="K500">
        <f t="shared" ca="1" si="62"/>
        <v>0</v>
      </c>
      <c r="L500" s="55">
        <v>20</v>
      </c>
      <c r="M500" s="61">
        <f t="shared" ca="1" si="58"/>
        <v>0</v>
      </c>
      <c r="N500" s="55"/>
    </row>
    <row r="501" spans="1:14">
      <c r="A501" s="2">
        <v>21</v>
      </c>
      <c r="B501" s="10">
        <f t="shared" ca="1" si="59"/>
        <v>1</v>
      </c>
      <c r="C501" s="25">
        <f t="shared" ca="1" si="60"/>
        <v>0.10999082422138606</v>
      </c>
      <c r="J501">
        <f t="shared" ca="1" si="61"/>
        <v>1</v>
      </c>
      <c r="K501">
        <f t="shared" ca="1" si="62"/>
        <v>0</v>
      </c>
      <c r="L501" s="55">
        <v>21</v>
      </c>
      <c r="M501" s="61">
        <f t="shared" ca="1" si="58"/>
        <v>0.92494920238695566</v>
      </c>
      <c r="N501" s="55"/>
    </row>
    <row r="502" spans="1:14">
      <c r="A502" s="2">
        <v>22</v>
      </c>
      <c r="B502" s="10">
        <f t="shared" ca="1" si="59"/>
        <v>1</v>
      </c>
      <c r="C502" s="25">
        <f t="shared" ca="1" si="60"/>
        <v>0.18809370730713248</v>
      </c>
      <c r="J502">
        <f t="shared" ca="1" si="61"/>
        <v>1</v>
      </c>
      <c r="K502">
        <f t="shared" ca="1" si="62"/>
        <v>0</v>
      </c>
      <c r="L502" s="55">
        <v>22</v>
      </c>
      <c r="M502" s="61">
        <f t="shared" ca="1" si="58"/>
        <v>2.9249465382142819</v>
      </c>
      <c r="N502" s="55"/>
    </row>
    <row r="503" spans="1:14">
      <c r="A503" s="2">
        <v>23</v>
      </c>
      <c r="B503" s="10">
        <f t="shared" ca="1" si="59"/>
        <v>1</v>
      </c>
      <c r="C503" s="25">
        <f t="shared" ca="1" si="60"/>
        <v>0.4621187249298303</v>
      </c>
      <c r="J503">
        <f t="shared" ca="1" si="61"/>
        <v>0</v>
      </c>
      <c r="K503">
        <f t="shared" ca="1" si="62"/>
        <v>0</v>
      </c>
      <c r="L503" s="55">
        <v>23</v>
      </c>
      <c r="M503" s="61">
        <f t="shared" ca="1" si="58"/>
        <v>0.36580779066521407</v>
      </c>
      <c r="N503" s="55"/>
    </row>
    <row r="504" spans="1:14">
      <c r="A504" s="2">
        <v>24</v>
      </c>
      <c r="B504" s="10">
        <f t="shared" ca="1" si="59"/>
        <v>0</v>
      </c>
      <c r="C504" s="25">
        <f t="shared" ca="1" si="60"/>
        <v>0.81829437073016176</v>
      </c>
      <c r="J504">
        <f t="shared" ca="1" si="61"/>
        <v>0</v>
      </c>
      <c r="K504">
        <f t="shared" ca="1" si="62"/>
        <v>1</v>
      </c>
      <c r="L504" s="55">
        <v>24</v>
      </c>
      <c r="M504" s="61">
        <f t="shared" ca="1" si="58"/>
        <v>0</v>
      </c>
      <c r="N504" s="55"/>
    </row>
    <row r="505" spans="1:14">
      <c r="A505" s="2">
        <v>25</v>
      </c>
      <c r="B505" s="10">
        <f t="shared" ca="1" si="59"/>
        <v>0</v>
      </c>
      <c r="C505" s="25">
        <f t="shared" ca="1" si="60"/>
        <v>0.54251804265329651</v>
      </c>
      <c r="J505">
        <f t="shared" ca="1" si="61"/>
        <v>0</v>
      </c>
      <c r="K505">
        <f t="shared" ca="1" si="62"/>
        <v>1</v>
      </c>
      <c r="L505" s="55">
        <v>25</v>
      </c>
      <c r="M505" s="61">
        <f t="shared" ca="1" si="58"/>
        <v>0</v>
      </c>
      <c r="N505" s="55"/>
    </row>
    <row r="506" spans="1:14">
      <c r="A506" s="2">
        <v>26</v>
      </c>
      <c r="B506" s="10">
        <f t="shared" ca="1" si="59"/>
        <v>0</v>
      </c>
      <c r="C506" s="25">
        <f t="shared" ca="1" si="60"/>
        <v>0.78170754175792978</v>
      </c>
      <c r="J506">
        <f t="shared" ca="1" si="61"/>
        <v>0</v>
      </c>
      <c r="K506">
        <f t="shared" ca="1" si="62"/>
        <v>1</v>
      </c>
      <c r="L506" s="55">
        <v>26</v>
      </c>
      <c r="M506" s="61">
        <f t="shared" ca="1" si="58"/>
        <v>0</v>
      </c>
      <c r="N506" s="55"/>
    </row>
    <row r="507" spans="1:14">
      <c r="A507" s="2">
        <v>27</v>
      </c>
      <c r="B507" s="10">
        <f t="shared" ca="1" si="59"/>
        <v>0</v>
      </c>
      <c r="C507" s="25">
        <f t="shared" ca="1" si="60"/>
        <v>0.96712853309290681</v>
      </c>
      <c r="J507">
        <f t="shared" ca="1" si="61"/>
        <v>0</v>
      </c>
      <c r="K507">
        <f t="shared" ca="1" si="62"/>
        <v>1</v>
      </c>
      <c r="L507" s="55">
        <v>27</v>
      </c>
      <c r="M507" s="61">
        <f t="shared" ca="1" si="58"/>
        <v>0</v>
      </c>
      <c r="N507" s="55"/>
    </row>
    <row r="508" spans="1:14">
      <c r="A508" s="2">
        <v>28</v>
      </c>
      <c r="B508" s="10">
        <f t="shared" ca="1" si="59"/>
        <v>0</v>
      </c>
      <c r="C508" s="25">
        <f t="shared" ca="1" si="60"/>
        <v>0.73694059502837561</v>
      </c>
      <c r="J508">
        <f t="shared" ca="1" si="61"/>
        <v>0</v>
      </c>
      <c r="K508">
        <f t="shared" ca="1" si="62"/>
        <v>1</v>
      </c>
      <c r="L508" s="55">
        <v>28</v>
      </c>
      <c r="M508" s="61">
        <f t="shared" ca="1" si="58"/>
        <v>0</v>
      </c>
      <c r="N508" s="55"/>
    </row>
    <row r="509" spans="1:14">
      <c r="A509" s="2">
        <v>29</v>
      </c>
      <c r="B509" s="10">
        <f t="shared" ca="1" si="59"/>
        <v>0</v>
      </c>
      <c r="C509" s="25">
        <f t="shared" ca="1" si="60"/>
        <v>0.66899314377125862</v>
      </c>
      <c r="J509">
        <f t="shared" ca="1" si="61"/>
        <v>0</v>
      </c>
      <c r="K509">
        <f t="shared" ca="1" si="62"/>
        <v>1</v>
      </c>
      <c r="L509" s="55">
        <v>29</v>
      </c>
      <c r="M509" s="61">
        <f t="shared" ca="1" si="58"/>
        <v>0</v>
      </c>
      <c r="N509" s="55"/>
    </row>
    <row r="510" spans="1:14">
      <c r="A510" s="2">
        <v>30</v>
      </c>
      <c r="B510" s="10">
        <f t="shared" ca="1" si="59"/>
        <v>0</v>
      </c>
      <c r="C510" s="25">
        <f t="shared" ca="1" si="60"/>
        <v>0.61269914978308171</v>
      </c>
      <c r="J510">
        <f t="shared" ca="1" si="61"/>
        <v>0</v>
      </c>
      <c r="K510">
        <f t="shared" ca="1" si="62"/>
        <v>0</v>
      </c>
      <c r="L510" s="55">
        <v>30</v>
      </c>
      <c r="M510" s="61">
        <f t="shared" ca="1" si="58"/>
        <v>0</v>
      </c>
      <c r="N510" s="55"/>
    </row>
    <row r="511" spans="1:14">
      <c r="A511" s="2">
        <v>31</v>
      </c>
      <c r="B511" s="10">
        <f t="shared" ca="1" si="59"/>
        <v>1</v>
      </c>
      <c r="C511" s="25">
        <f t="shared" ca="1" si="60"/>
        <v>0.17537317382727802</v>
      </c>
      <c r="J511">
        <f t="shared" ca="1" si="61"/>
        <v>1</v>
      </c>
      <c r="K511">
        <f t="shared" ca="1" si="62"/>
        <v>0</v>
      </c>
      <c r="L511" s="55">
        <v>31</v>
      </c>
      <c r="M511" s="61">
        <f t="shared" ca="1" si="58"/>
        <v>2.1013908746489625</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2F917-BDD3-43EC-AD8A-1F8CBC1BD99B}">
  <dimension ref="A1:AH3658"/>
  <sheetViews>
    <sheetView topLeftCell="M1" zoomScale="70" zoomScaleNormal="70" workbookViewId="0">
      <selection activeCell="T27" sqref="T27"/>
    </sheetView>
  </sheetViews>
  <sheetFormatPr defaultRowHeight="14.45"/>
  <cols>
    <col min="2" max="2" width="12.85546875" customWidth="1"/>
    <col min="3" max="3" width="15.85546875" style="22" customWidth="1"/>
    <col min="7" max="7" width="6.7109375" customWidth="1"/>
    <col min="8" max="8" width="6.85546875" customWidth="1"/>
    <col min="9" max="9" width="8.140625" customWidth="1"/>
    <col min="16" max="16" width="13.42578125" customWidth="1"/>
    <col min="17" max="17" width="16.42578125" customWidth="1"/>
    <col min="26" max="26" width="27.5703125" bestFit="1" customWidth="1"/>
    <col min="27" max="27" width="20.140625" bestFit="1" customWidth="1"/>
    <col min="32" max="32" width="11.140625" customWidth="1"/>
  </cols>
  <sheetData>
    <row r="1" spans="1:34" ht="26.1">
      <c r="A1" s="8" t="s">
        <v>54</v>
      </c>
      <c r="B1" s="8"/>
      <c r="O1" s="38" t="s">
        <v>55</v>
      </c>
      <c r="P1" s="38"/>
      <c r="Q1" s="38"/>
      <c r="R1" s="3"/>
    </row>
    <row r="2" spans="1:34" ht="26.1">
      <c r="A2" s="11"/>
      <c r="B2" s="12" t="s">
        <v>56</v>
      </c>
      <c r="C2" s="23"/>
      <c r="D2" s="1"/>
      <c r="E2" s="14" t="s">
        <v>57</v>
      </c>
      <c r="F2" s="1"/>
      <c r="G2" s="1"/>
      <c r="H2" s="1"/>
      <c r="I2" s="1"/>
      <c r="L2" s="54" t="s">
        <v>58</v>
      </c>
      <c r="M2" s="55"/>
      <c r="N2" s="55"/>
      <c r="O2" s="38" t="s">
        <v>12</v>
      </c>
      <c r="P2" s="38" t="s">
        <v>13</v>
      </c>
      <c r="Q2" s="38" t="s">
        <v>14</v>
      </c>
      <c r="R2" s="3"/>
    </row>
    <row r="3" spans="1:34" ht="21">
      <c r="A3" s="2" t="s">
        <v>59</v>
      </c>
      <c r="B3" s="2"/>
      <c r="C3" s="23"/>
      <c r="D3" s="1"/>
      <c r="E3" s="1"/>
      <c r="F3" s="1"/>
      <c r="G3" s="1"/>
      <c r="H3" s="1"/>
      <c r="I3" s="1"/>
      <c r="L3" s="55" t="s">
        <v>60</v>
      </c>
      <c r="M3" s="55"/>
      <c r="N3" s="55"/>
      <c r="O3" s="38">
        <v>0.43</v>
      </c>
      <c r="P3" s="38">
        <v>0.72</v>
      </c>
      <c r="Q3" s="38">
        <v>0.62</v>
      </c>
      <c r="R3" s="3"/>
    </row>
    <row r="4" spans="1:34" ht="23.45">
      <c r="A4" s="2" t="s">
        <v>61</v>
      </c>
      <c r="B4" s="27">
        <v>1</v>
      </c>
      <c r="C4" s="28" t="s">
        <v>62</v>
      </c>
      <c r="D4" s="16" t="s">
        <v>63</v>
      </c>
      <c r="E4" s="16"/>
      <c r="F4" s="1"/>
      <c r="G4" s="2" t="s">
        <v>64</v>
      </c>
      <c r="H4" s="2"/>
      <c r="I4" s="2"/>
      <c r="J4" s="2" t="s">
        <v>64</v>
      </c>
      <c r="K4" s="2"/>
      <c r="L4" s="56" t="s">
        <v>65</v>
      </c>
      <c r="M4" s="62">
        <f>1/M5</f>
        <v>0.32572759401312679</v>
      </c>
      <c r="N4" s="57" t="s">
        <v>66</v>
      </c>
      <c r="O4" s="13">
        <v>650</v>
      </c>
      <c r="P4" s="13" t="s">
        <v>18</v>
      </c>
      <c r="Q4" s="13"/>
      <c r="R4" s="3"/>
      <c r="Z4" t="s">
        <v>67</v>
      </c>
      <c r="AA4" t="s">
        <v>104</v>
      </c>
    </row>
    <row r="5" spans="1:34">
      <c r="A5" s="2"/>
      <c r="B5" s="29">
        <v>0</v>
      </c>
      <c r="C5" s="30" t="s">
        <v>68</v>
      </c>
      <c r="D5" s="26" t="s">
        <v>69</v>
      </c>
      <c r="E5" s="17"/>
      <c r="F5" s="1"/>
      <c r="G5" s="19" t="s">
        <v>70</v>
      </c>
      <c r="H5" s="20"/>
      <c r="I5" s="20"/>
      <c r="J5" s="2" t="s">
        <v>13</v>
      </c>
      <c r="K5" s="2" t="s">
        <v>71</v>
      </c>
      <c r="L5" s="58" t="s">
        <v>72</v>
      </c>
      <c r="M5" s="64">
        <f>'Rainfall Year 2025'!M5*AB16</f>
        <v>3.0700500000000002</v>
      </c>
      <c r="N5" s="55"/>
      <c r="O5" s="3"/>
      <c r="P5" s="3"/>
      <c r="Q5" s="3"/>
      <c r="R5" s="3"/>
      <c r="Z5" s="82">
        <f ca="1">Q10+Q53+Q96+Q139+Q182+Q225+Q268+Q311+Q354+Q397+Q441+Q484</f>
        <v>702.32251949713964</v>
      </c>
      <c r="AA5" s="83">
        <f ca="1">MAX(Q14,Q57,Q100,Q143,Q186,Q229,Q272,Q315,Q358,Q401,Q445,Q488)</f>
        <v>22.28549590555814</v>
      </c>
    </row>
    <row r="6" spans="1:34">
      <c r="A6" s="5" t="s">
        <v>73</v>
      </c>
      <c r="B6" s="9" t="s">
        <v>74</v>
      </c>
      <c r="C6" s="24" t="s">
        <v>75</v>
      </c>
      <c r="D6" s="18" t="s">
        <v>76</v>
      </c>
      <c r="E6" s="18" t="s">
        <v>77</v>
      </c>
      <c r="F6" s="15" t="s">
        <v>78</v>
      </c>
      <c r="G6" s="20" t="s">
        <v>79</v>
      </c>
      <c r="H6" s="21">
        <f ca="1">COUNTIF(rainout,"&gt;0")/COUNT(rainout)</f>
        <v>0.65891472868217049</v>
      </c>
      <c r="I6" s="20"/>
      <c r="J6" s="6">
        <f ca="1">SUM(J7:J3656)/SUM(rainout)</f>
        <v>0.68856747795587847</v>
      </c>
      <c r="K6" s="6">
        <f ca="1">SUM(K7:K3656)/(3650-SUM(rainout))</f>
        <v>1.5349388762757083E-2</v>
      </c>
      <c r="L6" s="59" t="s">
        <v>73</v>
      </c>
      <c r="M6" s="60" t="s">
        <v>80</v>
      </c>
      <c r="N6" s="55"/>
    </row>
    <row r="7" spans="1:34">
      <c r="A7" s="2">
        <v>1</v>
      </c>
      <c r="B7" s="10">
        <v>1</v>
      </c>
      <c r="C7" s="25">
        <f ca="1">RAND()</f>
        <v>5.4922884566780183E-2</v>
      </c>
      <c r="D7" s="18" t="s">
        <v>81</v>
      </c>
      <c r="E7" s="18" t="s">
        <v>82</v>
      </c>
      <c r="F7" s="15" t="s">
        <v>78</v>
      </c>
      <c r="G7" s="20" t="s">
        <v>12</v>
      </c>
      <c r="H7" s="21">
        <f ca="1">COUNTIF(rainout,"=0")/COUNT(rainout)</f>
        <v>0.34108527131782945</v>
      </c>
      <c r="I7" s="20"/>
      <c r="J7">
        <f ca="1">IF(AND(B7,B8),1,0)</f>
        <v>0</v>
      </c>
      <c r="K7">
        <f ca="1">IF(AND(NOT(B7),NOT(B8)),1,0)</f>
        <v>0</v>
      </c>
      <c r="L7" s="55">
        <v>1</v>
      </c>
      <c r="M7" s="61">
        <f t="shared" ref="M7:M37" ca="1" si="0">IF(B7&gt;0,-LN(1-(RAND()))/lambda,0)</f>
        <v>2.3025388197048984</v>
      </c>
      <c r="N7" s="55"/>
      <c r="O7" s="37"/>
      <c r="P7" t="s">
        <v>83</v>
      </c>
    </row>
    <row r="8" spans="1:34">
      <c r="A8" s="2">
        <v>2</v>
      </c>
      <c r="B8" s="10">
        <f t="shared" ref="B8:B37" ca="1" si="1">IF(B7&gt;0,IF(C8&lt;pww,1,0),IF(C8&lt;pdw,1,0))</f>
        <v>0</v>
      </c>
      <c r="C8" s="25">
        <f t="shared" ref="C8:C71" ca="1" si="2">RAND()</f>
        <v>0.72528360675243209</v>
      </c>
      <c r="D8" s="18"/>
      <c r="E8" s="18"/>
      <c r="F8" s="1"/>
      <c r="G8" s="19" t="s">
        <v>69</v>
      </c>
      <c r="H8" s="19"/>
      <c r="I8" s="20"/>
      <c r="J8">
        <f t="shared" ref="J8:J37" ca="1" si="3">IF(AND(B8,B9),1,0)</f>
        <v>0</v>
      </c>
      <c r="K8">
        <f t="shared" ref="K8:K37" ca="1" si="4">IF(AND(NOT(B8),NOT(B9)),1,0)</f>
        <v>0</v>
      </c>
      <c r="L8" s="55">
        <v>2</v>
      </c>
      <c r="M8" s="61">
        <f t="shared" ca="1" si="0"/>
        <v>0</v>
      </c>
      <c r="N8" s="55"/>
      <c r="O8" s="4"/>
      <c r="P8" t="s">
        <v>84</v>
      </c>
      <c r="Z8" t="s">
        <v>105</v>
      </c>
    </row>
    <row r="9" spans="1:34" ht="15.6">
      <c r="A9" s="2">
        <v>3</v>
      </c>
      <c r="B9" s="10">
        <f t="shared" ca="1" si="1"/>
        <v>1</v>
      </c>
      <c r="C9" s="25">
        <f t="shared" ca="1" si="2"/>
        <v>0.47713162433222178</v>
      </c>
      <c r="D9" s="63">
        <f>'Rainfall Year 2025'!D9</f>
        <v>0.72</v>
      </c>
      <c r="E9" s="34">
        <f>1-pww</f>
        <v>0.28000000000000003</v>
      </c>
      <c r="F9" s="35" t="s">
        <v>78</v>
      </c>
      <c r="G9" s="36">
        <f ca="1">J6</f>
        <v>0.68856747795587847</v>
      </c>
      <c r="H9" s="36">
        <f ca="1">1-G9</f>
        <v>0.31143252204412153</v>
      </c>
      <c r="I9" s="20"/>
      <c r="J9">
        <f t="shared" ca="1" si="3"/>
        <v>1</v>
      </c>
      <c r="K9">
        <f t="shared" ca="1" si="4"/>
        <v>0</v>
      </c>
      <c r="L9" s="55">
        <v>3</v>
      </c>
      <c r="M9" s="61">
        <f t="shared" ca="1" si="0"/>
        <v>2.0468415208982806</v>
      </c>
      <c r="N9" s="55"/>
      <c r="O9" s="41" t="s">
        <v>85</v>
      </c>
      <c r="P9" s="42"/>
      <c r="Q9" s="42" t="s">
        <v>86</v>
      </c>
      <c r="R9" s="43"/>
      <c r="Z9" t="s">
        <v>106</v>
      </c>
      <c r="AE9" t="s">
        <v>107</v>
      </c>
    </row>
    <row r="10" spans="1:34" ht="15.6">
      <c r="A10" s="2">
        <v>4</v>
      </c>
      <c r="B10" s="10">
        <f t="shared" ca="1" si="1"/>
        <v>1</v>
      </c>
      <c r="C10" s="25">
        <f t="shared" ca="1" si="2"/>
        <v>4.9128692325608569E-2</v>
      </c>
      <c r="D10" s="34">
        <f>1-pdd</f>
        <v>0.53</v>
      </c>
      <c r="E10" s="63">
        <f>'Rainfall Year 2025'!E10</f>
        <v>0.47</v>
      </c>
      <c r="F10" s="35" t="s">
        <v>78</v>
      </c>
      <c r="G10" s="36">
        <f ca="1">1-H10</f>
        <v>0.98465061123724296</v>
      </c>
      <c r="H10" s="36">
        <f ca="1">K6</f>
        <v>1.5349388762757083E-2</v>
      </c>
      <c r="I10" s="20"/>
      <c r="J10">
        <f t="shared" ca="1" si="3"/>
        <v>1</v>
      </c>
      <c r="K10">
        <f t="shared" ca="1" si="4"/>
        <v>0</v>
      </c>
      <c r="L10" s="55">
        <v>4</v>
      </c>
      <c r="M10" s="61">
        <f t="shared" ca="1" si="0"/>
        <v>4.0782687919330973</v>
      </c>
      <c r="N10" s="55"/>
      <c r="O10" s="44">
        <f ca="1">SUM(M7:M37)/31/H6</f>
        <v>3.339708536064423</v>
      </c>
      <c r="P10" s="45"/>
      <c r="Q10" s="46">
        <f ca="1">SUM(M7:M37)</f>
        <v>68.218077461470955</v>
      </c>
      <c r="R10" s="47" t="s">
        <v>87</v>
      </c>
      <c r="S10" s="78" t="s">
        <v>88</v>
      </c>
      <c r="T10" s="78"/>
      <c r="U10" s="78"/>
      <c r="V10" s="78"/>
      <c r="Z10" s="81" t="s">
        <v>108</v>
      </c>
      <c r="AA10" s="81" t="s">
        <v>109</v>
      </c>
      <c r="AB10" s="81" t="s">
        <v>110</v>
      </c>
      <c r="AE10" s="81" t="s">
        <v>108</v>
      </c>
      <c r="AF10" s="81" t="s">
        <v>111</v>
      </c>
      <c r="AG10" s="81" t="s">
        <v>112</v>
      </c>
      <c r="AH10" s="81" t="s">
        <v>113</v>
      </c>
    </row>
    <row r="11" spans="1:34" ht="18.600000000000001">
      <c r="A11" s="2">
        <v>5</v>
      </c>
      <c r="B11" s="10">
        <f t="shared" ca="1" si="1"/>
        <v>1</v>
      </c>
      <c r="C11" s="25">
        <f t="shared" ca="1" si="2"/>
        <v>0.24094729917765689</v>
      </c>
      <c r="J11">
        <f t="shared" ca="1" si="3"/>
        <v>1</v>
      </c>
      <c r="K11">
        <f t="shared" ca="1" si="4"/>
        <v>0</v>
      </c>
      <c r="L11" s="55">
        <v>5</v>
      </c>
      <c r="M11" s="61">
        <f t="shared" ca="1" si="0"/>
        <v>2.119250594089241</v>
      </c>
      <c r="N11" s="55"/>
      <c r="O11" s="48"/>
      <c r="P11" s="49"/>
      <c r="R11" s="50"/>
      <c r="Z11">
        <v>10</v>
      </c>
      <c r="AA11" s="72">
        <v>-28.5</v>
      </c>
      <c r="AB11">
        <f>AB12</f>
        <v>0.88500000000000001</v>
      </c>
      <c r="AE11">
        <v>10</v>
      </c>
      <c r="AF11">
        <v>-37</v>
      </c>
      <c r="AG11">
        <f>(AF11+100)/100</f>
        <v>0.63</v>
      </c>
    </row>
    <row r="12" spans="1:34">
      <c r="A12" s="2">
        <v>6</v>
      </c>
      <c r="B12" s="10">
        <f t="shared" ca="1" si="1"/>
        <v>1</v>
      </c>
      <c r="C12" s="25">
        <f t="shared" ca="1" si="2"/>
        <v>9.8748590762565147E-2</v>
      </c>
      <c r="J12">
        <f t="shared" ca="1" si="3"/>
        <v>0</v>
      </c>
      <c r="K12">
        <f t="shared" ca="1" si="4"/>
        <v>0</v>
      </c>
      <c r="L12" s="55">
        <v>6</v>
      </c>
      <c r="M12" s="61">
        <f t="shared" ca="1" si="0"/>
        <v>0.27329883112834702</v>
      </c>
      <c r="N12" s="55"/>
      <c r="Z12">
        <v>50</v>
      </c>
      <c r="AA12">
        <v>-11.5</v>
      </c>
      <c r="AB12">
        <f>(AA12+100)/100</f>
        <v>0.88500000000000001</v>
      </c>
      <c r="AE12">
        <v>50</v>
      </c>
      <c r="AF12">
        <v>-17</v>
      </c>
      <c r="AG12">
        <f t="shared" ref="AG12:AG13" si="5">(AF12+100)/100</f>
        <v>0.83</v>
      </c>
    </row>
    <row r="13" spans="1:34">
      <c r="A13" s="2">
        <v>7</v>
      </c>
      <c r="B13" s="10">
        <f t="shared" ca="1" si="1"/>
        <v>0</v>
      </c>
      <c r="C13" s="25">
        <f t="shared" ca="1" si="2"/>
        <v>0.81369399959747268</v>
      </c>
      <c r="J13">
        <f t="shared" ca="1" si="3"/>
        <v>0</v>
      </c>
      <c r="K13">
        <f t="shared" ca="1" si="4"/>
        <v>1</v>
      </c>
      <c r="L13" s="55">
        <v>7</v>
      </c>
      <c r="M13" s="61">
        <f t="shared" ca="1" si="0"/>
        <v>0</v>
      </c>
      <c r="N13" s="55"/>
      <c r="O13" s="76" t="s">
        <v>89</v>
      </c>
      <c r="P13" s="76" t="s">
        <v>90</v>
      </c>
      <c r="Q13" s="77">
        <f>79.9</f>
        <v>79.900000000000006</v>
      </c>
      <c r="R13" s="78" t="s">
        <v>87</v>
      </c>
      <c r="S13" s="78" t="s">
        <v>91</v>
      </c>
      <c r="T13" s="78"/>
      <c r="U13" s="78"/>
      <c r="V13" s="78"/>
      <c r="W13" s="78"/>
      <c r="Z13">
        <v>90</v>
      </c>
      <c r="AA13">
        <v>6</v>
      </c>
      <c r="AB13">
        <f>(AA13+100)/100</f>
        <v>1.06</v>
      </c>
      <c r="AE13">
        <v>90</v>
      </c>
      <c r="AF13">
        <v>4.5</v>
      </c>
      <c r="AG13">
        <f t="shared" si="5"/>
        <v>1.0449999999999999</v>
      </c>
    </row>
    <row r="14" spans="1:34">
      <c r="A14" s="2">
        <v>8</v>
      </c>
      <c r="B14" s="10">
        <f t="shared" ca="1" si="1"/>
        <v>0</v>
      </c>
      <c r="C14" s="25">
        <f t="shared" ca="1" si="2"/>
        <v>0.55486617696816121</v>
      </c>
      <c r="J14">
        <f t="shared" ca="1" si="3"/>
        <v>0</v>
      </c>
      <c r="K14">
        <f t="shared" ca="1" si="4"/>
        <v>0</v>
      </c>
      <c r="L14" s="55">
        <v>8</v>
      </c>
      <c r="M14" s="61">
        <f t="shared" ca="1" si="0"/>
        <v>0</v>
      </c>
      <c r="N14" s="55"/>
      <c r="O14" s="76"/>
      <c r="P14" s="76" t="s">
        <v>92</v>
      </c>
      <c r="Q14" s="77">
        <f ca="1">MAX(M7:M3656)</f>
        <v>22.28549590555814</v>
      </c>
      <c r="R14" s="78" t="s">
        <v>87</v>
      </c>
      <c r="S14" s="78"/>
      <c r="T14" s="78"/>
      <c r="U14" s="78"/>
      <c r="V14" s="78"/>
      <c r="W14" s="78"/>
      <c r="Z14" t="s">
        <v>106</v>
      </c>
      <c r="AE14" t="s">
        <v>107</v>
      </c>
    </row>
    <row r="15" spans="1:34">
      <c r="A15" s="2">
        <v>9</v>
      </c>
      <c r="B15" s="10">
        <f t="shared" ca="1" si="1"/>
        <v>1</v>
      </c>
      <c r="C15" s="25">
        <f t="shared" ca="1" si="2"/>
        <v>0.37666474019425999</v>
      </c>
      <c r="J15">
        <f t="shared" ca="1" si="3"/>
        <v>0</v>
      </c>
      <c r="K15">
        <f t="shared" ca="1" si="4"/>
        <v>0</v>
      </c>
      <c r="L15" s="55">
        <v>9</v>
      </c>
      <c r="M15" s="61">
        <f t="shared" ca="1" si="0"/>
        <v>5.3976382045620142</v>
      </c>
      <c r="N15" s="55"/>
      <c r="Q15" s="51"/>
      <c r="Z15" s="81" t="s">
        <v>114</v>
      </c>
      <c r="AA15" s="81" t="s">
        <v>109</v>
      </c>
      <c r="AB15" s="81" t="s">
        <v>110</v>
      </c>
      <c r="AE15" s="81" t="s">
        <v>114</v>
      </c>
      <c r="AF15" s="81" t="s">
        <v>115</v>
      </c>
      <c r="AG15" s="81" t="s">
        <v>116</v>
      </c>
      <c r="AH15" s="81" t="s">
        <v>117</v>
      </c>
    </row>
    <row r="16" spans="1:34" ht="18.600000000000001">
      <c r="A16" s="2">
        <v>10</v>
      </c>
      <c r="B16" s="10">
        <f t="shared" ca="1" si="1"/>
        <v>0</v>
      </c>
      <c r="C16" s="25">
        <f t="shared" ca="1" si="2"/>
        <v>0.85024154957966402</v>
      </c>
      <c r="J16">
        <f t="shared" ca="1" si="3"/>
        <v>0</v>
      </c>
      <c r="K16">
        <f t="shared" ca="1" si="4"/>
        <v>0</v>
      </c>
      <c r="L16" s="55">
        <v>10</v>
      </c>
      <c r="M16" s="61">
        <f t="shared" ca="1" si="0"/>
        <v>0</v>
      </c>
      <c r="N16" s="55"/>
      <c r="Z16">
        <v>10</v>
      </c>
      <c r="AA16" s="72">
        <v>-5</v>
      </c>
      <c r="AB16">
        <f>AB17</f>
        <v>1.0549999999999999</v>
      </c>
      <c r="AE16">
        <v>10</v>
      </c>
      <c r="AF16" s="72">
        <v>-4</v>
      </c>
      <c r="AG16">
        <f>(AF16+100)/100</f>
        <v>0.96</v>
      </c>
    </row>
    <row r="17" spans="1:33" ht="18.600000000000001">
      <c r="A17" s="2">
        <v>11</v>
      </c>
      <c r="B17" s="10">
        <f t="shared" ca="1" si="1"/>
        <v>1</v>
      </c>
      <c r="C17" s="25">
        <f t="shared" ca="1" si="2"/>
        <v>0.52566034848195353</v>
      </c>
      <c r="J17">
        <f t="shared" ca="1" si="3"/>
        <v>0</v>
      </c>
      <c r="K17">
        <f t="shared" ca="1" si="4"/>
        <v>0</v>
      </c>
      <c r="L17" s="55">
        <v>11</v>
      </c>
      <c r="M17" s="61">
        <f t="shared" ca="1" si="0"/>
        <v>0.40947855330386257</v>
      </c>
      <c r="N17" s="55"/>
      <c r="Z17">
        <v>50</v>
      </c>
      <c r="AA17" s="72">
        <v>5.5</v>
      </c>
      <c r="AB17">
        <f t="shared" ref="AB17:AB18" si="6">(AA17+100)/100</f>
        <v>1.0549999999999999</v>
      </c>
      <c r="AE17">
        <v>50</v>
      </c>
      <c r="AF17" s="72">
        <v>8.5</v>
      </c>
      <c r="AG17">
        <f t="shared" ref="AG17:AG18" si="7">(AF17+100)/100</f>
        <v>1.085</v>
      </c>
    </row>
    <row r="18" spans="1:33" ht="18.600000000000001">
      <c r="A18" s="2">
        <v>12</v>
      </c>
      <c r="B18" s="10">
        <f t="shared" ca="1" si="1"/>
        <v>0</v>
      </c>
      <c r="C18" s="25">
        <f t="shared" ca="1" si="2"/>
        <v>0.95838254638439513</v>
      </c>
      <c r="J18">
        <f t="shared" ca="1" si="3"/>
        <v>0</v>
      </c>
      <c r="K18">
        <f t="shared" ca="1" si="4"/>
        <v>0</v>
      </c>
      <c r="L18" s="55">
        <v>12</v>
      </c>
      <c r="M18" s="61">
        <f t="shared" ca="1" si="0"/>
        <v>0</v>
      </c>
      <c r="N18" s="55"/>
      <c r="Z18">
        <v>90</v>
      </c>
      <c r="AA18" s="72">
        <v>18</v>
      </c>
      <c r="AB18">
        <f t="shared" si="6"/>
        <v>1.18</v>
      </c>
      <c r="AE18">
        <v>90</v>
      </c>
      <c r="AF18" s="72">
        <v>24.5</v>
      </c>
      <c r="AG18">
        <f t="shared" si="7"/>
        <v>1.2450000000000001</v>
      </c>
    </row>
    <row r="19" spans="1:33">
      <c r="A19" s="2">
        <v>13</v>
      </c>
      <c r="B19" s="10">
        <f t="shared" ca="1" si="1"/>
        <v>1</v>
      </c>
      <c r="C19" s="25">
        <f t="shared" ca="1" si="2"/>
        <v>0.44382538564805274</v>
      </c>
      <c r="J19">
        <f t="shared" ca="1" si="3"/>
        <v>0</v>
      </c>
      <c r="K19">
        <f t="shared" ca="1" si="4"/>
        <v>0</v>
      </c>
      <c r="L19" s="55">
        <v>13</v>
      </c>
      <c r="M19" s="61">
        <f t="shared" ca="1" si="0"/>
        <v>2.7898656155127601</v>
      </c>
      <c r="N19" s="55"/>
    </row>
    <row r="20" spans="1:33">
      <c r="A20" s="2">
        <v>14</v>
      </c>
      <c r="B20" s="10">
        <f t="shared" ca="1" si="1"/>
        <v>0</v>
      </c>
      <c r="C20" s="25">
        <f t="shared" ca="1" si="2"/>
        <v>0.75038790073119199</v>
      </c>
      <c r="J20">
        <f t="shared" ca="1" si="3"/>
        <v>0</v>
      </c>
      <c r="K20">
        <f t="shared" ca="1" si="4"/>
        <v>0</v>
      </c>
      <c r="L20" s="55">
        <v>14</v>
      </c>
      <c r="M20" s="61">
        <f t="shared" ca="1" si="0"/>
        <v>0</v>
      </c>
      <c r="N20" s="55"/>
    </row>
    <row r="21" spans="1:33">
      <c r="A21" s="2">
        <v>15</v>
      </c>
      <c r="B21" s="10">
        <f t="shared" ca="1" si="1"/>
        <v>1</v>
      </c>
      <c r="C21" s="25">
        <f t="shared" ca="1" si="2"/>
        <v>0.42721438527525046</v>
      </c>
      <c r="J21">
        <f t="shared" ca="1" si="3"/>
        <v>1</v>
      </c>
      <c r="K21">
        <f t="shared" ca="1" si="4"/>
        <v>0</v>
      </c>
      <c r="L21" s="55">
        <v>15</v>
      </c>
      <c r="M21" s="61">
        <f t="shared" ca="1" si="0"/>
        <v>4.9526513203913725</v>
      </c>
      <c r="N21" s="55"/>
    </row>
    <row r="22" spans="1:33">
      <c r="A22" s="2">
        <v>16</v>
      </c>
      <c r="B22" s="10">
        <f t="shared" ca="1" si="1"/>
        <v>1</v>
      </c>
      <c r="C22" s="25">
        <f t="shared" ca="1" si="2"/>
        <v>0.16273783916363616</v>
      </c>
      <c r="J22">
        <f t="shared" ca="1" si="3"/>
        <v>1</v>
      </c>
      <c r="K22">
        <f t="shared" ca="1" si="4"/>
        <v>0</v>
      </c>
      <c r="L22" s="55">
        <v>16</v>
      </c>
      <c r="M22" s="61">
        <f t="shared" ca="1" si="0"/>
        <v>0.8605622268694556</v>
      </c>
      <c r="N22" s="55"/>
    </row>
    <row r="23" spans="1:33">
      <c r="A23" s="2">
        <v>17</v>
      </c>
      <c r="B23" s="10">
        <f t="shared" ca="1" si="1"/>
        <v>1</v>
      </c>
      <c r="C23" s="25">
        <f t="shared" ca="1" si="2"/>
        <v>0.37651424618083607</v>
      </c>
      <c r="J23">
        <f t="shared" ca="1" si="3"/>
        <v>0</v>
      </c>
      <c r="K23">
        <f t="shared" ca="1" si="4"/>
        <v>0</v>
      </c>
      <c r="L23" s="55">
        <v>17</v>
      </c>
      <c r="M23" s="61">
        <f t="shared" ca="1" si="0"/>
        <v>9.3314704419297225</v>
      </c>
      <c r="N23" s="55"/>
    </row>
    <row r="24" spans="1:33">
      <c r="A24" s="2">
        <v>18</v>
      </c>
      <c r="B24" s="10">
        <f t="shared" ca="1" si="1"/>
        <v>0</v>
      </c>
      <c r="C24" s="25">
        <f t="shared" ca="1" si="2"/>
        <v>0.83227595300868318</v>
      </c>
      <c r="J24">
        <f t="shared" ca="1" si="3"/>
        <v>0</v>
      </c>
      <c r="K24">
        <f t="shared" ca="1" si="4"/>
        <v>1</v>
      </c>
      <c r="L24" s="55">
        <v>18</v>
      </c>
      <c r="M24" s="61">
        <f t="shared" ca="1" si="0"/>
        <v>0</v>
      </c>
      <c r="N24" s="55"/>
    </row>
    <row r="25" spans="1:33">
      <c r="A25" s="2">
        <v>19</v>
      </c>
      <c r="B25" s="10">
        <f t="shared" ca="1" si="1"/>
        <v>0</v>
      </c>
      <c r="C25" s="25">
        <f t="shared" ca="1" si="2"/>
        <v>0.87200987455771628</v>
      </c>
      <c r="J25">
        <f t="shared" ca="1" si="3"/>
        <v>0</v>
      </c>
      <c r="K25">
        <f t="shared" ca="1" si="4"/>
        <v>0</v>
      </c>
      <c r="L25" s="55">
        <v>19</v>
      </c>
      <c r="M25" s="61">
        <f t="shared" ca="1" si="0"/>
        <v>0</v>
      </c>
      <c r="N25" s="55"/>
    </row>
    <row r="26" spans="1:33">
      <c r="A26" s="2">
        <v>20</v>
      </c>
      <c r="B26" s="10">
        <f t="shared" ca="1" si="1"/>
        <v>1</v>
      </c>
      <c r="C26" s="25">
        <f t="shared" ca="1" si="2"/>
        <v>0.49012823516526982</v>
      </c>
      <c r="J26">
        <f t="shared" ca="1" si="3"/>
        <v>1</v>
      </c>
      <c r="K26">
        <f t="shared" ca="1" si="4"/>
        <v>0</v>
      </c>
      <c r="L26" s="55">
        <v>20</v>
      </c>
      <c r="M26" s="61">
        <f t="shared" ca="1" si="0"/>
        <v>1.8137570448957925</v>
      </c>
      <c r="N26" s="55"/>
    </row>
    <row r="27" spans="1:33">
      <c r="A27" s="2">
        <v>21</v>
      </c>
      <c r="B27" s="10">
        <f t="shared" ca="1" si="1"/>
        <v>1</v>
      </c>
      <c r="C27" s="25">
        <f t="shared" ca="1" si="2"/>
        <v>0.45884601457844676</v>
      </c>
      <c r="J27">
        <f t="shared" ca="1" si="3"/>
        <v>1</v>
      </c>
      <c r="K27">
        <f t="shared" ca="1" si="4"/>
        <v>0</v>
      </c>
      <c r="L27" s="55">
        <v>21</v>
      </c>
      <c r="M27" s="61">
        <f t="shared" ca="1" si="0"/>
        <v>1.6657978097894302</v>
      </c>
      <c r="N27" s="55"/>
    </row>
    <row r="28" spans="1:33">
      <c r="A28" s="2">
        <v>22</v>
      </c>
      <c r="B28" s="10">
        <f t="shared" ca="1" si="1"/>
        <v>1</v>
      </c>
      <c r="C28" s="25">
        <f t="shared" ca="1" si="2"/>
        <v>0.6867344431191883</v>
      </c>
      <c r="J28">
        <f t="shared" ca="1" si="3"/>
        <v>0</v>
      </c>
      <c r="K28">
        <f t="shared" ca="1" si="4"/>
        <v>0</v>
      </c>
      <c r="L28" s="55">
        <v>22</v>
      </c>
      <c r="M28" s="61">
        <f t="shared" ca="1" si="0"/>
        <v>16.247737619262569</v>
      </c>
      <c r="N28" s="55"/>
    </row>
    <row r="29" spans="1:33">
      <c r="A29" s="2">
        <v>23</v>
      </c>
      <c r="B29" s="10">
        <f t="shared" ca="1" si="1"/>
        <v>0</v>
      </c>
      <c r="C29" s="25">
        <f t="shared" ca="1" si="2"/>
        <v>0.81880204333282458</v>
      </c>
      <c r="J29">
        <f t="shared" ca="1" si="3"/>
        <v>0</v>
      </c>
      <c r="K29">
        <f t="shared" ca="1" si="4"/>
        <v>1</v>
      </c>
      <c r="L29" s="55">
        <v>23</v>
      </c>
      <c r="M29" s="61">
        <f t="shared" ca="1" si="0"/>
        <v>0</v>
      </c>
      <c r="N29" s="55"/>
    </row>
    <row r="30" spans="1:33">
      <c r="A30" s="2">
        <v>24</v>
      </c>
      <c r="B30" s="10">
        <f t="shared" ca="1" si="1"/>
        <v>0</v>
      </c>
      <c r="C30" s="25">
        <f t="shared" ca="1" si="2"/>
        <v>0.68491921795172261</v>
      </c>
      <c r="J30">
        <f t="shared" ca="1" si="3"/>
        <v>0</v>
      </c>
      <c r="K30">
        <f t="shared" ca="1" si="4"/>
        <v>0</v>
      </c>
      <c r="L30" s="55">
        <v>24</v>
      </c>
      <c r="M30" s="61">
        <f t="shared" ca="1" si="0"/>
        <v>0</v>
      </c>
      <c r="N30" s="55"/>
    </row>
    <row r="31" spans="1:33">
      <c r="A31" s="2">
        <v>25</v>
      </c>
      <c r="B31" s="10">
        <f t="shared" ca="1" si="1"/>
        <v>1</v>
      </c>
      <c r="C31" s="25">
        <f t="shared" ca="1" si="2"/>
        <v>0.14665292527839924</v>
      </c>
      <c r="J31">
        <f t="shared" ca="1" si="3"/>
        <v>1</v>
      </c>
      <c r="K31">
        <f t="shared" ca="1" si="4"/>
        <v>0</v>
      </c>
      <c r="L31" s="55">
        <v>25</v>
      </c>
      <c r="M31" s="61">
        <f t="shared" ca="1" si="0"/>
        <v>2.2357954829396278</v>
      </c>
      <c r="N31" s="55"/>
    </row>
    <row r="32" spans="1:33">
      <c r="A32" s="2">
        <v>26</v>
      </c>
      <c r="B32" s="10">
        <f t="shared" ca="1" si="1"/>
        <v>1</v>
      </c>
      <c r="C32" s="25">
        <f t="shared" ca="1" si="2"/>
        <v>0.20686649747468533</v>
      </c>
      <c r="J32">
        <f t="shared" ca="1" si="3"/>
        <v>0</v>
      </c>
      <c r="K32">
        <f t="shared" ca="1" si="4"/>
        <v>0</v>
      </c>
      <c r="L32" s="55">
        <v>26</v>
      </c>
      <c r="M32" s="61">
        <f t="shared" ca="1" si="0"/>
        <v>6.0178470567741131</v>
      </c>
      <c r="N32" s="55"/>
    </row>
    <row r="33" spans="1:21">
      <c r="A33" s="2">
        <v>27</v>
      </c>
      <c r="B33" s="10">
        <f t="shared" ca="1" si="1"/>
        <v>0</v>
      </c>
      <c r="C33" s="25">
        <f t="shared" ca="1" si="2"/>
        <v>0.91327777355696371</v>
      </c>
      <c r="J33">
        <f t="shared" ca="1" si="3"/>
        <v>0</v>
      </c>
      <c r="K33">
        <f t="shared" ca="1" si="4"/>
        <v>1</v>
      </c>
      <c r="L33" s="55">
        <v>27</v>
      </c>
      <c r="M33" s="61">
        <f t="shared" ca="1" si="0"/>
        <v>0</v>
      </c>
      <c r="N33" s="55"/>
    </row>
    <row r="34" spans="1:21">
      <c r="A34" s="2">
        <v>28</v>
      </c>
      <c r="B34" s="10">
        <f t="shared" ca="1" si="1"/>
        <v>0</v>
      </c>
      <c r="C34" s="25">
        <f t="shared" ca="1" si="2"/>
        <v>0.97198827493284934</v>
      </c>
      <c r="J34">
        <f t="shared" ca="1" si="3"/>
        <v>0</v>
      </c>
      <c r="K34">
        <f t="shared" ca="1" si="4"/>
        <v>1</v>
      </c>
      <c r="L34" s="55">
        <v>28</v>
      </c>
      <c r="M34" s="61">
        <f t="shared" ca="1" si="0"/>
        <v>0</v>
      </c>
      <c r="N34" s="55"/>
    </row>
    <row r="35" spans="1:21">
      <c r="A35" s="2">
        <v>29</v>
      </c>
      <c r="B35" s="10">
        <f t="shared" ca="1" si="1"/>
        <v>0</v>
      </c>
      <c r="C35" s="25">
        <f t="shared" ca="1" si="2"/>
        <v>0.64367287053439315</v>
      </c>
      <c r="J35">
        <f t="shared" ca="1" si="3"/>
        <v>0</v>
      </c>
      <c r="K35">
        <f t="shared" ca="1" si="4"/>
        <v>0</v>
      </c>
      <c r="L35" s="55">
        <v>29</v>
      </c>
      <c r="M35" s="61">
        <f t="shared" ca="1" si="0"/>
        <v>0</v>
      </c>
      <c r="N35" s="55"/>
    </row>
    <row r="36" spans="1:21">
      <c r="A36" s="2">
        <v>30</v>
      </c>
      <c r="B36" s="10">
        <f t="shared" ca="1" si="1"/>
        <v>1</v>
      </c>
      <c r="C36" s="25">
        <f t="shared" ca="1" si="2"/>
        <v>0.16339271229670482</v>
      </c>
      <c r="J36">
        <f t="shared" ca="1" si="3"/>
        <v>1</v>
      </c>
      <c r="K36">
        <f t="shared" ca="1" si="4"/>
        <v>0</v>
      </c>
      <c r="L36" s="55">
        <v>30</v>
      </c>
      <c r="M36" s="61">
        <f t="shared" ca="1" si="0"/>
        <v>3.954058212713524</v>
      </c>
      <c r="N36" s="55"/>
    </row>
    <row r="37" spans="1:21">
      <c r="A37" s="2">
        <v>31</v>
      </c>
      <c r="B37" s="10">
        <f t="shared" ca="1" si="1"/>
        <v>1</v>
      </c>
      <c r="C37" s="25">
        <f t="shared" ca="1" si="2"/>
        <v>0.56114180443987383</v>
      </c>
      <c r="J37">
        <f t="shared" ca="1" si="3"/>
        <v>1</v>
      </c>
      <c r="K37">
        <f t="shared" ca="1" si="4"/>
        <v>0</v>
      </c>
      <c r="L37" s="55">
        <v>31</v>
      </c>
      <c r="M37" s="61">
        <f t="shared" ca="1" si="0"/>
        <v>1.7212193147728405</v>
      </c>
      <c r="N37" s="55"/>
    </row>
    <row r="38" spans="1:21">
      <c r="C38"/>
    </row>
    <row r="39" spans="1:21">
      <c r="C39"/>
    </row>
    <row r="40" spans="1:21">
      <c r="C40"/>
    </row>
    <row r="41" spans="1:21">
      <c r="C41"/>
    </row>
    <row r="42" spans="1:21">
      <c r="C42"/>
    </row>
    <row r="43" spans="1:21">
      <c r="C43"/>
    </row>
    <row r="44" spans="1:21" ht="26.1">
      <c r="A44" s="8" t="s">
        <v>93</v>
      </c>
      <c r="B44" s="8"/>
      <c r="O44" s="38" t="s">
        <v>55</v>
      </c>
      <c r="P44" s="38"/>
      <c r="Q44" s="38"/>
      <c r="R44" s="3"/>
      <c r="U44" s="80"/>
    </row>
    <row r="45" spans="1:21" ht="26.1">
      <c r="A45" s="11"/>
      <c r="B45" s="12" t="s">
        <v>56</v>
      </c>
      <c r="C45" s="23"/>
      <c r="D45" s="1"/>
      <c r="E45" s="14" t="s">
        <v>57</v>
      </c>
      <c r="F45" s="1"/>
      <c r="G45" s="1"/>
      <c r="H45" s="1"/>
      <c r="I45" s="1"/>
      <c r="L45" s="54" t="s">
        <v>58</v>
      </c>
      <c r="M45" s="55"/>
      <c r="N45" s="55"/>
      <c r="O45" s="38" t="s">
        <v>12</v>
      </c>
      <c r="P45" s="38" t="s">
        <v>13</v>
      </c>
      <c r="Q45" s="38" t="s">
        <v>14</v>
      </c>
      <c r="R45" s="3"/>
    </row>
    <row r="46" spans="1:21" ht="21">
      <c r="A46" s="2" t="s">
        <v>59</v>
      </c>
      <c r="B46" s="2"/>
      <c r="C46" s="23"/>
      <c r="D46" s="1"/>
      <c r="E46" s="1"/>
      <c r="F46" s="1"/>
      <c r="G46" s="1"/>
      <c r="H46" s="1"/>
      <c r="I46" s="1"/>
      <c r="L46" s="55" t="s">
        <v>60</v>
      </c>
      <c r="M46" s="55"/>
      <c r="N46" s="55"/>
      <c r="O46" s="38">
        <v>0.43</v>
      </c>
      <c r="P46" s="38">
        <v>0.72</v>
      </c>
      <c r="Q46" s="38">
        <v>0.62</v>
      </c>
      <c r="R46" s="3"/>
    </row>
    <row r="47" spans="1:21" ht="23.45">
      <c r="A47" s="2" t="s">
        <v>61</v>
      </c>
      <c r="B47" s="27">
        <v>1</v>
      </c>
      <c r="C47" s="28" t="s">
        <v>62</v>
      </c>
      <c r="D47" s="16" t="s">
        <v>63</v>
      </c>
      <c r="E47" s="16"/>
      <c r="F47" s="1"/>
      <c r="G47" s="2" t="s">
        <v>64</v>
      </c>
      <c r="H47" s="2"/>
      <c r="I47" s="2"/>
      <c r="J47" s="2" t="s">
        <v>64</v>
      </c>
      <c r="K47" s="2"/>
      <c r="L47" s="56" t="s">
        <v>65</v>
      </c>
      <c r="M47" s="62">
        <f>1/M48</f>
        <v>0.34219036049754481</v>
      </c>
      <c r="N47" s="57" t="s">
        <v>66</v>
      </c>
      <c r="O47" s="13">
        <v>650</v>
      </c>
      <c r="P47" s="13" t="s">
        <v>18</v>
      </c>
      <c r="Q47" s="13"/>
      <c r="R47" s="3"/>
    </row>
    <row r="48" spans="1:21">
      <c r="A48" s="2"/>
      <c r="B48" s="29">
        <v>0</v>
      </c>
      <c r="C48" s="30" t="s">
        <v>68</v>
      </c>
      <c r="D48" s="26" t="s">
        <v>69</v>
      </c>
      <c r="E48" s="17"/>
      <c r="F48" s="1"/>
      <c r="G48" s="19" t="s">
        <v>70</v>
      </c>
      <c r="H48" s="20"/>
      <c r="I48" s="20"/>
      <c r="J48" s="2" t="s">
        <v>13</v>
      </c>
      <c r="K48" s="2" t="s">
        <v>71</v>
      </c>
      <c r="L48" s="58" t="s">
        <v>72</v>
      </c>
      <c r="M48" s="64">
        <f>'Rainfall Year 2025'!M48*AB16</f>
        <v>2.9223499999999998</v>
      </c>
      <c r="N48" s="55"/>
      <c r="O48" s="3"/>
      <c r="P48" s="3"/>
      <c r="Q48" s="3"/>
      <c r="R48" s="3"/>
    </row>
    <row r="49" spans="1:23">
      <c r="A49" s="5" t="s">
        <v>73</v>
      </c>
      <c r="B49" s="9" t="s">
        <v>74</v>
      </c>
      <c r="C49" s="24" t="s">
        <v>75</v>
      </c>
      <c r="D49" s="18" t="s">
        <v>76</v>
      </c>
      <c r="E49" s="18" t="s">
        <v>77</v>
      </c>
      <c r="F49" s="15" t="s">
        <v>78</v>
      </c>
      <c r="G49" s="20" t="s">
        <v>79</v>
      </c>
      <c r="H49" s="21">
        <f ca="1">COUNTIF(rainout,"&gt;0")/COUNT(rainout)</f>
        <v>0.65891472868217049</v>
      </c>
      <c r="I49" s="20"/>
      <c r="J49" s="6">
        <f ca="1">SUM(J50:J3699)/SUM(rainout)</f>
        <v>0.64681526124511335</v>
      </c>
      <c r="K49" s="6">
        <f ca="1">SUM(K50:K3699)/(3650-SUM(rainout))</f>
        <v>1.3872548542273351E-2</v>
      </c>
      <c r="L49" s="59" t="s">
        <v>73</v>
      </c>
      <c r="M49" s="60" t="s">
        <v>80</v>
      </c>
      <c r="N49" s="55"/>
    </row>
    <row r="50" spans="1:23">
      <c r="A50" s="2">
        <v>1</v>
      </c>
      <c r="B50" s="10">
        <v>1</v>
      </c>
      <c r="C50" s="25">
        <f ca="1">RAND()</f>
        <v>0.11425051814775788</v>
      </c>
      <c r="D50" s="18" t="s">
        <v>81</v>
      </c>
      <c r="E50" s="18" t="s">
        <v>82</v>
      </c>
      <c r="F50" s="15" t="s">
        <v>78</v>
      </c>
      <c r="G50" s="20" t="s">
        <v>12</v>
      </c>
      <c r="H50" s="21">
        <f ca="1">COUNTIF(rainout,"=0")/COUNT(rainout)</f>
        <v>0.34108527131782945</v>
      </c>
      <c r="I50" s="20"/>
      <c r="J50">
        <f ca="1">IF(AND(B50,B51),1,0)</f>
        <v>1</v>
      </c>
      <c r="K50">
        <f ca="1">IF(AND(NOT(B50),NOT(B51)),1,0)</f>
        <v>0</v>
      </c>
      <c r="L50" s="55">
        <v>1</v>
      </c>
      <c r="M50" s="61">
        <f t="shared" ref="M50:M77" ca="1" si="8">IF(B50&gt;0,-LN(1-(RAND()))/lambda,0)</f>
        <v>6.8411641418832625</v>
      </c>
      <c r="N50" s="55"/>
      <c r="O50" s="37"/>
      <c r="P50" t="s">
        <v>83</v>
      </c>
    </row>
    <row r="51" spans="1:23">
      <c r="A51" s="2">
        <v>2</v>
      </c>
      <c r="B51" s="10">
        <f t="shared" ref="B51:B77" ca="1" si="9">IF(B50&gt;0,IF(C51&lt;pww,1,0),IF(C51&lt;pdw,1,0))</f>
        <v>1</v>
      </c>
      <c r="C51" s="25">
        <f t="shared" ca="1" si="2"/>
        <v>6.1647729933287376E-3</v>
      </c>
      <c r="D51" s="18"/>
      <c r="E51" s="18"/>
      <c r="F51" s="1"/>
      <c r="G51" s="19" t="s">
        <v>69</v>
      </c>
      <c r="H51" s="19"/>
      <c r="I51" s="20"/>
      <c r="J51">
        <f t="shared" ref="J51:J77" ca="1" si="10">IF(AND(B51,B52),1,0)</f>
        <v>1</v>
      </c>
      <c r="K51">
        <f t="shared" ref="K51:K77" ca="1" si="11">IF(AND(NOT(B51),NOT(B52)),1,0)</f>
        <v>0</v>
      </c>
      <c r="L51" s="55">
        <v>2</v>
      </c>
      <c r="M51" s="61">
        <f t="shared" ca="1" si="8"/>
        <v>8.8619485413645194</v>
      </c>
      <c r="N51" s="55"/>
      <c r="O51" s="4"/>
      <c r="P51" t="s">
        <v>84</v>
      </c>
    </row>
    <row r="52" spans="1:23" ht="15.6">
      <c r="A52" s="2">
        <v>3</v>
      </c>
      <c r="B52" s="10">
        <f t="shared" ca="1" si="9"/>
        <v>1</v>
      </c>
      <c r="C52" s="25">
        <f t="shared" ca="1" si="2"/>
        <v>0.17971408445000903</v>
      </c>
      <c r="D52" s="63">
        <f>'Rainfall Year 2025'!D52</f>
        <v>0.73</v>
      </c>
      <c r="E52" s="34">
        <f>1-D52</f>
        <v>0.27</v>
      </c>
      <c r="F52" s="35" t="s">
        <v>78</v>
      </c>
      <c r="G52" s="36">
        <f ca="1">J49</f>
        <v>0.64681526124511335</v>
      </c>
      <c r="H52" s="36">
        <f ca="1">1-G52</f>
        <v>0.35318473875488665</v>
      </c>
      <c r="I52" s="20"/>
      <c r="J52">
        <f t="shared" ca="1" si="10"/>
        <v>0</v>
      </c>
      <c r="K52">
        <f t="shared" ca="1" si="11"/>
        <v>0</v>
      </c>
      <c r="L52" s="55">
        <v>3</v>
      </c>
      <c r="M52" s="61">
        <f t="shared" ca="1" si="8"/>
        <v>0.25933622554865959</v>
      </c>
      <c r="N52" s="55"/>
      <c r="O52" s="41" t="s">
        <v>85</v>
      </c>
      <c r="P52" s="42"/>
      <c r="Q52" s="42" t="s">
        <v>86</v>
      </c>
      <c r="R52" s="43"/>
    </row>
    <row r="53" spans="1:23" ht="15.6">
      <c r="A53" s="2">
        <v>4</v>
      </c>
      <c r="B53" s="10">
        <f t="shared" ca="1" si="9"/>
        <v>0</v>
      </c>
      <c r="C53" s="25">
        <f t="shared" ca="1" si="2"/>
        <v>0.91130886945343514</v>
      </c>
      <c r="D53" s="34">
        <f>1-E53</f>
        <v>0.41000000000000003</v>
      </c>
      <c r="E53" s="63">
        <f>'Rainfall Year 2025'!E53</f>
        <v>0.59</v>
      </c>
      <c r="F53" s="35" t="s">
        <v>78</v>
      </c>
      <c r="G53" s="36">
        <f ca="1">1-H53</f>
        <v>0.98612745145772662</v>
      </c>
      <c r="H53" s="36">
        <f ca="1">K49</f>
        <v>1.3872548542273351E-2</v>
      </c>
      <c r="I53" s="20"/>
      <c r="J53">
        <f t="shared" ca="1" si="10"/>
        <v>0</v>
      </c>
      <c r="K53">
        <f t="shared" ca="1" si="11"/>
        <v>0</v>
      </c>
      <c r="L53" s="55">
        <v>4</v>
      </c>
      <c r="M53" s="61">
        <f t="shared" ca="1" si="8"/>
        <v>0</v>
      </c>
      <c r="N53" s="55"/>
      <c r="O53" s="44">
        <f ca="1">SUM(M50:M77)/28/H49</f>
        <v>3.0715249195876759</v>
      </c>
      <c r="P53" s="45"/>
      <c r="Q53" s="46">
        <f ca="1">SUM(M50:M77)</f>
        <v>56.668444252857888</v>
      </c>
      <c r="R53" s="47" t="s">
        <v>87</v>
      </c>
      <c r="S53" s="78" t="s">
        <v>88</v>
      </c>
      <c r="T53" s="78"/>
      <c r="U53" s="78"/>
      <c r="V53" s="78"/>
    </row>
    <row r="54" spans="1:23" ht="15.6">
      <c r="A54" s="2">
        <v>5</v>
      </c>
      <c r="B54" s="10">
        <f t="shared" ca="1" si="9"/>
        <v>1</v>
      </c>
      <c r="C54" s="25">
        <f t="shared" ca="1" si="2"/>
        <v>2.3794398007864204E-2</v>
      </c>
      <c r="J54">
        <f t="shared" ca="1" si="10"/>
        <v>1</v>
      </c>
      <c r="K54">
        <f t="shared" ca="1" si="11"/>
        <v>0</v>
      </c>
      <c r="L54" s="55">
        <v>5</v>
      </c>
      <c r="M54" s="61">
        <f t="shared" ca="1" si="8"/>
        <v>0.44693013960404343</v>
      </c>
      <c r="N54" s="55"/>
      <c r="O54" s="48"/>
      <c r="P54" s="49"/>
      <c r="R54" s="50"/>
    </row>
    <row r="55" spans="1:23">
      <c r="A55" s="2">
        <v>6</v>
      </c>
      <c r="B55" s="10">
        <f t="shared" ca="1" si="9"/>
        <v>1</v>
      </c>
      <c r="C55" s="25">
        <f t="shared" ca="1" si="2"/>
        <v>0.38543999832449394</v>
      </c>
      <c r="J55">
        <f t="shared" ca="1" si="10"/>
        <v>0</v>
      </c>
      <c r="K55">
        <f t="shared" ca="1" si="11"/>
        <v>0</v>
      </c>
      <c r="L55" s="55">
        <v>6</v>
      </c>
      <c r="M55" s="61">
        <f t="shared" ca="1" si="8"/>
        <v>3.7706083925108422</v>
      </c>
      <c r="N55" s="55"/>
    </row>
    <row r="56" spans="1:23">
      <c r="A56" s="2">
        <v>7</v>
      </c>
      <c r="B56" s="10">
        <f t="shared" ca="1" si="9"/>
        <v>0</v>
      </c>
      <c r="C56" s="25">
        <f t="shared" ca="1" si="2"/>
        <v>0.86846508274643186</v>
      </c>
      <c r="J56">
        <f t="shared" ca="1" si="10"/>
        <v>0</v>
      </c>
      <c r="K56">
        <f t="shared" ca="1" si="11"/>
        <v>1</v>
      </c>
      <c r="L56" s="55">
        <v>7</v>
      </c>
      <c r="M56" s="61">
        <f t="shared" ca="1" si="8"/>
        <v>0</v>
      </c>
      <c r="N56" s="55"/>
      <c r="O56" s="76" t="s">
        <v>89</v>
      </c>
      <c r="P56" s="76" t="s">
        <v>90</v>
      </c>
      <c r="Q56" s="77">
        <f>79.9</f>
        <v>79.900000000000006</v>
      </c>
      <c r="R56" s="78" t="s">
        <v>87</v>
      </c>
      <c r="S56" s="78" t="s">
        <v>91</v>
      </c>
      <c r="T56" s="78"/>
      <c r="U56" s="78"/>
      <c r="V56" s="78"/>
      <c r="W56" s="78"/>
    </row>
    <row r="57" spans="1:23">
      <c r="A57" s="2">
        <v>8</v>
      </c>
      <c r="B57" s="10">
        <f t="shared" ca="1" si="9"/>
        <v>0</v>
      </c>
      <c r="C57" s="25">
        <f t="shared" ca="1" si="2"/>
        <v>0.82220044870063458</v>
      </c>
      <c r="J57">
        <f t="shared" ca="1" si="10"/>
        <v>0</v>
      </c>
      <c r="K57">
        <f t="shared" ca="1" si="11"/>
        <v>0</v>
      </c>
      <c r="L57" s="55">
        <v>8</v>
      </c>
      <c r="M57" s="61">
        <f t="shared" ca="1" si="8"/>
        <v>0</v>
      </c>
      <c r="N57" s="55"/>
      <c r="O57" s="76"/>
      <c r="P57" s="76" t="s">
        <v>92</v>
      </c>
      <c r="Q57" s="77">
        <f ca="1">MAX(M50:M3699)</f>
        <v>22.28549590555814</v>
      </c>
      <c r="R57" s="78" t="s">
        <v>87</v>
      </c>
      <c r="S57" s="78"/>
      <c r="T57" s="78"/>
      <c r="U57" s="78"/>
      <c r="V57" s="78"/>
      <c r="W57" s="78"/>
    </row>
    <row r="58" spans="1:23">
      <c r="A58" s="2">
        <v>9</v>
      </c>
      <c r="B58" s="10">
        <f t="shared" ca="1" si="9"/>
        <v>1</v>
      </c>
      <c r="C58" s="25">
        <f t="shared" ca="1" si="2"/>
        <v>0.15544312125704896</v>
      </c>
      <c r="J58">
        <f t="shared" ca="1" si="10"/>
        <v>0</v>
      </c>
      <c r="K58">
        <f t="shared" ca="1" si="11"/>
        <v>0</v>
      </c>
      <c r="L58" s="55">
        <v>9</v>
      </c>
      <c r="M58" s="61">
        <f t="shared" ca="1" si="8"/>
        <v>0.22958466431089714</v>
      </c>
      <c r="N58" s="55"/>
      <c r="Q58" s="51"/>
    </row>
    <row r="59" spans="1:23">
      <c r="A59" s="2">
        <v>10</v>
      </c>
      <c r="B59" s="10">
        <f t="shared" ca="1" si="9"/>
        <v>0</v>
      </c>
      <c r="C59" s="25">
        <f t="shared" ca="1" si="2"/>
        <v>0.90280728481200967</v>
      </c>
      <c r="J59">
        <f t="shared" ca="1" si="10"/>
        <v>0</v>
      </c>
      <c r="K59">
        <f t="shared" ca="1" si="11"/>
        <v>0</v>
      </c>
      <c r="L59" s="55">
        <v>10</v>
      </c>
      <c r="M59" s="61">
        <f t="shared" ca="1" si="8"/>
        <v>0</v>
      </c>
      <c r="N59" s="55"/>
    </row>
    <row r="60" spans="1:23">
      <c r="A60" s="2">
        <v>11</v>
      </c>
      <c r="B60" s="10">
        <f t="shared" ca="1" si="9"/>
        <v>1</v>
      </c>
      <c r="C60" s="25">
        <f t="shared" ca="1" si="2"/>
        <v>0.47737298101931325</v>
      </c>
      <c r="J60">
        <f t="shared" ca="1" si="10"/>
        <v>1</v>
      </c>
      <c r="K60">
        <f t="shared" ca="1" si="11"/>
        <v>0</v>
      </c>
      <c r="L60" s="55">
        <v>11</v>
      </c>
      <c r="M60" s="61">
        <f t="shared" ca="1" si="8"/>
        <v>2.4378158801670251</v>
      </c>
      <c r="N60" s="55"/>
    </row>
    <row r="61" spans="1:23">
      <c r="A61" s="2">
        <v>12</v>
      </c>
      <c r="B61" s="10">
        <f t="shared" ca="1" si="9"/>
        <v>1</v>
      </c>
      <c r="C61" s="25">
        <f t="shared" ca="1" si="2"/>
        <v>0.10003375515631174</v>
      </c>
      <c r="J61">
        <f t="shared" ca="1" si="10"/>
        <v>1</v>
      </c>
      <c r="K61">
        <f t="shared" ca="1" si="11"/>
        <v>0</v>
      </c>
      <c r="L61" s="55">
        <v>12</v>
      </c>
      <c r="M61" s="61">
        <f t="shared" ca="1" si="8"/>
        <v>8.5914660320803495</v>
      </c>
      <c r="N61" s="55"/>
    </row>
    <row r="62" spans="1:23">
      <c r="A62" s="2">
        <v>13</v>
      </c>
      <c r="B62" s="10">
        <f t="shared" ca="1" si="9"/>
        <v>1</v>
      </c>
      <c r="C62" s="25">
        <f t="shared" ca="1" si="2"/>
        <v>0.57938946138764602</v>
      </c>
      <c r="J62">
        <f t="shared" ca="1" si="10"/>
        <v>1</v>
      </c>
      <c r="K62">
        <f t="shared" ca="1" si="11"/>
        <v>0</v>
      </c>
      <c r="L62" s="55">
        <v>13</v>
      </c>
      <c r="M62" s="61">
        <f t="shared" ca="1" si="8"/>
        <v>1.3953427173033053</v>
      </c>
      <c r="N62" s="55"/>
    </row>
    <row r="63" spans="1:23">
      <c r="A63" s="2">
        <v>14</v>
      </c>
      <c r="B63" s="10">
        <f t="shared" ca="1" si="9"/>
        <v>1</v>
      </c>
      <c r="C63" s="25">
        <f t="shared" ca="1" si="2"/>
        <v>0.24849245999156633</v>
      </c>
      <c r="J63">
        <f t="shared" ca="1" si="10"/>
        <v>1</v>
      </c>
      <c r="K63">
        <f t="shared" ca="1" si="11"/>
        <v>0</v>
      </c>
      <c r="L63" s="55">
        <v>14</v>
      </c>
      <c r="M63" s="61">
        <f t="shared" ca="1" si="8"/>
        <v>2.5542683045745247</v>
      </c>
      <c r="N63" s="55"/>
    </row>
    <row r="64" spans="1:23">
      <c r="A64" s="2">
        <v>15</v>
      </c>
      <c r="B64" s="10">
        <f t="shared" ca="1" si="9"/>
        <v>1</v>
      </c>
      <c r="C64" s="25">
        <f t="shared" ca="1" si="2"/>
        <v>0.70259488464241138</v>
      </c>
      <c r="J64">
        <f t="shared" ca="1" si="10"/>
        <v>1</v>
      </c>
      <c r="K64">
        <f t="shared" ca="1" si="11"/>
        <v>0</v>
      </c>
      <c r="L64" s="55">
        <v>15</v>
      </c>
      <c r="M64" s="61">
        <f t="shared" ca="1" si="8"/>
        <v>3.1221161414438394</v>
      </c>
      <c r="N64" s="55"/>
    </row>
    <row r="65" spans="1:14">
      <c r="A65" s="2">
        <v>16</v>
      </c>
      <c r="B65" s="10">
        <f t="shared" ca="1" si="9"/>
        <v>1</v>
      </c>
      <c r="C65" s="25">
        <f t="shared" ca="1" si="2"/>
        <v>0.50411642268604717</v>
      </c>
      <c r="J65">
        <f t="shared" ca="1" si="10"/>
        <v>1</v>
      </c>
      <c r="K65">
        <f t="shared" ca="1" si="11"/>
        <v>0</v>
      </c>
      <c r="L65" s="55">
        <v>16</v>
      </c>
      <c r="M65" s="61">
        <f t="shared" ca="1" si="8"/>
        <v>0.12263328420829367</v>
      </c>
      <c r="N65" s="55"/>
    </row>
    <row r="66" spans="1:14">
      <c r="A66" s="2">
        <v>17</v>
      </c>
      <c r="B66" s="10">
        <f t="shared" ca="1" si="9"/>
        <v>1</v>
      </c>
      <c r="C66" s="25">
        <f t="shared" ca="1" si="2"/>
        <v>0.18252215748786405</v>
      </c>
      <c r="J66">
        <f t="shared" ca="1" si="10"/>
        <v>0</v>
      </c>
      <c r="K66">
        <f t="shared" ca="1" si="11"/>
        <v>0</v>
      </c>
      <c r="L66" s="55">
        <v>17</v>
      </c>
      <c r="M66" s="61">
        <f t="shared" ca="1" si="8"/>
        <v>8.173556830573343</v>
      </c>
      <c r="N66" s="55"/>
    </row>
    <row r="67" spans="1:14">
      <c r="A67" s="2">
        <v>18</v>
      </c>
      <c r="B67" s="10">
        <f t="shared" ca="1" si="9"/>
        <v>0</v>
      </c>
      <c r="C67" s="25">
        <f t="shared" ca="1" si="2"/>
        <v>0.80804667156048604</v>
      </c>
      <c r="J67">
        <f t="shared" ca="1" si="10"/>
        <v>0</v>
      </c>
      <c r="K67">
        <f t="shared" ca="1" si="11"/>
        <v>0</v>
      </c>
      <c r="L67" s="55">
        <v>18</v>
      </c>
      <c r="M67" s="61">
        <f t="shared" ca="1" si="8"/>
        <v>0</v>
      </c>
      <c r="N67" s="55"/>
    </row>
    <row r="68" spans="1:14">
      <c r="A68" s="2">
        <v>19</v>
      </c>
      <c r="B68" s="10">
        <f t="shared" ca="1" si="9"/>
        <v>1</v>
      </c>
      <c r="C68" s="25">
        <f t="shared" ca="1" si="2"/>
        <v>1.309416383797668E-2</v>
      </c>
      <c r="J68">
        <f t="shared" ca="1" si="10"/>
        <v>1</v>
      </c>
      <c r="K68">
        <f t="shared" ca="1" si="11"/>
        <v>0</v>
      </c>
      <c r="L68" s="55">
        <v>19</v>
      </c>
      <c r="M68" s="61">
        <f t="shared" ca="1" si="8"/>
        <v>1.2329938454434575</v>
      </c>
      <c r="N68" s="55"/>
    </row>
    <row r="69" spans="1:14">
      <c r="A69" s="2">
        <v>20</v>
      </c>
      <c r="B69" s="10">
        <f t="shared" ca="1" si="9"/>
        <v>1</v>
      </c>
      <c r="C69" s="25">
        <f t="shared" ca="1" si="2"/>
        <v>0.63074172406591267</v>
      </c>
      <c r="J69">
        <f t="shared" ca="1" si="10"/>
        <v>1</v>
      </c>
      <c r="K69">
        <f t="shared" ca="1" si="11"/>
        <v>0</v>
      </c>
      <c r="L69" s="55">
        <v>20</v>
      </c>
      <c r="M69" s="61">
        <f t="shared" ca="1" si="8"/>
        <v>7.2930088913911784E-2</v>
      </c>
      <c r="N69" s="55"/>
    </row>
    <row r="70" spans="1:14">
      <c r="A70" s="2">
        <v>21</v>
      </c>
      <c r="B70" s="10">
        <f t="shared" ca="1" si="9"/>
        <v>1</v>
      </c>
      <c r="C70" s="25">
        <f t="shared" ca="1" si="2"/>
        <v>5.8467224404365803E-2</v>
      </c>
      <c r="J70">
        <f t="shared" ca="1" si="10"/>
        <v>1</v>
      </c>
      <c r="K70">
        <f t="shared" ca="1" si="11"/>
        <v>0</v>
      </c>
      <c r="L70" s="55">
        <v>21</v>
      </c>
      <c r="M70" s="61">
        <f t="shared" ca="1" si="8"/>
        <v>4.2025463024216531E-2</v>
      </c>
      <c r="N70" s="55"/>
    </row>
    <row r="71" spans="1:14">
      <c r="A71" s="2">
        <v>22</v>
      </c>
      <c r="B71" s="10">
        <f t="shared" ca="1" si="9"/>
        <v>1</v>
      </c>
      <c r="C71" s="25">
        <f t="shared" ca="1" si="2"/>
        <v>0.52766212382601485</v>
      </c>
      <c r="J71">
        <f t="shared" ca="1" si="10"/>
        <v>0</v>
      </c>
      <c r="K71">
        <f t="shared" ca="1" si="11"/>
        <v>0</v>
      </c>
      <c r="L71" s="55">
        <v>22</v>
      </c>
      <c r="M71" s="61">
        <f t="shared" ca="1" si="8"/>
        <v>1.9281052284038052</v>
      </c>
      <c r="N71" s="55"/>
    </row>
    <row r="72" spans="1:14">
      <c r="A72" s="2">
        <v>23</v>
      </c>
      <c r="B72" s="10">
        <f t="shared" ca="1" si="9"/>
        <v>0</v>
      </c>
      <c r="C72" s="25">
        <f t="shared" ref="C72:C77" ca="1" si="12">RAND()</f>
        <v>0.83677873606509257</v>
      </c>
      <c r="J72">
        <f t="shared" ca="1" si="10"/>
        <v>0</v>
      </c>
      <c r="K72">
        <f t="shared" ca="1" si="11"/>
        <v>0</v>
      </c>
      <c r="L72" s="55">
        <v>23</v>
      </c>
      <c r="M72" s="61">
        <f t="shared" ca="1" si="8"/>
        <v>0</v>
      </c>
      <c r="N72" s="55"/>
    </row>
    <row r="73" spans="1:14">
      <c r="A73" s="2">
        <v>24</v>
      </c>
      <c r="B73" s="10">
        <f t="shared" ca="1" si="9"/>
        <v>1</v>
      </c>
      <c r="C73" s="25">
        <f t="shared" ca="1" si="12"/>
        <v>0.15761004485758223</v>
      </c>
      <c r="J73">
        <f t="shared" ca="1" si="10"/>
        <v>0</v>
      </c>
      <c r="K73">
        <f t="shared" ca="1" si="11"/>
        <v>0</v>
      </c>
      <c r="L73" s="55">
        <v>24</v>
      </c>
      <c r="M73" s="61">
        <f t="shared" ca="1" si="8"/>
        <v>2.2183416524167859E-2</v>
      </c>
      <c r="N73" s="55"/>
    </row>
    <row r="74" spans="1:14">
      <c r="A74" s="2">
        <v>25</v>
      </c>
      <c r="B74" s="10">
        <f t="shared" ca="1" si="9"/>
        <v>0</v>
      </c>
      <c r="C74" s="25">
        <f t="shared" ca="1" si="12"/>
        <v>0.89105450651296014</v>
      </c>
      <c r="J74">
        <f t="shared" ca="1" si="10"/>
        <v>0</v>
      </c>
      <c r="K74">
        <f t="shared" ca="1" si="11"/>
        <v>0</v>
      </c>
      <c r="L74" s="55">
        <v>25</v>
      </c>
      <c r="M74" s="61">
        <f t="shared" ca="1" si="8"/>
        <v>0</v>
      </c>
      <c r="N74" s="55"/>
    </row>
    <row r="75" spans="1:14">
      <c r="A75" s="2">
        <v>26</v>
      </c>
      <c r="B75" s="10">
        <f t="shared" ca="1" si="9"/>
        <v>1</v>
      </c>
      <c r="C75" s="25">
        <f t="shared" ca="1" si="12"/>
        <v>4.4471137673666616E-2</v>
      </c>
      <c r="J75">
        <f t="shared" ca="1" si="10"/>
        <v>1</v>
      </c>
      <c r="K75">
        <f t="shared" ca="1" si="11"/>
        <v>0</v>
      </c>
      <c r="L75" s="55">
        <v>26</v>
      </c>
      <c r="M75" s="61">
        <f t="shared" ca="1" si="8"/>
        <v>4.6856874233495809</v>
      </c>
      <c r="N75" s="55"/>
    </row>
    <row r="76" spans="1:14">
      <c r="A76" s="2">
        <v>27</v>
      </c>
      <c r="B76" s="10">
        <f t="shared" ca="1" si="9"/>
        <v>1</v>
      </c>
      <c r="C76" s="25">
        <f t="shared" ca="1" si="12"/>
        <v>0.6448503797943459</v>
      </c>
      <c r="J76">
        <f t="shared" ca="1" si="10"/>
        <v>1</v>
      </c>
      <c r="K76">
        <f t="shared" ca="1" si="11"/>
        <v>0</v>
      </c>
      <c r="L76" s="55">
        <v>27</v>
      </c>
      <c r="M76" s="61">
        <f t="shared" ca="1" si="8"/>
        <v>1.2781835369499406</v>
      </c>
      <c r="N76" s="55"/>
    </row>
    <row r="77" spans="1:14">
      <c r="A77" s="2">
        <v>28</v>
      </c>
      <c r="B77" s="10">
        <f t="shared" ca="1" si="9"/>
        <v>1</v>
      </c>
      <c r="C77" s="25">
        <f t="shared" ca="1" si="12"/>
        <v>0.56446620988951068</v>
      </c>
      <c r="J77">
        <f t="shared" ca="1" si="10"/>
        <v>1</v>
      </c>
      <c r="K77">
        <f t="shared" ca="1" si="11"/>
        <v>0</v>
      </c>
      <c r="L77" s="55">
        <v>28</v>
      </c>
      <c r="M77" s="61">
        <f t="shared" ca="1" si="8"/>
        <v>0.59956395467589207</v>
      </c>
      <c r="N77" s="55"/>
    </row>
    <row r="78" spans="1:14">
      <c r="C78"/>
    </row>
    <row r="79" spans="1:14">
      <c r="C79"/>
    </row>
    <row r="80" spans="1:14">
      <c r="C80"/>
    </row>
    <row r="81" spans="1:22">
      <c r="C81"/>
    </row>
    <row r="82" spans="1:22">
      <c r="C82"/>
    </row>
    <row r="83" spans="1:22">
      <c r="C83"/>
    </row>
    <row r="84" spans="1:22">
      <c r="C84"/>
    </row>
    <row r="85" spans="1:22">
      <c r="C85"/>
    </row>
    <row r="86" spans="1:22">
      <c r="C86"/>
    </row>
    <row r="87" spans="1:22" ht="26.1">
      <c r="A87" s="8" t="s">
        <v>94</v>
      </c>
      <c r="B87" s="8"/>
      <c r="O87" s="38" t="s">
        <v>55</v>
      </c>
      <c r="P87" s="38"/>
      <c r="Q87" s="38"/>
      <c r="R87" s="3"/>
    </row>
    <row r="88" spans="1:22" ht="26.1">
      <c r="A88" s="11"/>
      <c r="B88" s="12" t="s">
        <v>56</v>
      </c>
      <c r="C88" s="23"/>
      <c r="D88" s="1"/>
      <c r="E88" s="14" t="s">
        <v>57</v>
      </c>
      <c r="F88" s="1"/>
      <c r="G88" s="1"/>
      <c r="H88" s="1"/>
      <c r="I88" s="1"/>
      <c r="L88" s="54" t="s">
        <v>58</v>
      </c>
      <c r="M88" s="55"/>
      <c r="N88" s="55"/>
      <c r="O88" s="38" t="s">
        <v>12</v>
      </c>
      <c r="P88" s="38" t="s">
        <v>13</v>
      </c>
      <c r="Q88" s="38" t="s">
        <v>14</v>
      </c>
      <c r="R88" s="3"/>
    </row>
    <row r="89" spans="1:22" ht="21">
      <c r="A89" s="2" t="s">
        <v>59</v>
      </c>
      <c r="B89" s="2"/>
      <c r="C89" s="23"/>
      <c r="D89" s="1"/>
      <c r="E89" s="1"/>
      <c r="F89" s="1"/>
      <c r="G89" s="1"/>
      <c r="H89" s="1"/>
      <c r="I89" s="1"/>
      <c r="L89" s="55" t="s">
        <v>60</v>
      </c>
      <c r="M89" s="55"/>
      <c r="N89" s="55"/>
      <c r="O89" s="38">
        <v>0.43</v>
      </c>
      <c r="P89" s="38">
        <v>0.72</v>
      </c>
      <c r="Q89" s="38">
        <v>0.62</v>
      </c>
      <c r="R89" s="3"/>
    </row>
    <row r="90" spans="1:22" ht="23.45">
      <c r="A90" s="2" t="s">
        <v>61</v>
      </c>
      <c r="B90" s="27">
        <v>1</v>
      </c>
      <c r="C90" s="28" t="s">
        <v>62</v>
      </c>
      <c r="D90" s="16" t="s">
        <v>63</v>
      </c>
      <c r="E90" s="16"/>
      <c r="F90" s="1"/>
      <c r="G90" s="2" t="s">
        <v>64</v>
      </c>
      <c r="H90" s="2"/>
      <c r="I90" s="2"/>
      <c r="J90" s="2" t="s">
        <v>64</v>
      </c>
      <c r="K90" s="2"/>
      <c r="L90" s="56" t="s">
        <v>65</v>
      </c>
      <c r="M90" s="62">
        <f>1/M91</f>
        <v>0.34482758620689657</v>
      </c>
      <c r="N90" s="57" t="s">
        <v>66</v>
      </c>
      <c r="O90" s="13">
        <v>650</v>
      </c>
      <c r="P90" s="13" t="s">
        <v>18</v>
      </c>
      <c r="Q90" s="13"/>
      <c r="R90" s="3"/>
    </row>
    <row r="91" spans="1:22">
      <c r="A91" s="2"/>
      <c r="B91" s="29">
        <v>0</v>
      </c>
      <c r="C91" s="30" t="s">
        <v>68</v>
      </c>
      <c r="D91" s="26" t="s">
        <v>69</v>
      </c>
      <c r="E91" s="17"/>
      <c r="F91" s="1"/>
      <c r="G91" s="19" t="s">
        <v>70</v>
      </c>
      <c r="H91" s="20"/>
      <c r="I91" s="20"/>
      <c r="J91" s="2" t="s">
        <v>13</v>
      </c>
      <c r="K91" s="2" t="s">
        <v>71</v>
      </c>
      <c r="L91" s="58" t="s">
        <v>72</v>
      </c>
      <c r="M91" s="64">
        <f>'Rainfall Year 2025'!M91</f>
        <v>2.9</v>
      </c>
      <c r="N91" s="55"/>
      <c r="O91" s="3"/>
      <c r="P91" s="3"/>
      <c r="Q91" s="3"/>
      <c r="R91" s="3"/>
    </row>
    <row r="92" spans="1:22">
      <c r="A92" s="5" t="s">
        <v>73</v>
      </c>
      <c r="B92" s="9" t="s">
        <v>74</v>
      </c>
      <c r="C92" s="24" t="s">
        <v>75</v>
      </c>
      <c r="D92" s="18" t="s">
        <v>76</v>
      </c>
      <c r="E92" s="18" t="s">
        <v>77</v>
      </c>
      <c r="F92" s="15" t="s">
        <v>78</v>
      </c>
      <c r="G92" s="20" t="s">
        <v>79</v>
      </c>
      <c r="H92" s="21">
        <f ca="1">COUNTIF(rainout,"&gt;0")/COUNT(rainout)</f>
        <v>0.65891472868217049</v>
      </c>
      <c r="I92" s="20"/>
      <c r="J92" s="6">
        <f ca="1">SUM(J93:J3742)/SUM(rainout)</f>
        <v>0.58569488913087464</v>
      </c>
      <c r="K92" s="6">
        <f ca="1">SUM(K93:K3742)/(3650-SUM(rainout))</f>
        <v>1.3573999499710845E-2</v>
      </c>
      <c r="L92" s="59" t="s">
        <v>73</v>
      </c>
      <c r="M92" s="60" t="s">
        <v>80</v>
      </c>
      <c r="N92" s="55"/>
    </row>
    <row r="93" spans="1:22">
      <c r="A93" s="2">
        <v>1</v>
      </c>
      <c r="B93" s="10">
        <v>1</v>
      </c>
      <c r="C93" s="25">
        <f ca="1">RAND()</f>
        <v>0.7003972798993835</v>
      </c>
      <c r="D93" s="18" t="s">
        <v>81</v>
      </c>
      <c r="E93" s="18" t="s">
        <v>82</v>
      </c>
      <c r="F93" s="15" t="s">
        <v>78</v>
      </c>
      <c r="G93" s="20" t="s">
        <v>12</v>
      </c>
      <c r="H93" s="21">
        <f ca="1">COUNTIF(rainout,"=0")/COUNT(rainout)</f>
        <v>0.34108527131782945</v>
      </c>
      <c r="I93" s="20"/>
      <c r="J93">
        <f ca="1">IF(AND(B93,B94),1,0)</f>
        <v>1</v>
      </c>
      <c r="K93">
        <f ca="1">IF(AND(NOT(B93),NOT(B94)),1,0)</f>
        <v>0</v>
      </c>
      <c r="L93" s="55">
        <v>1</v>
      </c>
      <c r="M93" s="61">
        <f t="shared" ref="M93:M123" ca="1" si="13">IF(B93&gt;0,-LN(1-(RAND()))/lambda,0)</f>
        <v>3.334839605083615E-2</v>
      </c>
      <c r="N93" s="55"/>
      <c r="O93" s="37"/>
      <c r="P93" t="s">
        <v>83</v>
      </c>
    </row>
    <row r="94" spans="1:22">
      <c r="A94" s="2">
        <v>2</v>
      </c>
      <c r="B94" s="10">
        <f t="shared" ref="B94:B123" ca="1" si="14">IF(B93&gt;0,IF(C94&lt;pww,1,0),IF(C94&lt;pdw,1,0))</f>
        <v>1</v>
      </c>
      <c r="C94" s="25">
        <f t="shared" ref="C94:C123" ca="1" si="15">RAND()</f>
        <v>0.63132013065882142</v>
      </c>
      <c r="D94" s="18"/>
      <c r="E94" s="18"/>
      <c r="F94" s="1"/>
      <c r="G94" s="19" t="s">
        <v>69</v>
      </c>
      <c r="H94" s="19"/>
      <c r="I94" s="20"/>
      <c r="J94">
        <f t="shared" ref="J94:J123" ca="1" si="16">IF(AND(B94,B95),1,0)</f>
        <v>1</v>
      </c>
      <c r="K94">
        <f t="shared" ref="K94:K123" ca="1" si="17">IF(AND(NOT(B94),NOT(B95)),1,0)</f>
        <v>0</v>
      </c>
      <c r="L94" s="55">
        <v>2</v>
      </c>
      <c r="M94" s="61">
        <f t="shared" ca="1" si="13"/>
        <v>2.2102357194930438</v>
      </c>
      <c r="N94" s="55"/>
      <c r="O94" s="4"/>
      <c r="P94" t="s">
        <v>84</v>
      </c>
    </row>
    <row r="95" spans="1:22" ht="15.6">
      <c r="A95" s="2">
        <v>3</v>
      </c>
      <c r="B95" s="10">
        <f t="shared" ca="1" si="14"/>
        <v>1</v>
      </c>
      <c r="C95" s="25">
        <f t="shared" ca="1" si="15"/>
        <v>0.35508192237247505</v>
      </c>
      <c r="D95" s="63">
        <f>'Rainfall Year 2025'!D95</f>
        <v>0.69</v>
      </c>
      <c r="E95" s="34">
        <f>1-D95</f>
        <v>0.31000000000000005</v>
      </c>
      <c r="F95" s="35" t="s">
        <v>78</v>
      </c>
      <c r="G95" s="36">
        <f ca="1">J92</f>
        <v>0.58569488913087464</v>
      </c>
      <c r="H95" s="36">
        <f ca="1">1-G95</f>
        <v>0.41430511086912536</v>
      </c>
      <c r="I95" s="20"/>
      <c r="J95">
        <f t="shared" ca="1" si="16"/>
        <v>1</v>
      </c>
      <c r="K95">
        <f t="shared" ca="1" si="17"/>
        <v>0</v>
      </c>
      <c r="L95" s="55">
        <v>3</v>
      </c>
      <c r="M95" s="61">
        <f t="shared" ca="1" si="13"/>
        <v>6.1908219423923088</v>
      </c>
      <c r="N95" s="55"/>
      <c r="O95" s="41" t="s">
        <v>85</v>
      </c>
      <c r="P95" s="42"/>
      <c r="Q95" s="42" t="s">
        <v>86</v>
      </c>
      <c r="R95" s="43"/>
    </row>
    <row r="96" spans="1:22" ht="15.6">
      <c r="A96" s="2">
        <v>4</v>
      </c>
      <c r="B96" s="10">
        <f t="shared" ca="1" si="14"/>
        <v>1</v>
      </c>
      <c r="C96" s="25">
        <f t="shared" ca="1" si="15"/>
        <v>0.61526334123362181</v>
      </c>
      <c r="D96" s="34">
        <f>1-E96</f>
        <v>0.35</v>
      </c>
      <c r="E96" s="63">
        <f>'Rainfall Year 2025'!E96</f>
        <v>0.65</v>
      </c>
      <c r="F96" s="35" t="s">
        <v>78</v>
      </c>
      <c r="G96" s="36">
        <f ca="1">1-H96</f>
        <v>0.98642600050028917</v>
      </c>
      <c r="H96" s="36">
        <f ca="1">K92</f>
        <v>1.3573999499710845E-2</v>
      </c>
      <c r="I96" s="20"/>
      <c r="J96">
        <f t="shared" ca="1" si="16"/>
        <v>1</v>
      </c>
      <c r="K96">
        <f t="shared" ca="1" si="17"/>
        <v>0</v>
      </c>
      <c r="L96" s="55">
        <v>4</v>
      </c>
      <c r="M96" s="61">
        <f t="shared" ca="1" si="13"/>
        <v>3.1319802899675655</v>
      </c>
      <c r="N96" s="55"/>
      <c r="O96" s="44">
        <f ca="1">SUM(M93:M123)/31/H92</f>
        <v>2.6889074445796792</v>
      </c>
      <c r="P96" s="45"/>
      <c r="Q96" s="46">
        <f ca="1">SUM(M93:M123)</f>
        <v>54.924582298197322</v>
      </c>
      <c r="R96" s="47" t="s">
        <v>87</v>
      </c>
      <c r="S96" s="78" t="s">
        <v>88</v>
      </c>
      <c r="T96" s="78"/>
      <c r="U96" s="78"/>
      <c r="V96" s="78"/>
    </row>
    <row r="97" spans="1:23" ht="15.6">
      <c r="A97" s="2">
        <v>5</v>
      </c>
      <c r="B97" s="10">
        <f t="shared" ca="1" si="14"/>
        <v>1</v>
      </c>
      <c r="C97" s="25">
        <f t="shared" ca="1" si="15"/>
        <v>0.37545668215103756</v>
      </c>
      <c r="J97">
        <f t="shared" ca="1" si="16"/>
        <v>1</v>
      </c>
      <c r="K97">
        <f t="shared" ca="1" si="17"/>
        <v>0</v>
      </c>
      <c r="L97" s="55">
        <v>5</v>
      </c>
      <c r="M97" s="61">
        <f t="shared" ca="1" si="13"/>
        <v>0.19854045029912876</v>
      </c>
      <c r="N97" s="55"/>
      <c r="O97" s="48"/>
      <c r="P97" s="49"/>
      <c r="R97" s="50"/>
    </row>
    <row r="98" spans="1:23">
      <c r="A98" s="2">
        <v>6</v>
      </c>
      <c r="B98" s="10">
        <f t="shared" ca="1" si="14"/>
        <v>1</v>
      </c>
      <c r="C98" s="25">
        <f t="shared" ca="1" si="15"/>
        <v>0.54071978779699126</v>
      </c>
      <c r="J98">
        <f t="shared" ca="1" si="16"/>
        <v>1</v>
      </c>
      <c r="K98">
        <f t="shared" ca="1" si="17"/>
        <v>0</v>
      </c>
      <c r="L98" s="55">
        <v>6</v>
      </c>
      <c r="M98" s="61">
        <f t="shared" ca="1" si="13"/>
        <v>0.20923098988307604</v>
      </c>
      <c r="N98" s="55"/>
    </row>
    <row r="99" spans="1:23">
      <c r="A99" s="2">
        <v>7</v>
      </c>
      <c r="B99" s="10">
        <f t="shared" ca="1" si="14"/>
        <v>1</v>
      </c>
      <c r="C99" s="25">
        <f t="shared" ca="1" si="15"/>
        <v>0.64043970140051609</v>
      </c>
      <c r="J99">
        <f t="shared" ca="1" si="16"/>
        <v>0</v>
      </c>
      <c r="K99">
        <f t="shared" ca="1" si="17"/>
        <v>0</v>
      </c>
      <c r="L99" s="55">
        <v>7</v>
      </c>
      <c r="M99" s="61">
        <f t="shared" ca="1" si="13"/>
        <v>1.0285044772853953</v>
      </c>
      <c r="N99" s="55"/>
      <c r="O99" s="76" t="s">
        <v>89</v>
      </c>
      <c r="P99" s="76" t="s">
        <v>90</v>
      </c>
      <c r="Q99" s="77">
        <f>79.9</f>
        <v>79.900000000000006</v>
      </c>
      <c r="R99" s="78" t="s">
        <v>87</v>
      </c>
      <c r="S99" s="78" t="s">
        <v>91</v>
      </c>
      <c r="T99" s="78"/>
      <c r="U99" s="78"/>
      <c r="V99" s="78"/>
      <c r="W99" s="78"/>
    </row>
    <row r="100" spans="1:23">
      <c r="A100" s="2">
        <v>8</v>
      </c>
      <c r="B100" s="10">
        <f t="shared" ca="1" si="14"/>
        <v>0</v>
      </c>
      <c r="C100" s="25">
        <f t="shared" ca="1" si="15"/>
        <v>0.76937728710625619</v>
      </c>
      <c r="J100">
        <f t="shared" ca="1" si="16"/>
        <v>0</v>
      </c>
      <c r="K100">
        <f t="shared" ca="1" si="17"/>
        <v>0</v>
      </c>
      <c r="L100" s="55">
        <v>8</v>
      </c>
      <c r="M100" s="61">
        <f t="shared" ca="1" si="13"/>
        <v>0</v>
      </c>
      <c r="N100" s="55"/>
      <c r="O100" s="76"/>
      <c r="P100" s="76" t="s">
        <v>92</v>
      </c>
      <c r="Q100" s="77">
        <f ca="1">MAX(M93:M3742)</f>
        <v>22.28549590555814</v>
      </c>
      <c r="R100" s="78" t="s">
        <v>87</v>
      </c>
      <c r="S100" s="78"/>
      <c r="T100" s="78"/>
      <c r="U100" s="78"/>
      <c r="V100" s="78"/>
      <c r="W100" s="78"/>
    </row>
    <row r="101" spans="1:23">
      <c r="A101" s="2">
        <v>9</v>
      </c>
      <c r="B101" s="10">
        <f t="shared" ca="1" si="14"/>
        <v>1</v>
      </c>
      <c r="C101" s="25">
        <f t="shared" ca="1" si="15"/>
        <v>0.16684370913858948</v>
      </c>
      <c r="J101">
        <f t="shared" ca="1" si="16"/>
        <v>1</v>
      </c>
      <c r="K101">
        <f t="shared" ca="1" si="17"/>
        <v>0</v>
      </c>
      <c r="L101" s="55">
        <v>9</v>
      </c>
      <c r="M101" s="61">
        <f t="shared" ca="1" si="13"/>
        <v>0.38094342644872975</v>
      </c>
      <c r="N101" s="55"/>
      <c r="Q101" s="51"/>
    </row>
    <row r="102" spans="1:23">
      <c r="A102" s="2">
        <v>10</v>
      </c>
      <c r="B102" s="10">
        <f t="shared" ca="1" si="14"/>
        <v>1</v>
      </c>
      <c r="C102" s="25">
        <f t="shared" ca="1" si="15"/>
        <v>0.63476432076874778</v>
      </c>
      <c r="J102">
        <f t="shared" ca="1" si="16"/>
        <v>1</v>
      </c>
      <c r="K102">
        <f t="shared" ca="1" si="17"/>
        <v>0</v>
      </c>
      <c r="L102" s="55">
        <v>10</v>
      </c>
      <c r="M102" s="61">
        <f t="shared" ca="1" si="13"/>
        <v>1.915838784131372</v>
      </c>
      <c r="N102" s="55"/>
    </row>
    <row r="103" spans="1:23">
      <c r="A103" s="2">
        <v>11</v>
      </c>
      <c r="B103" s="10">
        <f t="shared" ca="1" si="14"/>
        <v>1</v>
      </c>
      <c r="C103" s="25">
        <f t="shared" ca="1" si="15"/>
        <v>0.20513137452814267</v>
      </c>
      <c r="J103">
        <f t="shared" ca="1" si="16"/>
        <v>1</v>
      </c>
      <c r="K103">
        <f t="shared" ca="1" si="17"/>
        <v>0</v>
      </c>
      <c r="L103" s="55">
        <v>11</v>
      </c>
      <c r="M103" s="61">
        <f t="shared" ca="1" si="13"/>
        <v>1.5350790937569108</v>
      </c>
      <c r="N103" s="55"/>
    </row>
    <row r="104" spans="1:23">
      <c r="A104" s="2">
        <v>12</v>
      </c>
      <c r="B104" s="10">
        <f t="shared" ca="1" si="14"/>
        <v>1</v>
      </c>
      <c r="C104" s="25">
        <f t="shared" ca="1" si="15"/>
        <v>0.45592589645411474</v>
      </c>
      <c r="J104">
        <f t="shared" ca="1" si="16"/>
        <v>1</v>
      </c>
      <c r="K104">
        <f t="shared" ca="1" si="17"/>
        <v>0</v>
      </c>
      <c r="L104" s="55">
        <v>12</v>
      </c>
      <c r="M104" s="61">
        <f t="shared" ca="1" si="13"/>
        <v>1.2725902689775663</v>
      </c>
      <c r="N104" s="55"/>
    </row>
    <row r="105" spans="1:23">
      <c r="A105" s="2">
        <v>13</v>
      </c>
      <c r="B105" s="10">
        <f t="shared" ca="1" si="14"/>
        <v>1</v>
      </c>
      <c r="C105" s="25">
        <f t="shared" ca="1" si="15"/>
        <v>1.5773718959245175E-2</v>
      </c>
      <c r="J105">
        <f t="shared" ca="1" si="16"/>
        <v>0</v>
      </c>
      <c r="K105">
        <f t="shared" ca="1" si="17"/>
        <v>0</v>
      </c>
      <c r="L105" s="55">
        <v>13</v>
      </c>
      <c r="M105" s="61">
        <f t="shared" ca="1" si="13"/>
        <v>0.87151878016200102</v>
      </c>
      <c r="N105" s="55"/>
    </row>
    <row r="106" spans="1:23">
      <c r="A106" s="2">
        <v>14</v>
      </c>
      <c r="B106" s="10">
        <f t="shared" ca="1" si="14"/>
        <v>0</v>
      </c>
      <c r="C106" s="25">
        <f t="shared" ca="1" si="15"/>
        <v>0.92704507238704725</v>
      </c>
      <c r="J106">
        <f t="shared" ca="1" si="16"/>
        <v>0</v>
      </c>
      <c r="K106">
        <f t="shared" ca="1" si="17"/>
        <v>0</v>
      </c>
      <c r="L106" s="55">
        <v>14</v>
      </c>
      <c r="M106" s="61">
        <f t="shared" ca="1" si="13"/>
        <v>0</v>
      </c>
      <c r="N106" s="55"/>
    </row>
    <row r="107" spans="1:23">
      <c r="A107" s="2">
        <v>15</v>
      </c>
      <c r="B107" s="10">
        <f t="shared" ca="1" si="14"/>
        <v>1</v>
      </c>
      <c r="C107" s="25">
        <f t="shared" ca="1" si="15"/>
        <v>0.27952562607623943</v>
      </c>
      <c r="J107">
        <f t="shared" ca="1" si="16"/>
        <v>1</v>
      </c>
      <c r="K107">
        <f t="shared" ca="1" si="17"/>
        <v>0</v>
      </c>
      <c r="L107" s="55">
        <v>15</v>
      </c>
      <c r="M107" s="61">
        <f t="shared" ca="1" si="13"/>
        <v>0.17516160710335874</v>
      </c>
      <c r="N107" s="55"/>
    </row>
    <row r="108" spans="1:23">
      <c r="A108" s="2">
        <v>16</v>
      </c>
      <c r="B108" s="10">
        <f t="shared" ca="1" si="14"/>
        <v>1</v>
      </c>
      <c r="C108" s="25">
        <f t="shared" ca="1" si="15"/>
        <v>0.4098844452790944</v>
      </c>
      <c r="J108">
        <f t="shared" ca="1" si="16"/>
        <v>0</v>
      </c>
      <c r="K108">
        <f t="shared" ca="1" si="17"/>
        <v>0</v>
      </c>
      <c r="L108" s="55">
        <v>16</v>
      </c>
      <c r="M108" s="61">
        <f t="shared" ca="1" si="13"/>
        <v>1.8693750943503242</v>
      </c>
      <c r="N108" s="55"/>
    </row>
    <row r="109" spans="1:23">
      <c r="A109" s="2">
        <v>17</v>
      </c>
      <c r="B109" s="10">
        <f t="shared" ca="1" si="14"/>
        <v>0</v>
      </c>
      <c r="C109" s="25">
        <f t="shared" ca="1" si="15"/>
        <v>0.92121914348118861</v>
      </c>
      <c r="J109">
        <f t="shared" ca="1" si="16"/>
        <v>0</v>
      </c>
      <c r="K109">
        <f t="shared" ca="1" si="17"/>
        <v>0</v>
      </c>
      <c r="L109" s="55">
        <v>17</v>
      </c>
      <c r="M109" s="61">
        <f t="shared" ca="1" si="13"/>
        <v>0</v>
      </c>
      <c r="N109" s="55"/>
    </row>
    <row r="110" spans="1:23">
      <c r="A110" s="2">
        <v>18</v>
      </c>
      <c r="B110" s="10">
        <f t="shared" ca="1" si="14"/>
        <v>1</v>
      </c>
      <c r="C110" s="25">
        <f t="shared" ca="1" si="15"/>
        <v>0.3590652670975274</v>
      </c>
      <c r="J110">
        <f t="shared" ca="1" si="16"/>
        <v>0</v>
      </c>
      <c r="K110">
        <f t="shared" ca="1" si="17"/>
        <v>0</v>
      </c>
      <c r="L110" s="55">
        <v>18</v>
      </c>
      <c r="M110" s="61">
        <f t="shared" ca="1" si="13"/>
        <v>0.45724695058692594</v>
      </c>
      <c r="N110" s="55"/>
    </row>
    <row r="111" spans="1:23">
      <c r="A111" s="2">
        <v>19</v>
      </c>
      <c r="B111" s="10">
        <f t="shared" ca="1" si="14"/>
        <v>0</v>
      </c>
      <c r="C111" s="25">
        <f t="shared" ca="1" si="15"/>
        <v>0.80422442962673002</v>
      </c>
      <c r="J111">
        <f t="shared" ca="1" si="16"/>
        <v>0</v>
      </c>
      <c r="K111">
        <f t="shared" ca="1" si="17"/>
        <v>0</v>
      </c>
      <c r="L111" s="55">
        <v>19</v>
      </c>
      <c r="M111" s="61">
        <f t="shared" ca="1" si="13"/>
        <v>0</v>
      </c>
      <c r="N111" s="55"/>
    </row>
    <row r="112" spans="1:23">
      <c r="A112" s="2">
        <v>20</v>
      </c>
      <c r="B112" s="10">
        <f t="shared" ca="1" si="14"/>
        <v>1</v>
      </c>
      <c r="C112" s="25">
        <f t="shared" ca="1" si="15"/>
        <v>1.1907728477195456E-2</v>
      </c>
      <c r="J112">
        <f t="shared" ca="1" si="16"/>
        <v>1</v>
      </c>
      <c r="K112">
        <f t="shared" ca="1" si="17"/>
        <v>0</v>
      </c>
      <c r="L112" s="55">
        <v>20</v>
      </c>
      <c r="M112" s="61">
        <f t="shared" ca="1" si="13"/>
        <v>5.9754128791425947</v>
      </c>
      <c r="N112" s="55"/>
    </row>
    <row r="113" spans="1:14">
      <c r="A113" s="2">
        <v>21</v>
      </c>
      <c r="B113" s="10">
        <f t="shared" ca="1" si="14"/>
        <v>1</v>
      </c>
      <c r="C113" s="25">
        <f t="shared" ca="1" si="15"/>
        <v>0.10747657014031198</v>
      </c>
      <c r="J113">
        <f t="shared" ca="1" si="16"/>
        <v>0</v>
      </c>
      <c r="K113">
        <f t="shared" ca="1" si="17"/>
        <v>0</v>
      </c>
      <c r="L113" s="55">
        <v>21</v>
      </c>
      <c r="M113" s="61">
        <f t="shared" ca="1" si="13"/>
        <v>5.8011637971867396</v>
      </c>
      <c r="N113" s="55"/>
    </row>
    <row r="114" spans="1:14">
      <c r="A114" s="2">
        <v>22</v>
      </c>
      <c r="B114" s="10">
        <f t="shared" ca="1" si="14"/>
        <v>0</v>
      </c>
      <c r="C114" s="25">
        <f t="shared" ca="1" si="15"/>
        <v>0.80045344772513993</v>
      </c>
      <c r="J114">
        <f t="shared" ca="1" si="16"/>
        <v>0</v>
      </c>
      <c r="K114">
        <f t="shared" ca="1" si="17"/>
        <v>0</v>
      </c>
      <c r="L114" s="55">
        <v>22</v>
      </c>
      <c r="M114" s="61">
        <f t="shared" ca="1" si="13"/>
        <v>0</v>
      </c>
      <c r="N114" s="55"/>
    </row>
    <row r="115" spans="1:14">
      <c r="A115" s="2">
        <v>23</v>
      </c>
      <c r="B115" s="10">
        <f t="shared" ca="1" si="14"/>
        <v>1</v>
      </c>
      <c r="C115" s="25">
        <f t="shared" ca="1" si="15"/>
        <v>0.37199755290871916</v>
      </c>
      <c r="J115">
        <f t="shared" ca="1" si="16"/>
        <v>0</v>
      </c>
      <c r="K115">
        <f t="shared" ca="1" si="17"/>
        <v>0</v>
      </c>
      <c r="L115" s="55">
        <v>23</v>
      </c>
      <c r="M115" s="61">
        <f t="shared" ca="1" si="13"/>
        <v>2.5880431588176136</v>
      </c>
      <c r="N115" s="55"/>
    </row>
    <row r="116" spans="1:14">
      <c r="A116" s="2">
        <v>24</v>
      </c>
      <c r="B116" s="10">
        <f t="shared" ca="1" si="14"/>
        <v>0</v>
      </c>
      <c r="C116" s="25">
        <f t="shared" ca="1" si="15"/>
        <v>0.93273824505410741</v>
      </c>
      <c r="J116">
        <f t="shared" ca="1" si="16"/>
        <v>0</v>
      </c>
      <c r="K116">
        <f t="shared" ca="1" si="17"/>
        <v>0</v>
      </c>
      <c r="L116" s="55">
        <v>24</v>
      </c>
      <c r="M116" s="61">
        <f t="shared" ca="1" si="13"/>
        <v>0</v>
      </c>
      <c r="N116" s="55"/>
    </row>
    <row r="117" spans="1:14">
      <c r="A117" s="2">
        <v>25</v>
      </c>
      <c r="B117" s="10">
        <f t="shared" ca="1" si="14"/>
        <v>1</v>
      </c>
      <c r="C117" s="25">
        <f t="shared" ca="1" si="15"/>
        <v>0.51219343101093373</v>
      </c>
      <c r="J117">
        <f t="shared" ca="1" si="16"/>
        <v>1</v>
      </c>
      <c r="K117">
        <f t="shared" ca="1" si="17"/>
        <v>0</v>
      </c>
      <c r="L117" s="55">
        <v>25</v>
      </c>
      <c r="M117" s="61">
        <f t="shared" ca="1" si="13"/>
        <v>3.211902774435369</v>
      </c>
      <c r="N117" s="55"/>
    </row>
    <row r="118" spans="1:14">
      <c r="A118" s="2">
        <v>26</v>
      </c>
      <c r="B118" s="10">
        <f t="shared" ca="1" si="14"/>
        <v>1</v>
      </c>
      <c r="C118" s="25">
        <f t="shared" ca="1" si="15"/>
        <v>0.150028132909796</v>
      </c>
      <c r="J118">
        <f t="shared" ca="1" si="16"/>
        <v>1</v>
      </c>
      <c r="K118">
        <f t="shared" ca="1" si="17"/>
        <v>0</v>
      </c>
      <c r="L118" s="55">
        <v>26</v>
      </c>
      <c r="M118" s="61">
        <f t="shared" ca="1" si="13"/>
        <v>1.1092968562971719</v>
      </c>
      <c r="N118" s="55"/>
    </row>
    <row r="119" spans="1:14">
      <c r="A119" s="2">
        <v>27</v>
      </c>
      <c r="B119" s="10">
        <f t="shared" ca="1" si="14"/>
        <v>1</v>
      </c>
      <c r="C119" s="25">
        <f t="shared" ca="1" si="15"/>
        <v>1.6343642076968812E-2</v>
      </c>
      <c r="J119">
        <f t="shared" ca="1" si="16"/>
        <v>1</v>
      </c>
      <c r="K119">
        <f t="shared" ca="1" si="17"/>
        <v>0</v>
      </c>
      <c r="L119" s="55">
        <v>27</v>
      </c>
      <c r="M119" s="61">
        <f t="shared" ca="1" si="13"/>
        <v>2.3534690911627663</v>
      </c>
      <c r="N119" s="55"/>
    </row>
    <row r="120" spans="1:14">
      <c r="A120" s="2">
        <v>28</v>
      </c>
      <c r="B120" s="10">
        <f t="shared" ca="1" si="14"/>
        <v>1</v>
      </c>
      <c r="C120" s="25">
        <f t="shared" ca="1" si="15"/>
        <v>0.58618638415841429</v>
      </c>
      <c r="J120">
        <f t="shared" ca="1" si="16"/>
        <v>1</v>
      </c>
      <c r="K120">
        <f t="shared" ca="1" si="17"/>
        <v>0</v>
      </c>
      <c r="L120" s="55">
        <v>28</v>
      </c>
      <c r="M120" s="61">
        <f t="shared" ca="1" si="13"/>
        <v>9.5939187025005168</v>
      </c>
      <c r="N120" s="55"/>
    </row>
    <row r="121" spans="1:14">
      <c r="A121" s="2">
        <v>29</v>
      </c>
      <c r="B121" s="10">
        <f t="shared" ca="1" si="14"/>
        <v>1</v>
      </c>
      <c r="C121" s="25">
        <f t="shared" ca="1" si="15"/>
        <v>0.70798917987709398</v>
      </c>
      <c r="J121">
        <f t="shared" ca="1" si="16"/>
        <v>1</v>
      </c>
      <c r="K121">
        <f t="shared" ca="1" si="17"/>
        <v>0</v>
      </c>
      <c r="L121" s="55">
        <v>29</v>
      </c>
      <c r="M121" s="61">
        <f t="shared" ca="1" si="13"/>
        <v>1.2236444026559206</v>
      </c>
      <c r="N121" s="55"/>
    </row>
    <row r="122" spans="1:14">
      <c r="A122" s="2">
        <v>30</v>
      </c>
      <c r="B122" s="10">
        <f t="shared" ca="1" si="14"/>
        <v>1</v>
      </c>
      <c r="C122" s="25">
        <f t="shared" ca="1" si="15"/>
        <v>0.44646363015038937</v>
      </c>
      <c r="J122">
        <f t="shared" ca="1" si="16"/>
        <v>1</v>
      </c>
      <c r="K122">
        <f t="shared" ca="1" si="17"/>
        <v>0</v>
      </c>
      <c r="L122" s="55">
        <v>30</v>
      </c>
      <c r="M122" s="61">
        <f t="shared" ca="1" si="13"/>
        <v>0.32251254778621069</v>
      </c>
      <c r="N122" s="55"/>
    </row>
    <row r="123" spans="1:14">
      <c r="A123" s="2">
        <v>31</v>
      </c>
      <c r="B123" s="10">
        <f t="shared" ca="1" si="14"/>
        <v>1</v>
      </c>
      <c r="C123" s="25">
        <f t="shared" ca="1" si="15"/>
        <v>0.14304118730946613</v>
      </c>
      <c r="J123">
        <f t="shared" ca="1" si="16"/>
        <v>1</v>
      </c>
      <c r="K123">
        <f t="shared" ca="1" si="17"/>
        <v>0</v>
      </c>
      <c r="L123" s="55">
        <v>31</v>
      </c>
      <c r="M123" s="61">
        <f t="shared" ca="1" si="13"/>
        <v>1.26480181732388</v>
      </c>
      <c r="N123" s="55"/>
    </row>
    <row r="124" spans="1:14">
      <c r="C124"/>
    </row>
    <row r="125" spans="1:14">
      <c r="C125"/>
    </row>
    <row r="126" spans="1:14">
      <c r="C126"/>
    </row>
    <row r="127" spans="1:14">
      <c r="C127"/>
    </row>
    <row r="128" spans="1:14">
      <c r="C128"/>
    </row>
    <row r="129" spans="1:23">
      <c r="C129"/>
    </row>
    <row r="130" spans="1:23" ht="26.1">
      <c r="A130" s="8" t="s">
        <v>95</v>
      </c>
      <c r="B130" s="8"/>
      <c r="O130" s="38" t="s">
        <v>55</v>
      </c>
      <c r="P130" s="38"/>
      <c r="Q130" s="38"/>
      <c r="R130" s="3"/>
    </row>
    <row r="131" spans="1:23" ht="26.1">
      <c r="A131" s="11"/>
      <c r="B131" s="12" t="s">
        <v>56</v>
      </c>
      <c r="C131" s="23"/>
      <c r="D131" s="1"/>
      <c r="E131" s="14" t="s">
        <v>57</v>
      </c>
      <c r="F131" s="1"/>
      <c r="G131" s="1"/>
      <c r="H131" s="1"/>
      <c r="I131" s="1"/>
      <c r="L131" s="54" t="s">
        <v>58</v>
      </c>
      <c r="M131" s="55"/>
      <c r="N131" s="55"/>
      <c r="O131" s="38" t="s">
        <v>12</v>
      </c>
      <c r="P131" s="38" t="s">
        <v>13</v>
      </c>
      <c r="Q131" s="38" t="s">
        <v>14</v>
      </c>
      <c r="R131" s="3"/>
    </row>
    <row r="132" spans="1:23" ht="21">
      <c r="A132" s="2" t="s">
        <v>59</v>
      </c>
      <c r="B132" s="2"/>
      <c r="C132" s="23"/>
      <c r="D132" s="1"/>
      <c r="E132" s="1"/>
      <c r="F132" s="1"/>
      <c r="G132" s="1"/>
      <c r="H132" s="1"/>
      <c r="I132" s="1"/>
      <c r="L132" s="55" t="s">
        <v>60</v>
      </c>
      <c r="M132" s="55"/>
      <c r="N132" s="55"/>
      <c r="O132" s="38">
        <v>0.43</v>
      </c>
      <c r="P132" s="38">
        <v>0.72</v>
      </c>
      <c r="Q132" s="38">
        <v>0.62</v>
      </c>
      <c r="R132" s="3"/>
    </row>
    <row r="133" spans="1:23" ht="23.45">
      <c r="A133" s="2" t="s">
        <v>61</v>
      </c>
      <c r="B133" s="27">
        <v>1</v>
      </c>
      <c r="C133" s="28" t="s">
        <v>62</v>
      </c>
      <c r="D133" s="16" t="s">
        <v>63</v>
      </c>
      <c r="E133" s="16"/>
      <c r="F133" s="1"/>
      <c r="G133" s="2" t="s">
        <v>64</v>
      </c>
      <c r="H133" s="2"/>
      <c r="I133" s="2"/>
      <c r="J133" s="2" t="s">
        <v>64</v>
      </c>
      <c r="K133" s="2"/>
      <c r="L133" s="56" t="s">
        <v>65</v>
      </c>
      <c r="M133" s="62">
        <f>1/M134</f>
        <v>0.33444816053511706</v>
      </c>
      <c r="N133" s="57" t="s">
        <v>66</v>
      </c>
      <c r="O133" s="13">
        <v>650</v>
      </c>
      <c r="P133" s="13" t="s">
        <v>18</v>
      </c>
      <c r="Q133" s="13"/>
      <c r="R133" s="3"/>
    </row>
    <row r="134" spans="1:23">
      <c r="A134" s="2"/>
      <c r="B134" s="29">
        <v>0</v>
      </c>
      <c r="C134" s="30" t="s">
        <v>68</v>
      </c>
      <c r="D134" s="26" t="s">
        <v>69</v>
      </c>
      <c r="E134" s="17"/>
      <c r="F134" s="1"/>
      <c r="G134" s="19" t="s">
        <v>70</v>
      </c>
      <c r="H134" s="20"/>
      <c r="I134" s="20"/>
      <c r="J134" s="2" t="s">
        <v>13</v>
      </c>
      <c r="K134" s="2" t="s">
        <v>71</v>
      </c>
      <c r="L134" s="58" t="s">
        <v>72</v>
      </c>
      <c r="M134" s="64">
        <f>'Rainfall Year 2025'!M134</f>
        <v>2.99</v>
      </c>
      <c r="N134" s="55"/>
      <c r="O134" s="3"/>
      <c r="P134" s="3"/>
      <c r="Q134" s="3"/>
      <c r="R134" s="3"/>
    </row>
    <row r="135" spans="1:23">
      <c r="A135" s="5" t="s">
        <v>73</v>
      </c>
      <c r="B135" s="9" t="s">
        <v>74</v>
      </c>
      <c r="C135" s="24" t="s">
        <v>75</v>
      </c>
      <c r="D135" s="18" t="s">
        <v>76</v>
      </c>
      <c r="E135" s="18" t="s">
        <v>77</v>
      </c>
      <c r="F135" s="15" t="s">
        <v>78</v>
      </c>
      <c r="G135" s="20" t="s">
        <v>79</v>
      </c>
      <c r="H135" s="21">
        <f ca="1">COUNTIF(rainout,"&gt;0")/COUNT(rainout)</f>
        <v>0.65891472868217049</v>
      </c>
      <c r="I135" s="20"/>
      <c r="J135" s="6">
        <f ca="1">SUM(J136:J3785)/SUM(rainout)</f>
        <v>0.50918826847020715</v>
      </c>
      <c r="K135" s="6">
        <f ca="1">SUM(K136:K3785)/(3650-SUM(rainout))</f>
        <v>1.3570002444498915E-2</v>
      </c>
      <c r="L135" s="59" t="s">
        <v>73</v>
      </c>
      <c r="M135" s="60" t="s">
        <v>80</v>
      </c>
      <c r="N135" s="55"/>
    </row>
    <row r="136" spans="1:23">
      <c r="A136" s="2">
        <v>1</v>
      </c>
      <c r="B136" s="10">
        <v>1</v>
      </c>
      <c r="C136" s="25">
        <f ca="1">RAND()</f>
        <v>0.70727599373924033</v>
      </c>
      <c r="D136" s="18" t="s">
        <v>81</v>
      </c>
      <c r="E136" s="18" t="s">
        <v>82</v>
      </c>
      <c r="F136" s="15" t="s">
        <v>78</v>
      </c>
      <c r="G136" s="20" t="s">
        <v>12</v>
      </c>
      <c r="H136" s="21">
        <f ca="1">COUNTIF(rainout,"=0")/COUNT(rainout)</f>
        <v>0.34108527131782945</v>
      </c>
      <c r="I136" s="20"/>
      <c r="J136">
        <f ca="1">IF(AND(B136,B137),1,0)</f>
        <v>1</v>
      </c>
      <c r="K136">
        <f ca="1">IF(AND(NOT(B136),NOT(B137)),1,0)</f>
        <v>0</v>
      </c>
      <c r="L136" s="55">
        <v>1</v>
      </c>
      <c r="M136" s="61">
        <f t="shared" ref="M136:M165" ca="1" si="18">IF(B136&gt;0,-LN(1-(RAND()))/lambda,0)</f>
        <v>0.36909774597499956</v>
      </c>
      <c r="N136" s="55"/>
      <c r="O136" s="37"/>
      <c r="P136" t="s">
        <v>83</v>
      </c>
    </row>
    <row r="137" spans="1:23">
      <c r="A137" s="2">
        <v>2</v>
      </c>
      <c r="B137" s="10">
        <f t="shared" ref="B137:B165" ca="1" si="19">IF(B136&gt;0,IF(C137&lt;pww,1,0),IF(C137&lt;pdw,1,0))</f>
        <v>1</v>
      </c>
      <c r="C137" s="25">
        <f t="shared" ref="C137:C165" ca="1" si="20">RAND()</f>
        <v>0.22146479892047444</v>
      </c>
      <c r="D137" s="18"/>
      <c r="E137" s="18"/>
      <c r="F137" s="1"/>
      <c r="G137" s="19" t="s">
        <v>69</v>
      </c>
      <c r="H137" s="19"/>
      <c r="I137" s="20"/>
      <c r="J137">
        <f t="shared" ref="J137:J165" ca="1" si="21">IF(AND(B137,B138),1,0)</f>
        <v>1</v>
      </c>
      <c r="K137">
        <f t="shared" ref="K137:K165" ca="1" si="22">IF(AND(NOT(B137),NOT(B138)),1,0)</f>
        <v>0</v>
      </c>
      <c r="L137" s="55">
        <v>2</v>
      </c>
      <c r="M137" s="61">
        <f t="shared" ca="1" si="18"/>
        <v>5.3494827953685213</v>
      </c>
      <c r="N137" s="55"/>
      <c r="O137" s="4"/>
      <c r="P137" t="s">
        <v>84</v>
      </c>
    </row>
    <row r="138" spans="1:23" ht="15.6">
      <c r="A138" s="2">
        <v>3</v>
      </c>
      <c r="B138" s="10">
        <f t="shared" ca="1" si="19"/>
        <v>1</v>
      </c>
      <c r="C138" s="25">
        <f t="shared" ca="1" si="20"/>
        <v>0.60173271306563936</v>
      </c>
      <c r="D138" s="63">
        <f>'Rainfall Year 2025'!D138</f>
        <v>0.64</v>
      </c>
      <c r="E138" s="34">
        <f>1-D138</f>
        <v>0.36</v>
      </c>
      <c r="F138" s="35" t="s">
        <v>78</v>
      </c>
      <c r="G138" s="36">
        <f ca="1">J135</f>
        <v>0.50918826847020715</v>
      </c>
      <c r="H138" s="36">
        <f ca="1">1-G138</f>
        <v>0.49081173152979285</v>
      </c>
      <c r="I138" s="20"/>
      <c r="J138">
        <f t="shared" ca="1" si="21"/>
        <v>1</v>
      </c>
      <c r="K138">
        <f t="shared" ca="1" si="22"/>
        <v>0</v>
      </c>
      <c r="L138" s="55">
        <v>3</v>
      </c>
      <c r="M138" s="61">
        <f t="shared" ca="1" si="18"/>
        <v>6.5939767903633806</v>
      </c>
      <c r="N138" s="55"/>
      <c r="O138" s="41" t="s">
        <v>85</v>
      </c>
      <c r="P138" s="42"/>
      <c r="Q138" s="42" t="s">
        <v>86</v>
      </c>
      <c r="R138" s="43"/>
    </row>
    <row r="139" spans="1:23" ht="15.6">
      <c r="A139" s="2">
        <v>4</v>
      </c>
      <c r="B139" s="10">
        <f t="shared" ca="1" si="19"/>
        <v>1</v>
      </c>
      <c r="C139" s="25">
        <f t="shared" ca="1" si="20"/>
        <v>0.29176134024626343</v>
      </c>
      <c r="D139" s="34">
        <f>1-E139</f>
        <v>0.29000000000000004</v>
      </c>
      <c r="E139" s="63">
        <f>'Rainfall Year 2025'!E139</f>
        <v>0.71</v>
      </c>
      <c r="F139" s="35" t="s">
        <v>78</v>
      </c>
      <c r="G139" s="36">
        <f ca="1">1-H139</f>
        <v>0.98642999755550109</v>
      </c>
      <c r="H139" s="36">
        <f ca="1">K135</f>
        <v>1.3570002444498915E-2</v>
      </c>
      <c r="I139" s="20"/>
      <c r="J139">
        <f t="shared" ca="1" si="21"/>
        <v>1</v>
      </c>
      <c r="K139">
        <f t="shared" ca="1" si="22"/>
        <v>0</v>
      </c>
      <c r="L139" s="55">
        <v>4</v>
      </c>
      <c r="M139" s="61">
        <f t="shared" ca="1" si="18"/>
        <v>0.85440175948963859</v>
      </c>
      <c r="N139" s="55"/>
      <c r="O139" s="44">
        <f ca="1">SUM(M136:M165)/30/H135</f>
        <v>3.437271997855504</v>
      </c>
      <c r="P139" s="45"/>
      <c r="Q139" s="46">
        <f ca="1">SUM(M136:M165)</f>
        <v>67.946074376213446</v>
      </c>
      <c r="R139" s="47" t="s">
        <v>87</v>
      </c>
      <c r="S139" s="78" t="s">
        <v>88</v>
      </c>
      <c r="T139" s="78"/>
      <c r="U139" s="78"/>
      <c r="V139" s="78"/>
    </row>
    <row r="140" spans="1:23" ht="15.6">
      <c r="A140" s="2">
        <v>5</v>
      </c>
      <c r="B140" s="10">
        <f t="shared" ca="1" si="19"/>
        <v>1</v>
      </c>
      <c r="C140" s="25">
        <f t="shared" ca="1" si="20"/>
        <v>4.2500152509825861E-2</v>
      </c>
      <c r="J140">
        <f t="shared" ca="1" si="21"/>
        <v>1</v>
      </c>
      <c r="K140">
        <f t="shared" ca="1" si="22"/>
        <v>0</v>
      </c>
      <c r="L140" s="55">
        <v>5</v>
      </c>
      <c r="M140" s="61">
        <f t="shared" ca="1" si="18"/>
        <v>0.45521847116216119</v>
      </c>
      <c r="N140" s="55"/>
      <c r="O140" s="48"/>
      <c r="P140" s="49"/>
      <c r="R140" s="50"/>
    </row>
    <row r="141" spans="1:23">
      <c r="A141" s="2">
        <v>6</v>
      </c>
      <c r="B141" s="10">
        <f t="shared" ca="1" si="19"/>
        <v>1</v>
      </c>
      <c r="C141" s="25">
        <f t="shared" ca="1" si="20"/>
        <v>0.6722708833575588</v>
      </c>
      <c r="J141">
        <f t="shared" ca="1" si="21"/>
        <v>1</v>
      </c>
      <c r="K141">
        <f t="shared" ca="1" si="22"/>
        <v>0</v>
      </c>
      <c r="L141" s="55">
        <v>6</v>
      </c>
      <c r="M141" s="61">
        <f t="shared" ca="1" si="18"/>
        <v>2.1931507002292689</v>
      </c>
      <c r="N141" s="55"/>
    </row>
    <row r="142" spans="1:23">
      <c r="A142" s="2">
        <v>7</v>
      </c>
      <c r="B142" s="10">
        <f t="shared" ca="1" si="19"/>
        <v>1</v>
      </c>
      <c r="C142" s="25">
        <f t="shared" ca="1" si="20"/>
        <v>7.9743488399940166E-2</v>
      </c>
      <c r="J142">
        <f t="shared" ca="1" si="21"/>
        <v>1</v>
      </c>
      <c r="K142">
        <f t="shared" ca="1" si="22"/>
        <v>0</v>
      </c>
      <c r="L142" s="55">
        <v>7</v>
      </c>
      <c r="M142" s="61">
        <f t="shared" ca="1" si="18"/>
        <v>1.7483239993856647</v>
      </c>
      <c r="N142" s="55"/>
      <c r="O142" s="76" t="s">
        <v>89</v>
      </c>
      <c r="P142" s="76" t="s">
        <v>90</v>
      </c>
      <c r="Q142" s="77">
        <f>79.9</f>
        <v>79.900000000000006</v>
      </c>
      <c r="R142" s="78" t="s">
        <v>87</v>
      </c>
      <c r="S142" s="78" t="s">
        <v>91</v>
      </c>
      <c r="T142" s="78"/>
      <c r="U142" s="78"/>
      <c r="V142" s="78"/>
      <c r="W142" s="78"/>
    </row>
    <row r="143" spans="1:23">
      <c r="A143" s="2">
        <v>8</v>
      </c>
      <c r="B143" s="10">
        <f t="shared" ca="1" si="19"/>
        <v>1</v>
      </c>
      <c r="C143" s="25">
        <f t="shared" ca="1" si="20"/>
        <v>4.5505915780973183E-2</v>
      </c>
      <c r="J143">
        <f t="shared" ca="1" si="21"/>
        <v>0</v>
      </c>
      <c r="K143">
        <f t="shared" ca="1" si="22"/>
        <v>0</v>
      </c>
      <c r="L143" s="55">
        <v>8</v>
      </c>
      <c r="M143" s="61">
        <f t="shared" ca="1" si="18"/>
        <v>0.39221494775889382</v>
      </c>
      <c r="N143" s="55"/>
      <c r="O143" s="76"/>
      <c r="P143" s="76" t="s">
        <v>92</v>
      </c>
      <c r="Q143" s="77">
        <f ca="1">MAX(M136:M3785)</f>
        <v>22.28549590555814</v>
      </c>
      <c r="R143" s="78" t="s">
        <v>87</v>
      </c>
      <c r="S143" s="78"/>
      <c r="T143" s="78"/>
      <c r="U143" s="78"/>
      <c r="V143" s="78"/>
      <c r="W143" s="78"/>
    </row>
    <row r="144" spans="1:23">
      <c r="A144" s="2">
        <v>9</v>
      </c>
      <c r="B144" s="10">
        <f t="shared" ca="1" si="19"/>
        <v>0</v>
      </c>
      <c r="C144" s="25">
        <f t="shared" ca="1" si="20"/>
        <v>0.73869072994901097</v>
      </c>
      <c r="J144">
        <f t="shared" ca="1" si="21"/>
        <v>0</v>
      </c>
      <c r="K144">
        <f t="shared" ca="1" si="22"/>
        <v>1</v>
      </c>
      <c r="L144" s="55">
        <v>9</v>
      </c>
      <c r="M144" s="61">
        <f t="shared" ca="1" si="18"/>
        <v>0</v>
      </c>
      <c r="N144" s="55"/>
      <c r="Q144" s="51"/>
    </row>
    <row r="145" spans="1:14">
      <c r="A145" s="2">
        <v>10</v>
      </c>
      <c r="B145" s="10">
        <f t="shared" ca="1" si="19"/>
        <v>0</v>
      </c>
      <c r="C145" s="25">
        <f t="shared" ca="1" si="20"/>
        <v>0.67994514630137082</v>
      </c>
      <c r="J145">
        <f t="shared" ca="1" si="21"/>
        <v>0</v>
      </c>
      <c r="K145">
        <f t="shared" ca="1" si="22"/>
        <v>0</v>
      </c>
      <c r="L145" s="55">
        <v>10</v>
      </c>
      <c r="M145" s="61">
        <f t="shared" ca="1" si="18"/>
        <v>0</v>
      </c>
      <c r="N145" s="55"/>
    </row>
    <row r="146" spans="1:14">
      <c r="A146" s="2">
        <v>11</v>
      </c>
      <c r="B146" s="10">
        <f t="shared" ca="1" si="19"/>
        <v>1</v>
      </c>
      <c r="C146" s="25">
        <f t="shared" ca="1" si="20"/>
        <v>8.3452633938393306E-2</v>
      </c>
      <c r="J146">
        <f t="shared" ca="1" si="21"/>
        <v>1</v>
      </c>
      <c r="K146">
        <f t="shared" ca="1" si="22"/>
        <v>0</v>
      </c>
      <c r="L146" s="55">
        <v>11</v>
      </c>
      <c r="M146" s="61">
        <f t="shared" ca="1" si="18"/>
        <v>6.6914063740456253</v>
      </c>
      <c r="N146" s="55"/>
    </row>
    <row r="147" spans="1:14">
      <c r="A147" s="2">
        <v>12</v>
      </c>
      <c r="B147" s="10">
        <f t="shared" ca="1" si="19"/>
        <v>1</v>
      </c>
      <c r="C147" s="25">
        <f t="shared" ca="1" si="20"/>
        <v>0.22378510650814276</v>
      </c>
      <c r="J147">
        <f t="shared" ca="1" si="21"/>
        <v>0</v>
      </c>
      <c r="K147">
        <f t="shared" ca="1" si="22"/>
        <v>0</v>
      </c>
      <c r="L147" s="55">
        <v>12</v>
      </c>
      <c r="M147" s="61">
        <f t="shared" ca="1" si="18"/>
        <v>4.8249071751222266</v>
      </c>
      <c r="N147" s="55"/>
    </row>
    <row r="148" spans="1:14">
      <c r="A148" s="2">
        <v>13</v>
      </c>
      <c r="B148" s="10">
        <f t="shared" ca="1" si="19"/>
        <v>0</v>
      </c>
      <c r="C148" s="25">
        <f t="shared" ca="1" si="20"/>
        <v>0.88300992531415201</v>
      </c>
      <c r="J148">
        <f t="shared" ca="1" si="21"/>
        <v>0</v>
      </c>
      <c r="K148">
        <f t="shared" ca="1" si="22"/>
        <v>0</v>
      </c>
      <c r="L148" s="55">
        <v>13</v>
      </c>
      <c r="M148" s="61">
        <f t="shared" ca="1" si="18"/>
        <v>0</v>
      </c>
      <c r="N148" s="55"/>
    </row>
    <row r="149" spans="1:14">
      <c r="A149" s="2">
        <v>14</v>
      </c>
      <c r="B149" s="10">
        <f t="shared" ca="1" si="19"/>
        <v>1</v>
      </c>
      <c r="C149" s="25">
        <f t="shared" ca="1" si="20"/>
        <v>0.39815673715120847</v>
      </c>
      <c r="J149">
        <f t="shared" ca="1" si="21"/>
        <v>0</v>
      </c>
      <c r="K149">
        <f t="shared" ca="1" si="22"/>
        <v>0</v>
      </c>
      <c r="L149" s="55">
        <v>14</v>
      </c>
      <c r="M149" s="61">
        <f t="shared" ca="1" si="18"/>
        <v>1.6917015619987914</v>
      </c>
      <c r="N149" s="55"/>
    </row>
    <row r="150" spans="1:14">
      <c r="A150" s="2">
        <v>15</v>
      </c>
      <c r="B150" s="10">
        <f t="shared" ca="1" si="19"/>
        <v>0</v>
      </c>
      <c r="C150" s="25">
        <f t="shared" ca="1" si="20"/>
        <v>0.76380861776400255</v>
      </c>
      <c r="J150">
        <f t="shared" ca="1" si="21"/>
        <v>0</v>
      </c>
      <c r="K150">
        <f t="shared" ca="1" si="22"/>
        <v>0</v>
      </c>
      <c r="L150" s="55">
        <v>15</v>
      </c>
      <c r="M150" s="61">
        <f t="shared" ca="1" si="18"/>
        <v>0</v>
      </c>
      <c r="N150" s="55"/>
    </row>
    <row r="151" spans="1:14">
      <c r="A151" s="2">
        <v>16</v>
      </c>
      <c r="B151" s="10">
        <f t="shared" ca="1" si="19"/>
        <v>1</v>
      </c>
      <c r="C151" s="25">
        <f t="shared" ca="1" si="20"/>
        <v>0.1987816983891032</v>
      </c>
      <c r="J151">
        <f t="shared" ca="1" si="21"/>
        <v>1</v>
      </c>
      <c r="K151">
        <f t="shared" ca="1" si="22"/>
        <v>0</v>
      </c>
      <c r="L151" s="55">
        <v>16</v>
      </c>
      <c r="M151" s="61">
        <f t="shared" ca="1" si="18"/>
        <v>6.8851607460754556</v>
      </c>
      <c r="N151" s="55"/>
    </row>
    <row r="152" spans="1:14">
      <c r="A152" s="2">
        <v>17</v>
      </c>
      <c r="B152" s="10">
        <f t="shared" ca="1" si="19"/>
        <v>1</v>
      </c>
      <c r="C152" s="25">
        <f t="shared" ca="1" si="20"/>
        <v>0.66735201875934058</v>
      </c>
      <c r="J152">
        <f t="shared" ca="1" si="21"/>
        <v>1</v>
      </c>
      <c r="K152">
        <f t="shared" ca="1" si="22"/>
        <v>0</v>
      </c>
      <c r="L152" s="55">
        <v>17</v>
      </c>
      <c r="M152" s="61">
        <f t="shared" ca="1" si="18"/>
        <v>1.3439536100340168</v>
      </c>
      <c r="N152" s="55"/>
    </row>
    <row r="153" spans="1:14">
      <c r="A153" s="2">
        <v>18</v>
      </c>
      <c r="B153" s="10">
        <f t="shared" ca="1" si="19"/>
        <v>1</v>
      </c>
      <c r="C153" s="25">
        <f t="shared" ca="1" si="20"/>
        <v>0.41727781442351675</v>
      </c>
      <c r="J153">
        <f t="shared" ca="1" si="21"/>
        <v>1</v>
      </c>
      <c r="K153">
        <f t="shared" ca="1" si="22"/>
        <v>0</v>
      </c>
      <c r="L153" s="55">
        <v>18</v>
      </c>
      <c r="M153" s="61">
        <f t="shared" ca="1" si="18"/>
        <v>6.5646552853133824E-2</v>
      </c>
      <c r="N153" s="55"/>
    </row>
    <row r="154" spans="1:14">
      <c r="A154" s="2">
        <v>19</v>
      </c>
      <c r="B154" s="10">
        <f t="shared" ca="1" si="19"/>
        <v>1</v>
      </c>
      <c r="C154" s="25">
        <f t="shared" ca="1" si="20"/>
        <v>9.5110514767478005E-3</v>
      </c>
      <c r="J154">
        <f t="shared" ca="1" si="21"/>
        <v>1</v>
      </c>
      <c r="K154">
        <f t="shared" ca="1" si="22"/>
        <v>0</v>
      </c>
      <c r="L154" s="55">
        <v>19</v>
      </c>
      <c r="M154" s="61">
        <f t="shared" ca="1" si="18"/>
        <v>10.241270783011323</v>
      </c>
      <c r="N154" s="55"/>
    </row>
    <row r="155" spans="1:14">
      <c r="A155" s="2">
        <v>20</v>
      </c>
      <c r="B155" s="10">
        <f t="shared" ca="1" si="19"/>
        <v>1</v>
      </c>
      <c r="C155" s="25">
        <f t="shared" ca="1" si="20"/>
        <v>0.4897428718480018</v>
      </c>
      <c r="J155">
        <f t="shared" ca="1" si="21"/>
        <v>1</v>
      </c>
      <c r="K155">
        <f t="shared" ca="1" si="22"/>
        <v>0</v>
      </c>
      <c r="L155" s="55">
        <v>20</v>
      </c>
      <c r="M155" s="61">
        <f t="shared" ca="1" si="18"/>
        <v>2.5359525604140294</v>
      </c>
      <c r="N155" s="55"/>
    </row>
    <row r="156" spans="1:14">
      <c r="A156" s="2">
        <v>21</v>
      </c>
      <c r="B156" s="10">
        <f t="shared" ca="1" si="19"/>
        <v>1</v>
      </c>
      <c r="C156" s="25">
        <f t="shared" ca="1" si="20"/>
        <v>0.53014178996884209</v>
      </c>
      <c r="J156">
        <f t="shared" ca="1" si="21"/>
        <v>1</v>
      </c>
      <c r="K156">
        <f t="shared" ca="1" si="22"/>
        <v>0</v>
      </c>
      <c r="L156" s="55">
        <v>21</v>
      </c>
      <c r="M156" s="61">
        <f t="shared" ca="1" si="18"/>
        <v>1.8866142648704609</v>
      </c>
      <c r="N156" s="55"/>
    </row>
    <row r="157" spans="1:14">
      <c r="A157" s="2">
        <v>22</v>
      </c>
      <c r="B157" s="10">
        <f t="shared" ca="1" si="19"/>
        <v>1</v>
      </c>
      <c r="C157" s="25">
        <f t="shared" ca="1" si="20"/>
        <v>0.32269224262808449</v>
      </c>
      <c r="J157">
        <f t="shared" ca="1" si="21"/>
        <v>1</v>
      </c>
      <c r="K157">
        <f t="shared" ca="1" si="22"/>
        <v>0</v>
      </c>
      <c r="L157" s="55">
        <v>22</v>
      </c>
      <c r="M157" s="61">
        <f t="shared" ca="1" si="18"/>
        <v>0.97328257230744186</v>
      </c>
      <c r="N157" s="55"/>
    </row>
    <row r="158" spans="1:14">
      <c r="A158" s="2">
        <v>23</v>
      </c>
      <c r="B158" s="10">
        <f t="shared" ca="1" si="19"/>
        <v>1</v>
      </c>
      <c r="C158" s="25">
        <f t="shared" ca="1" si="20"/>
        <v>0.21081214344491694</v>
      </c>
      <c r="J158">
        <f t="shared" ca="1" si="21"/>
        <v>0</v>
      </c>
      <c r="K158">
        <f t="shared" ca="1" si="22"/>
        <v>0</v>
      </c>
      <c r="L158" s="55">
        <v>23</v>
      </c>
      <c r="M158" s="61">
        <f t="shared" ca="1" si="18"/>
        <v>0.28569346571340826</v>
      </c>
      <c r="N158" s="55"/>
    </row>
    <row r="159" spans="1:14">
      <c r="A159" s="2">
        <v>24</v>
      </c>
      <c r="B159" s="10">
        <f t="shared" ca="1" si="19"/>
        <v>0</v>
      </c>
      <c r="C159" s="25">
        <f t="shared" ca="1" si="20"/>
        <v>0.79434321134819141</v>
      </c>
      <c r="J159">
        <f t="shared" ca="1" si="21"/>
        <v>0</v>
      </c>
      <c r="K159">
        <f t="shared" ca="1" si="22"/>
        <v>0</v>
      </c>
      <c r="L159" s="55">
        <v>24</v>
      </c>
      <c r="M159" s="61">
        <f t="shared" ca="1" si="18"/>
        <v>0</v>
      </c>
      <c r="N159" s="55"/>
    </row>
    <row r="160" spans="1:14">
      <c r="A160" s="2">
        <v>25</v>
      </c>
      <c r="B160" s="10">
        <f t="shared" ca="1" si="19"/>
        <v>1</v>
      </c>
      <c r="C160" s="25">
        <f t="shared" ca="1" si="20"/>
        <v>0.49711655046419134</v>
      </c>
      <c r="J160">
        <f t="shared" ca="1" si="21"/>
        <v>0</v>
      </c>
      <c r="K160">
        <f t="shared" ca="1" si="22"/>
        <v>0</v>
      </c>
      <c r="L160" s="55">
        <v>25</v>
      </c>
      <c r="M160" s="61">
        <f t="shared" ca="1" si="18"/>
        <v>0.45826669868295361</v>
      </c>
      <c r="N160" s="55"/>
    </row>
    <row r="161" spans="1:18">
      <c r="A161" s="2">
        <v>26</v>
      </c>
      <c r="B161" s="10">
        <f t="shared" ca="1" si="19"/>
        <v>0</v>
      </c>
      <c r="C161" s="25">
        <f t="shared" ca="1" si="20"/>
        <v>0.77168572580055783</v>
      </c>
      <c r="J161">
        <f t="shared" ca="1" si="21"/>
        <v>0</v>
      </c>
      <c r="K161">
        <f t="shared" ca="1" si="22"/>
        <v>0</v>
      </c>
      <c r="L161" s="55">
        <v>26</v>
      </c>
      <c r="M161" s="61">
        <f t="shared" ca="1" si="18"/>
        <v>0</v>
      </c>
      <c r="N161" s="55"/>
    </row>
    <row r="162" spans="1:18">
      <c r="A162" s="2">
        <v>27</v>
      </c>
      <c r="B162" s="10">
        <f t="shared" ca="1" si="19"/>
        <v>1</v>
      </c>
      <c r="C162" s="25">
        <f t="shared" ca="1" si="20"/>
        <v>5.4637122211671274E-2</v>
      </c>
      <c r="J162">
        <f t="shared" ca="1" si="21"/>
        <v>0</v>
      </c>
      <c r="K162">
        <f t="shared" ca="1" si="22"/>
        <v>0</v>
      </c>
      <c r="L162" s="55">
        <v>27</v>
      </c>
      <c r="M162" s="61">
        <f t="shared" ca="1" si="18"/>
        <v>4.4034519344383236</v>
      </c>
      <c r="N162" s="55"/>
    </row>
    <row r="163" spans="1:18">
      <c r="A163" s="2">
        <v>28</v>
      </c>
      <c r="B163" s="10">
        <f t="shared" ca="1" si="19"/>
        <v>0</v>
      </c>
      <c r="C163" s="25">
        <f t="shared" ca="1" si="20"/>
        <v>0.94243492434843479</v>
      </c>
      <c r="J163">
        <f t="shared" ca="1" si="21"/>
        <v>0</v>
      </c>
      <c r="K163">
        <f t="shared" ca="1" si="22"/>
        <v>1</v>
      </c>
      <c r="L163" s="55">
        <v>28</v>
      </c>
      <c r="M163" s="61">
        <f t="shared" ca="1" si="18"/>
        <v>0</v>
      </c>
      <c r="N163" s="55"/>
    </row>
    <row r="164" spans="1:18">
      <c r="A164" s="2">
        <v>29</v>
      </c>
      <c r="B164" s="10">
        <f t="shared" ca="1" si="19"/>
        <v>0</v>
      </c>
      <c r="C164" s="25">
        <f t="shared" ca="1" si="20"/>
        <v>0.54405725269479499</v>
      </c>
      <c r="J164">
        <f t="shared" ca="1" si="21"/>
        <v>0</v>
      </c>
      <c r="K164">
        <f t="shared" ca="1" si="22"/>
        <v>0</v>
      </c>
      <c r="L164" s="55">
        <v>29</v>
      </c>
      <c r="M164" s="61">
        <f t="shared" ca="1" si="18"/>
        <v>0</v>
      </c>
      <c r="N164" s="55"/>
    </row>
    <row r="165" spans="1:18">
      <c r="A165" s="2">
        <v>30</v>
      </c>
      <c r="B165" s="10">
        <f t="shared" ca="1" si="19"/>
        <v>1</v>
      </c>
      <c r="C165" s="25">
        <f t="shared" ca="1" si="20"/>
        <v>0.37687436069262981</v>
      </c>
      <c r="J165">
        <f t="shared" ca="1" si="21"/>
        <v>1</v>
      </c>
      <c r="K165">
        <f t="shared" ca="1" si="22"/>
        <v>0</v>
      </c>
      <c r="L165" s="55">
        <v>30</v>
      </c>
      <c r="M165" s="61">
        <f t="shared" ca="1" si="18"/>
        <v>7.7028988669137402</v>
      </c>
      <c r="N165" s="55"/>
    </row>
    <row r="166" spans="1:18">
      <c r="C166"/>
    </row>
    <row r="167" spans="1:18">
      <c r="C167"/>
    </row>
    <row r="168" spans="1:18">
      <c r="C168"/>
    </row>
    <row r="169" spans="1:18">
      <c r="C169"/>
    </row>
    <row r="170" spans="1:18">
      <c r="C170"/>
    </row>
    <row r="171" spans="1:18">
      <c r="C171"/>
    </row>
    <row r="172" spans="1:18">
      <c r="C172"/>
    </row>
    <row r="173" spans="1:18" ht="26.1">
      <c r="A173" s="8" t="s">
        <v>96</v>
      </c>
      <c r="B173" s="8"/>
      <c r="O173" s="38" t="s">
        <v>55</v>
      </c>
      <c r="P173" s="38"/>
      <c r="Q173" s="38"/>
      <c r="R173" s="3"/>
    </row>
    <row r="174" spans="1:18" ht="26.1">
      <c r="A174" s="11"/>
      <c r="B174" s="12" t="s">
        <v>56</v>
      </c>
      <c r="C174" s="23"/>
      <c r="D174" s="1"/>
      <c r="E174" s="14" t="s">
        <v>57</v>
      </c>
      <c r="F174" s="1"/>
      <c r="G174" s="1"/>
      <c r="H174" s="1"/>
      <c r="I174" s="1"/>
      <c r="L174" s="54" t="s">
        <v>58</v>
      </c>
      <c r="M174" s="55"/>
      <c r="N174" s="55"/>
      <c r="O174" s="38" t="s">
        <v>12</v>
      </c>
      <c r="P174" s="38" t="s">
        <v>13</v>
      </c>
      <c r="Q174" s="38" t="s">
        <v>14</v>
      </c>
      <c r="R174" s="3"/>
    </row>
    <row r="175" spans="1:18" ht="21">
      <c r="A175" s="2" t="s">
        <v>59</v>
      </c>
      <c r="B175" s="2"/>
      <c r="C175" s="23"/>
      <c r="D175" s="1"/>
      <c r="E175" s="1"/>
      <c r="F175" s="1"/>
      <c r="G175" s="1"/>
      <c r="H175" s="1"/>
      <c r="I175" s="1"/>
      <c r="L175" s="55" t="s">
        <v>60</v>
      </c>
      <c r="M175" s="55"/>
      <c r="N175" s="55"/>
      <c r="O175" s="38">
        <v>0.43</v>
      </c>
      <c r="P175" s="38">
        <v>0.72</v>
      </c>
      <c r="Q175" s="38">
        <v>0.62</v>
      </c>
      <c r="R175" s="3"/>
    </row>
    <row r="176" spans="1:18" ht="23.45">
      <c r="A176" s="2" t="s">
        <v>61</v>
      </c>
      <c r="B176" s="27">
        <v>1</v>
      </c>
      <c r="C176" s="28" t="s">
        <v>62</v>
      </c>
      <c r="D176" s="16" t="s">
        <v>63</v>
      </c>
      <c r="E176" s="16"/>
      <c r="F176" s="1"/>
      <c r="G176" s="2" t="s">
        <v>64</v>
      </c>
      <c r="H176" s="2"/>
      <c r="I176" s="2"/>
      <c r="J176" s="2" t="s">
        <v>64</v>
      </c>
      <c r="K176" s="2"/>
      <c r="L176" s="56" t="s">
        <v>65</v>
      </c>
      <c r="M176" s="62">
        <f>1/M177</f>
        <v>0.2857142857142857</v>
      </c>
      <c r="N176" s="57" t="s">
        <v>66</v>
      </c>
      <c r="O176" s="13">
        <v>650</v>
      </c>
      <c r="P176" s="13" t="s">
        <v>18</v>
      </c>
      <c r="Q176" s="13"/>
      <c r="R176" s="3"/>
    </row>
    <row r="177" spans="1:23">
      <c r="A177" s="2"/>
      <c r="B177" s="29">
        <v>0</v>
      </c>
      <c r="C177" s="30" t="s">
        <v>68</v>
      </c>
      <c r="D177" s="26" t="s">
        <v>69</v>
      </c>
      <c r="E177" s="17"/>
      <c r="F177" s="1"/>
      <c r="G177" s="19" t="s">
        <v>70</v>
      </c>
      <c r="H177" s="20"/>
      <c r="I177" s="20"/>
      <c r="J177" s="2" t="s">
        <v>13</v>
      </c>
      <c r="K177" s="2" t="s">
        <v>71</v>
      </c>
      <c r="L177" s="58" t="s">
        <v>72</v>
      </c>
      <c r="M177" s="64">
        <f>'Rainfall Year 2025'!M177</f>
        <v>3.5</v>
      </c>
      <c r="N177" s="55"/>
      <c r="O177" s="3"/>
      <c r="P177" s="3"/>
      <c r="Q177" s="3"/>
      <c r="R177" s="3"/>
    </row>
    <row r="178" spans="1:23">
      <c r="A178" s="5" t="s">
        <v>73</v>
      </c>
      <c r="B178" s="9" t="s">
        <v>74</v>
      </c>
      <c r="C178" s="24" t="s">
        <v>75</v>
      </c>
      <c r="D178" s="18" t="s">
        <v>76</v>
      </c>
      <c r="E178" s="18" t="s">
        <v>77</v>
      </c>
      <c r="F178" s="15" t="s">
        <v>78</v>
      </c>
      <c r="G178" s="20" t="s">
        <v>79</v>
      </c>
      <c r="H178" s="21">
        <f ca="1">COUNTIF(rainout,"&gt;0")/COUNT(rainout)</f>
        <v>0.65891472868217049</v>
      </c>
      <c r="I178" s="20"/>
      <c r="J178" s="6">
        <f ca="1">SUM(J179:J3828)/SUM(rainout)</f>
        <v>0.44469925179649544</v>
      </c>
      <c r="K178" s="6">
        <f ca="1">SUM(K179:K3828)/(3650-SUM(rainout))</f>
        <v>1.2977078415510547E-2</v>
      </c>
      <c r="L178" s="59" t="s">
        <v>73</v>
      </c>
      <c r="M178" s="60" t="s">
        <v>80</v>
      </c>
      <c r="N178" s="55"/>
    </row>
    <row r="179" spans="1:23">
      <c r="A179" s="2">
        <v>1</v>
      </c>
      <c r="B179" s="10">
        <v>1</v>
      </c>
      <c r="C179" s="25">
        <f ca="1">RAND()</f>
        <v>0.94186168590720498</v>
      </c>
      <c r="D179" s="18" t="s">
        <v>81</v>
      </c>
      <c r="E179" s="18" t="s">
        <v>82</v>
      </c>
      <c r="F179" s="15" t="s">
        <v>78</v>
      </c>
      <c r="G179" s="20" t="s">
        <v>12</v>
      </c>
      <c r="H179" s="21">
        <f ca="1">COUNTIF(rainout,"=0")/COUNT(rainout)</f>
        <v>0.34108527131782945</v>
      </c>
      <c r="I179" s="20"/>
      <c r="J179">
        <f ca="1">IF(AND(B179,B180),1,0)</f>
        <v>1</v>
      </c>
      <c r="K179">
        <f ca="1">IF(AND(NOT(B179),NOT(B180)),1,0)</f>
        <v>0</v>
      </c>
      <c r="L179" s="55">
        <v>1</v>
      </c>
      <c r="M179" s="61">
        <f t="shared" ref="M179:M209" ca="1" si="23">IF(B179&gt;0,-LN(1-(RAND()))/lambda,0)</f>
        <v>6.4123565919954206</v>
      </c>
      <c r="N179" s="55"/>
      <c r="O179" s="37"/>
      <c r="P179" t="s">
        <v>83</v>
      </c>
    </row>
    <row r="180" spans="1:23">
      <c r="A180" s="2">
        <v>2</v>
      </c>
      <c r="B180" s="10">
        <f t="shared" ref="B180:B209" ca="1" si="24">IF(B179&gt;0,IF(C180&lt;pww,1,0),IF(C180&lt;pdw,1,0))</f>
        <v>1</v>
      </c>
      <c r="C180" s="25">
        <f t="shared" ref="C180:C209" ca="1" si="25">RAND()</f>
        <v>0.12440446465207444</v>
      </c>
      <c r="D180" s="18"/>
      <c r="E180" s="18"/>
      <c r="F180" s="1"/>
      <c r="G180" s="19" t="s">
        <v>69</v>
      </c>
      <c r="H180" s="19"/>
      <c r="I180" s="20"/>
      <c r="J180">
        <f t="shared" ref="J180:J209" ca="1" si="26">IF(AND(B180,B181),1,0)</f>
        <v>0</v>
      </c>
      <c r="K180">
        <f t="shared" ref="K180:K209" ca="1" si="27">IF(AND(NOT(B180),NOT(B181)),1,0)</f>
        <v>0</v>
      </c>
      <c r="L180" s="55">
        <v>2</v>
      </c>
      <c r="M180" s="61">
        <f t="shared" ca="1" si="23"/>
        <v>0.79900476640646423</v>
      </c>
      <c r="N180" s="55"/>
      <c r="O180" s="4"/>
      <c r="P180" t="s">
        <v>84</v>
      </c>
    </row>
    <row r="181" spans="1:23" ht="15.6">
      <c r="A181" s="2">
        <v>3</v>
      </c>
      <c r="B181" s="10">
        <f t="shared" ca="1" si="24"/>
        <v>0</v>
      </c>
      <c r="C181" s="25">
        <f t="shared" ca="1" si="25"/>
        <v>0.84377585798329147</v>
      </c>
      <c r="D181" s="63">
        <f>'Rainfall Year 2025'!D181</f>
        <v>0.66</v>
      </c>
      <c r="E181" s="34">
        <f>1-D181</f>
        <v>0.33999999999999997</v>
      </c>
      <c r="F181" s="35" t="s">
        <v>78</v>
      </c>
      <c r="G181" s="36">
        <f ca="1">J178</f>
        <v>0.44469925179649544</v>
      </c>
      <c r="H181" s="36">
        <f ca="1">1-G181</f>
        <v>0.55530074820350461</v>
      </c>
      <c r="I181" s="20"/>
      <c r="J181">
        <f t="shared" ca="1" si="26"/>
        <v>0</v>
      </c>
      <c r="K181">
        <f t="shared" ca="1" si="27"/>
        <v>0</v>
      </c>
      <c r="L181" s="55">
        <v>3</v>
      </c>
      <c r="M181" s="61">
        <f t="shared" ca="1" si="23"/>
        <v>0</v>
      </c>
      <c r="N181" s="55"/>
      <c r="O181" s="41" t="s">
        <v>85</v>
      </c>
      <c r="P181" s="42"/>
      <c r="Q181" s="42" t="s">
        <v>86</v>
      </c>
      <c r="R181" s="43"/>
    </row>
    <row r="182" spans="1:23" ht="15.6">
      <c r="A182" s="2">
        <v>4</v>
      </c>
      <c r="B182" s="10">
        <f t="shared" ca="1" si="24"/>
        <v>1</v>
      </c>
      <c r="C182" s="25">
        <f t="shared" ca="1" si="25"/>
        <v>0.29759209554536192</v>
      </c>
      <c r="D182" s="34">
        <f>1-E182</f>
        <v>0.27</v>
      </c>
      <c r="E182" s="63">
        <f>'Rainfall Year 2025'!E182</f>
        <v>0.73</v>
      </c>
      <c r="F182" s="35" t="s">
        <v>78</v>
      </c>
      <c r="G182" s="36">
        <f ca="1">1-H182</f>
        <v>0.98702292158448945</v>
      </c>
      <c r="H182" s="36">
        <f ca="1">K178</f>
        <v>1.2977078415510547E-2</v>
      </c>
      <c r="I182" s="20"/>
      <c r="J182">
        <f t="shared" ca="1" si="26"/>
        <v>0</v>
      </c>
      <c r="K182">
        <f t="shared" ca="1" si="27"/>
        <v>0</v>
      </c>
      <c r="L182" s="55">
        <v>4</v>
      </c>
      <c r="M182" s="61">
        <f t="shared" ca="1" si="23"/>
        <v>2.4235228204164394</v>
      </c>
      <c r="N182" s="55"/>
      <c r="O182" s="44">
        <f ca="1">SUM(M179:M209)/31/H178</f>
        <v>3.7779426916870347</v>
      </c>
      <c r="P182" s="45"/>
      <c r="Q182" s="46">
        <f ca="1">SUM(M179:M209)</f>
        <v>77.169604593762287</v>
      </c>
      <c r="R182" s="47" t="s">
        <v>87</v>
      </c>
      <c r="S182" s="78" t="s">
        <v>88</v>
      </c>
      <c r="T182" s="78"/>
      <c r="U182" s="78"/>
      <c r="V182" s="78"/>
    </row>
    <row r="183" spans="1:23" ht="15.6">
      <c r="A183" s="2">
        <v>5</v>
      </c>
      <c r="B183" s="10">
        <f t="shared" ca="1" si="24"/>
        <v>0</v>
      </c>
      <c r="C183" s="25">
        <f t="shared" ca="1" si="25"/>
        <v>0.95875510263733854</v>
      </c>
      <c r="J183">
        <f t="shared" ca="1" si="26"/>
        <v>0</v>
      </c>
      <c r="K183">
        <f t="shared" ca="1" si="27"/>
        <v>0</v>
      </c>
      <c r="L183" s="55">
        <v>5</v>
      </c>
      <c r="M183" s="61">
        <f t="shared" ca="1" si="23"/>
        <v>0</v>
      </c>
      <c r="N183" s="55"/>
      <c r="O183" s="48"/>
      <c r="P183" s="49"/>
      <c r="R183" s="50"/>
    </row>
    <row r="184" spans="1:23">
      <c r="A184" s="2">
        <v>6</v>
      </c>
      <c r="B184" s="10">
        <f t="shared" ca="1" si="24"/>
        <v>1</v>
      </c>
      <c r="C184" s="25">
        <f t="shared" ca="1" si="25"/>
        <v>0.2658588960615702</v>
      </c>
      <c r="J184">
        <f t="shared" ca="1" si="26"/>
        <v>1</v>
      </c>
      <c r="K184">
        <f t="shared" ca="1" si="27"/>
        <v>0</v>
      </c>
      <c r="L184" s="55">
        <v>6</v>
      </c>
      <c r="M184" s="61">
        <f t="shared" ca="1" si="23"/>
        <v>1.7285897640715702</v>
      </c>
      <c r="N184" s="55"/>
    </row>
    <row r="185" spans="1:23">
      <c r="A185" s="2">
        <v>7</v>
      </c>
      <c r="B185" s="10">
        <f t="shared" ca="1" si="24"/>
        <v>1</v>
      </c>
      <c r="C185" s="25">
        <f t="shared" ca="1" si="25"/>
        <v>9.3849079707220007E-5</v>
      </c>
      <c r="J185">
        <f t="shared" ca="1" si="26"/>
        <v>1</v>
      </c>
      <c r="K185">
        <f t="shared" ca="1" si="27"/>
        <v>0</v>
      </c>
      <c r="L185" s="55">
        <v>7</v>
      </c>
      <c r="M185" s="61">
        <f t="shared" ca="1" si="23"/>
        <v>0.67884733989154589</v>
      </c>
      <c r="N185" s="55"/>
      <c r="O185" s="76" t="s">
        <v>89</v>
      </c>
      <c r="P185" s="76" t="s">
        <v>90</v>
      </c>
      <c r="Q185" s="77">
        <f>79.9</f>
        <v>79.900000000000006</v>
      </c>
      <c r="R185" s="78" t="s">
        <v>87</v>
      </c>
      <c r="S185" s="78" t="s">
        <v>91</v>
      </c>
      <c r="T185" s="78"/>
      <c r="U185" s="78"/>
      <c r="V185" s="78"/>
      <c r="W185" s="78"/>
    </row>
    <row r="186" spans="1:23">
      <c r="A186" s="2">
        <v>8</v>
      </c>
      <c r="B186" s="10">
        <f t="shared" ca="1" si="24"/>
        <v>1</v>
      </c>
      <c r="C186" s="25">
        <f t="shared" ca="1" si="25"/>
        <v>1.7500250560144814E-2</v>
      </c>
      <c r="J186">
        <f t="shared" ca="1" si="26"/>
        <v>0</v>
      </c>
      <c r="K186">
        <f t="shared" ca="1" si="27"/>
        <v>0</v>
      </c>
      <c r="L186" s="55">
        <v>8</v>
      </c>
      <c r="M186" s="61">
        <f t="shared" ca="1" si="23"/>
        <v>3.5309854063364443</v>
      </c>
      <c r="N186" s="55"/>
      <c r="O186" s="76"/>
      <c r="P186" s="76" t="s">
        <v>92</v>
      </c>
      <c r="Q186" s="77">
        <f ca="1">MAX(M179:M3828)</f>
        <v>22.28549590555814</v>
      </c>
      <c r="R186" s="78" t="s">
        <v>87</v>
      </c>
      <c r="S186" s="78"/>
      <c r="T186" s="78"/>
      <c r="U186" s="78"/>
      <c r="V186" s="78"/>
      <c r="W186" s="78"/>
    </row>
    <row r="187" spans="1:23">
      <c r="A187" s="2">
        <v>9</v>
      </c>
      <c r="B187" s="10">
        <f t="shared" ca="1" si="24"/>
        <v>0</v>
      </c>
      <c r="C187" s="25">
        <f t="shared" ca="1" si="25"/>
        <v>0.91433431502969975</v>
      </c>
      <c r="J187">
        <f t="shared" ca="1" si="26"/>
        <v>0</v>
      </c>
      <c r="K187">
        <f t="shared" ca="1" si="27"/>
        <v>0</v>
      </c>
      <c r="L187" s="55">
        <v>9</v>
      </c>
      <c r="M187" s="61">
        <f t="shared" ca="1" si="23"/>
        <v>0</v>
      </c>
      <c r="N187" s="55"/>
      <c r="Q187" s="51"/>
    </row>
    <row r="188" spans="1:23">
      <c r="A188" s="2">
        <v>10</v>
      </c>
      <c r="B188" s="10">
        <f t="shared" ca="1" si="24"/>
        <v>1</v>
      </c>
      <c r="C188" s="25">
        <f t="shared" ca="1" si="25"/>
        <v>8.4109749734186834E-2</v>
      </c>
      <c r="J188">
        <f t="shared" ca="1" si="26"/>
        <v>1</v>
      </c>
      <c r="K188">
        <f t="shared" ca="1" si="27"/>
        <v>0</v>
      </c>
      <c r="L188" s="55">
        <v>10</v>
      </c>
      <c r="M188" s="61">
        <f t="shared" ca="1" si="23"/>
        <v>8.5725094945049847</v>
      </c>
      <c r="N188" s="55"/>
    </row>
    <row r="189" spans="1:23">
      <c r="A189" s="2">
        <v>11</v>
      </c>
      <c r="B189" s="10">
        <f t="shared" ca="1" si="24"/>
        <v>1</v>
      </c>
      <c r="C189" s="25">
        <f t="shared" ca="1" si="25"/>
        <v>0.11560024114190015</v>
      </c>
      <c r="J189">
        <f t="shared" ca="1" si="26"/>
        <v>0</v>
      </c>
      <c r="K189">
        <f t="shared" ca="1" si="27"/>
        <v>0</v>
      </c>
      <c r="L189" s="55">
        <v>11</v>
      </c>
      <c r="M189" s="61">
        <f t="shared" ca="1" si="23"/>
        <v>3.1521130811533706</v>
      </c>
      <c r="N189" s="55"/>
    </row>
    <row r="190" spans="1:23">
      <c r="A190" s="2">
        <v>12</v>
      </c>
      <c r="B190" s="10">
        <f t="shared" ca="1" si="24"/>
        <v>0</v>
      </c>
      <c r="C190" s="25">
        <f t="shared" ca="1" si="25"/>
        <v>0.86725802288004739</v>
      </c>
      <c r="J190">
        <f t="shared" ca="1" si="26"/>
        <v>0</v>
      </c>
      <c r="K190">
        <f t="shared" ca="1" si="27"/>
        <v>1</v>
      </c>
      <c r="L190" s="55">
        <v>12</v>
      </c>
      <c r="M190" s="61">
        <f t="shared" ca="1" si="23"/>
        <v>0</v>
      </c>
      <c r="N190" s="55"/>
    </row>
    <row r="191" spans="1:23">
      <c r="A191" s="2">
        <v>13</v>
      </c>
      <c r="B191" s="10">
        <f t="shared" ca="1" si="24"/>
        <v>0</v>
      </c>
      <c r="C191" s="25">
        <f t="shared" ca="1" si="25"/>
        <v>0.70982777006163222</v>
      </c>
      <c r="J191">
        <f t="shared" ca="1" si="26"/>
        <v>0</v>
      </c>
      <c r="K191">
        <f t="shared" ca="1" si="27"/>
        <v>0</v>
      </c>
      <c r="L191" s="55">
        <v>13</v>
      </c>
      <c r="M191" s="61">
        <f t="shared" ca="1" si="23"/>
        <v>0</v>
      </c>
      <c r="N191" s="55"/>
    </row>
    <row r="192" spans="1:23">
      <c r="A192" s="2">
        <v>14</v>
      </c>
      <c r="B192" s="10">
        <f t="shared" ca="1" si="24"/>
        <v>1</v>
      </c>
      <c r="C192" s="25">
        <f t="shared" ca="1" si="25"/>
        <v>0.41762406974346789</v>
      </c>
      <c r="J192">
        <f t="shared" ca="1" si="26"/>
        <v>1</v>
      </c>
      <c r="K192">
        <f t="shared" ca="1" si="27"/>
        <v>0</v>
      </c>
      <c r="L192" s="55">
        <v>14</v>
      </c>
      <c r="M192" s="61">
        <f t="shared" ca="1" si="23"/>
        <v>1.236852003876997</v>
      </c>
      <c r="N192" s="55"/>
    </row>
    <row r="193" spans="1:14">
      <c r="A193" s="2">
        <v>15</v>
      </c>
      <c r="B193" s="10">
        <f t="shared" ca="1" si="24"/>
        <v>1</v>
      </c>
      <c r="C193" s="25">
        <f t="shared" ca="1" si="25"/>
        <v>0.27948684761206999</v>
      </c>
      <c r="J193">
        <f t="shared" ca="1" si="26"/>
        <v>1</v>
      </c>
      <c r="K193">
        <f t="shared" ca="1" si="27"/>
        <v>0</v>
      </c>
      <c r="L193" s="55">
        <v>15</v>
      </c>
      <c r="M193" s="61">
        <f t="shared" ca="1" si="23"/>
        <v>6.9545005908378004</v>
      </c>
      <c r="N193" s="55"/>
    </row>
    <row r="194" spans="1:14">
      <c r="A194" s="2">
        <v>16</v>
      </c>
      <c r="B194" s="10">
        <f t="shared" ca="1" si="24"/>
        <v>1</v>
      </c>
      <c r="C194" s="25">
        <f t="shared" ca="1" si="25"/>
        <v>0.12693406027485643</v>
      </c>
      <c r="J194">
        <f t="shared" ca="1" si="26"/>
        <v>1</v>
      </c>
      <c r="K194">
        <f t="shared" ca="1" si="27"/>
        <v>0</v>
      </c>
      <c r="L194" s="55">
        <v>16</v>
      </c>
      <c r="M194" s="61">
        <f t="shared" ca="1" si="23"/>
        <v>5.2582960224322157</v>
      </c>
      <c r="N194" s="55"/>
    </row>
    <row r="195" spans="1:14">
      <c r="A195" s="2">
        <v>17</v>
      </c>
      <c r="B195" s="10">
        <f t="shared" ca="1" si="24"/>
        <v>1</v>
      </c>
      <c r="C195" s="25">
        <f t="shared" ca="1" si="25"/>
        <v>0.65617309967340509</v>
      </c>
      <c r="J195">
        <f t="shared" ca="1" si="26"/>
        <v>0</v>
      </c>
      <c r="K195">
        <f t="shared" ca="1" si="27"/>
        <v>0</v>
      </c>
      <c r="L195" s="55">
        <v>17</v>
      </c>
      <c r="M195" s="61">
        <f t="shared" ca="1" si="23"/>
        <v>0.20081591594581458</v>
      </c>
      <c r="N195" s="55"/>
    </row>
    <row r="196" spans="1:14">
      <c r="A196" s="2">
        <v>18</v>
      </c>
      <c r="B196" s="10">
        <f t="shared" ca="1" si="24"/>
        <v>0</v>
      </c>
      <c r="C196" s="25">
        <f t="shared" ca="1" si="25"/>
        <v>0.75136344800463739</v>
      </c>
      <c r="J196">
        <f t="shared" ca="1" si="26"/>
        <v>0</v>
      </c>
      <c r="K196">
        <f t="shared" ca="1" si="27"/>
        <v>0</v>
      </c>
      <c r="L196" s="55">
        <v>18</v>
      </c>
      <c r="M196" s="61">
        <f t="shared" ca="1" si="23"/>
        <v>0</v>
      </c>
      <c r="N196" s="55"/>
    </row>
    <row r="197" spans="1:14">
      <c r="A197" s="2">
        <v>19</v>
      </c>
      <c r="B197" s="10">
        <f t="shared" ca="1" si="24"/>
        <v>1</v>
      </c>
      <c r="C197" s="25">
        <f t="shared" ca="1" si="25"/>
        <v>0.27136625990905894</v>
      </c>
      <c r="J197">
        <f t="shared" ca="1" si="26"/>
        <v>0</v>
      </c>
      <c r="K197">
        <f t="shared" ca="1" si="27"/>
        <v>0</v>
      </c>
      <c r="L197" s="55">
        <v>19</v>
      </c>
      <c r="M197" s="61">
        <f t="shared" ca="1" si="23"/>
        <v>0.66597044507542824</v>
      </c>
      <c r="N197" s="55"/>
    </row>
    <row r="198" spans="1:14">
      <c r="A198" s="2">
        <v>20</v>
      </c>
      <c r="B198" s="10">
        <f t="shared" ca="1" si="24"/>
        <v>0</v>
      </c>
      <c r="C198" s="25">
        <f t="shared" ca="1" si="25"/>
        <v>0.77217995395751615</v>
      </c>
      <c r="J198">
        <f t="shared" ca="1" si="26"/>
        <v>0</v>
      </c>
      <c r="K198">
        <f t="shared" ca="1" si="27"/>
        <v>0</v>
      </c>
      <c r="L198" s="55">
        <v>20</v>
      </c>
      <c r="M198" s="61">
        <f t="shared" ca="1" si="23"/>
        <v>0</v>
      </c>
      <c r="N198" s="55"/>
    </row>
    <row r="199" spans="1:14">
      <c r="A199" s="2">
        <v>21</v>
      </c>
      <c r="B199" s="10">
        <f t="shared" ca="1" si="24"/>
        <v>1</v>
      </c>
      <c r="C199" s="25">
        <f t="shared" ca="1" si="25"/>
        <v>0.2068141552337881</v>
      </c>
      <c r="J199">
        <f t="shared" ca="1" si="26"/>
        <v>1</v>
      </c>
      <c r="K199">
        <f t="shared" ca="1" si="27"/>
        <v>0</v>
      </c>
      <c r="L199" s="55">
        <v>21</v>
      </c>
      <c r="M199" s="61">
        <f t="shared" ca="1" si="23"/>
        <v>0.26546024571347793</v>
      </c>
      <c r="N199" s="55"/>
    </row>
    <row r="200" spans="1:14">
      <c r="A200" s="2">
        <v>22</v>
      </c>
      <c r="B200" s="10">
        <f t="shared" ca="1" si="24"/>
        <v>1</v>
      </c>
      <c r="C200" s="25">
        <f t="shared" ca="1" si="25"/>
        <v>0.71506290621472535</v>
      </c>
      <c r="J200">
        <f t="shared" ca="1" si="26"/>
        <v>1</v>
      </c>
      <c r="K200">
        <f t="shared" ca="1" si="27"/>
        <v>0</v>
      </c>
      <c r="L200" s="55">
        <v>22</v>
      </c>
      <c r="M200" s="61">
        <f t="shared" ca="1" si="23"/>
        <v>4.2266050110298323</v>
      </c>
      <c r="N200" s="55"/>
    </row>
    <row r="201" spans="1:14">
      <c r="A201" s="2">
        <v>23</v>
      </c>
      <c r="B201" s="10">
        <f t="shared" ca="1" si="24"/>
        <v>1</v>
      </c>
      <c r="C201" s="25">
        <f t="shared" ca="1" si="25"/>
        <v>0.60053124143290515</v>
      </c>
      <c r="J201">
        <f t="shared" ca="1" si="26"/>
        <v>1</v>
      </c>
      <c r="K201">
        <f t="shared" ca="1" si="27"/>
        <v>0</v>
      </c>
      <c r="L201" s="55">
        <v>23</v>
      </c>
      <c r="M201" s="61">
        <f t="shared" ca="1" si="23"/>
        <v>7.615651242381305</v>
      </c>
      <c r="N201" s="55"/>
    </row>
    <row r="202" spans="1:14">
      <c r="A202" s="2">
        <v>24</v>
      </c>
      <c r="B202" s="10">
        <f t="shared" ca="1" si="24"/>
        <v>1</v>
      </c>
      <c r="C202" s="25">
        <f t="shared" ca="1" si="25"/>
        <v>0.41522584603822099</v>
      </c>
      <c r="J202">
        <f t="shared" ca="1" si="26"/>
        <v>1</v>
      </c>
      <c r="K202">
        <f t="shared" ca="1" si="27"/>
        <v>0</v>
      </c>
      <c r="L202" s="55">
        <v>24</v>
      </c>
      <c r="M202" s="61">
        <f t="shared" ca="1" si="23"/>
        <v>0.13953948613767453</v>
      </c>
      <c r="N202" s="55"/>
    </row>
    <row r="203" spans="1:14">
      <c r="A203" s="2">
        <v>25</v>
      </c>
      <c r="B203" s="10">
        <f t="shared" ca="1" si="24"/>
        <v>1</v>
      </c>
      <c r="C203" s="25">
        <f t="shared" ca="1" si="25"/>
        <v>0.15635633900639534</v>
      </c>
      <c r="J203">
        <f t="shared" ca="1" si="26"/>
        <v>1</v>
      </c>
      <c r="K203">
        <f t="shared" ca="1" si="27"/>
        <v>0</v>
      </c>
      <c r="L203" s="55">
        <v>25</v>
      </c>
      <c r="M203" s="61">
        <f t="shared" ca="1" si="23"/>
        <v>8.0747360834411399</v>
      </c>
      <c r="N203" s="55"/>
    </row>
    <row r="204" spans="1:14">
      <c r="A204" s="2">
        <v>26</v>
      </c>
      <c r="B204" s="10">
        <f t="shared" ca="1" si="24"/>
        <v>1</v>
      </c>
      <c r="C204" s="25">
        <f t="shared" ca="1" si="25"/>
        <v>3.1612574572676411E-2</v>
      </c>
      <c r="J204">
        <f t="shared" ca="1" si="26"/>
        <v>1</v>
      </c>
      <c r="K204">
        <f t="shared" ca="1" si="27"/>
        <v>0</v>
      </c>
      <c r="L204" s="55">
        <v>26</v>
      </c>
      <c r="M204" s="61">
        <f t="shared" ca="1" si="23"/>
        <v>3.7408109609452032</v>
      </c>
      <c r="N204" s="55"/>
    </row>
    <row r="205" spans="1:14">
      <c r="A205" s="2">
        <v>27</v>
      </c>
      <c r="B205" s="10">
        <f t="shared" ca="1" si="24"/>
        <v>1</v>
      </c>
      <c r="C205" s="25">
        <f t="shared" ca="1" si="25"/>
        <v>0.67880950690375463</v>
      </c>
      <c r="J205">
        <f t="shared" ca="1" si="26"/>
        <v>0</v>
      </c>
      <c r="K205">
        <f t="shared" ca="1" si="27"/>
        <v>0</v>
      </c>
      <c r="L205" s="55">
        <v>27</v>
      </c>
      <c r="M205" s="61">
        <f t="shared" ca="1" si="23"/>
        <v>8.3517048309515918</v>
      </c>
      <c r="N205" s="55"/>
    </row>
    <row r="206" spans="1:14">
      <c r="A206" s="2">
        <v>28</v>
      </c>
      <c r="B206" s="10">
        <f t="shared" ca="1" si="24"/>
        <v>0</v>
      </c>
      <c r="C206" s="25">
        <f t="shared" ca="1" si="25"/>
        <v>0.92275440451096535</v>
      </c>
      <c r="J206">
        <f t="shared" ca="1" si="26"/>
        <v>0</v>
      </c>
      <c r="K206">
        <f t="shared" ca="1" si="27"/>
        <v>1</v>
      </c>
      <c r="L206" s="55">
        <v>28</v>
      </c>
      <c r="M206" s="61">
        <f t="shared" ca="1" si="23"/>
        <v>0</v>
      </c>
      <c r="N206" s="55"/>
    </row>
    <row r="207" spans="1:14">
      <c r="A207" s="2">
        <v>29</v>
      </c>
      <c r="B207" s="10">
        <f t="shared" ca="1" si="24"/>
        <v>0</v>
      </c>
      <c r="C207" s="25">
        <f t="shared" ca="1" si="25"/>
        <v>0.75722944223036814</v>
      </c>
      <c r="J207">
        <f t="shared" ca="1" si="26"/>
        <v>0</v>
      </c>
      <c r="K207">
        <f t="shared" ca="1" si="27"/>
        <v>0</v>
      </c>
      <c r="L207" s="55">
        <v>29</v>
      </c>
      <c r="M207" s="61">
        <f t="shared" ca="1" si="23"/>
        <v>0</v>
      </c>
      <c r="N207" s="55"/>
    </row>
    <row r="208" spans="1:14">
      <c r="A208" s="2">
        <v>30</v>
      </c>
      <c r="B208" s="10">
        <f t="shared" ca="1" si="24"/>
        <v>1</v>
      </c>
      <c r="C208" s="25">
        <f t="shared" ca="1" si="25"/>
        <v>0.27287905793262279</v>
      </c>
      <c r="J208">
        <f t="shared" ca="1" si="26"/>
        <v>0</v>
      </c>
      <c r="K208">
        <f t="shared" ca="1" si="27"/>
        <v>0</v>
      </c>
      <c r="L208" s="55">
        <v>30</v>
      </c>
      <c r="M208" s="61">
        <f t="shared" ca="1" si="23"/>
        <v>3.1407324902175717</v>
      </c>
      <c r="N208" s="55"/>
    </row>
    <row r="209" spans="1:18">
      <c r="A209" s="2">
        <v>31</v>
      </c>
      <c r="B209" s="10">
        <f t="shared" ca="1" si="24"/>
        <v>0</v>
      </c>
      <c r="C209" s="25">
        <f t="shared" ca="1" si="25"/>
        <v>0.90262504350365247</v>
      </c>
      <c r="J209">
        <f t="shared" ca="1" si="26"/>
        <v>0</v>
      </c>
      <c r="K209">
        <f t="shared" ca="1" si="27"/>
        <v>1</v>
      </c>
      <c r="L209" s="55">
        <v>31</v>
      </c>
      <c r="M209" s="61">
        <f t="shared" ca="1" si="23"/>
        <v>0</v>
      </c>
      <c r="N209" s="55"/>
    </row>
    <row r="210" spans="1:18">
      <c r="C210"/>
    </row>
    <row r="211" spans="1:18">
      <c r="C211"/>
    </row>
    <row r="212" spans="1:18">
      <c r="C212"/>
    </row>
    <row r="213" spans="1:18">
      <c r="C213"/>
    </row>
    <row r="214" spans="1:18">
      <c r="C214"/>
    </row>
    <row r="215" spans="1:18">
      <c r="C215"/>
    </row>
    <row r="216" spans="1:18" ht="26.1">
      <c r="A216" s="8" t="s">
        <v>97</v>
      </c>
      <c r="B216" s="8"/>
      <c r="O216" s="38" t="s">
        <v>55</v>
      </c>
      <c r="P216" s="38"/>
      <c r="Q216" s="38"/>
      <c r="R216" s="3"/>
    </row>
    <row r="217" spans="1:18" ht="26.1">
      <c r="A217" s="11"/>
      <c r="B217" s="12" t="s">
        <v>56</v>
      </c>
      <c r="C217" s="23"/>
      <c r="D217" s="1"/>
      <c r="E217" s="14" t="s">
        <v>57</v>
      </c>
      <c r="F217" s="1"/>
      <c r="G217" s="1"/>
      <c r="H217" s="1"/>
      <c r="I217" s="1"/>
      <c r="L217" s="54" t="s">
        <v>58</v>
      </c>
      <c r="M217" s="55"/>
      <c r="N217" s="55"/>
      <c r="O217" s="38" t="s">
        <v>12</v>
      </c>
      <c r="P217" s="38" t="s">
        <v>13</v>
      </c>
      <c r="Q217" s="38" t="s">
        <v>14</v>
      </c>
      <c r="R217" s="3"/>
    </row>
    <row r="218" spans="1:18" ht="21">
      <c r="A218" s="2" t="s">
        <v>59</v>
      </c>
      <c r="B218" s="2"/>
      <c r="C218" s="23"/>
      <c r="D218" s="1"/>
      <c r="E218" s="1"/>
      <c r="F218" s="1"/>
      <c r="G218" s="1"/>
      <c r="H218" s="1"/>
      <c r="I218" s="1"/>
      <c r="L218" s="55" t="s">
        <v>60</v>
      </c>
      <c r="M218" s="55"/>
      <c r="N218" s="55"/>
      <c r="O218" s="38">
        <v>0.43</v>
      </c>
      <c r="P218" s="38">
        <v>0.72</v>
      </c>
      <c r="Q218" s="38">
        <v>0.62</v>
      </c>
      <c r="R218" s="3"/>
    </row>
    <row r="219" spans="1:18" ht="23.45">
      <c r="A219" s="2" t="s">
        <v>61</v>
      </c>
      <c r="B219" s="27">
        <v>1</v>
      </c>
      <c r="C219" s="28" t="s">
        <v>62</v>
      </c>
      <c r="D219" s="16" t="s">
        <v>63</v>
      </c>
      <c r="E219" s="16"/>
      <c r="F219" s="1"/>
      <c r="G219" s="2" t="s">
        <v>64</v>
      </c>
      <c r="H219" s="2"/>
      <c r="I219" s="2"/>
      <c r="J219" s="2" t="s">
        <v>64</v>
      </c>
      <c r="K219" s="2"/>
      <c r="L219" s="56" t="s">
        <v>65</v>
      </c>
      <c r="M219" s="62">
        <f>1/M220</f>
        <v>0.27162103433289875</v>
      </c>
      <c r="N219" s="57" t="s">
        <v>66</v>
      </c>
      <c r="O219" s="13">
        <v>650</v>
      </c>
      <c r="P219" s="13" t="s">
        <v>18</v>
      </c>
      <c r="Q219" s="13"/>
      <c r="R219" s="3"/>
    </row>
    <row r="220" spans="1:18">
      <c r="A220" s="2"/>
      <c r="B220" s="29">
        <v>0</v>
      </c>
      <c r="C220" s="30" t="s">
        <v>68</v>
      </c>
      <c r="D220" s="26" t="s">
        <v>69</v>
      </c>
      <c r="E220" s="17"/>
      <c r="F220" s="1"/>
      <c r="G220" s="19" t="s">
        <v>70</v>
      </c>
      <c r="H220" s="20"/>
      <c r="I220" s="20"/>
      <c r="J220" s="2" t="s">
        <v>13</v>
      </c>
      <c r="K220" s="2" t="s">
        <v>71</v>
      </c>
      <c r="L220" s="58" t="s">
        <v>72</v>
      </c>
      <c r="M220" s="64">
        <f>'Rainfall Year 2025'!M220*AB11</f>
        <v>3.6816</v>
      </c>
      <c r="N220" s="55"/>
      <c r="O220" s="3"/>
      <c r="P220" s="3"/>
      <c r="Q220" s="3"/>
      <c r="R220" s="3"/>
    </row>
    <row r="221" spans="1:18">
      <c r="A221" s="5" t="s">
        <v>73</v>
      </c>
      <c r="B221" s="9" t="s">
        <v>74</v>
      </c>
      <c r="C221" s="24" t="s">
        <v>75</v>
      </c>
      <c r="D221" s="18" t="s">
        <v>76</v>
      </c>
      <c r="E221" s="18" t="s">
        <v>77</v>
      </c>
      <c r="F221" s="15" t="s">
        <v>78</v>
      </c>
      <c r="G221" s="20" t="s">
        <v>79</v>
      </c>
      <c r="H221" s="21">
        <f ca="1">COUNTIF(rainout,"&gt;0")/COUNT(rainout)</f>
        <v>0.65891472868217049</v>
      </c>
      <c r="I221" s="20"/>
      <c r="J221" s="6">
        <f ca="1">SUM(J222:J3871)/SUM(rainout)</f>
        <v>0.39218089534416534</v>
      </c>
      <c r="K221" s="6">
        <f ca="1">SUM(K222:K3871)/(3650-SUM(rainout))</f>
        <v>1.2089864905965345E-2</v>
      </c>
      <c r="L221" s="59" t="s">
        <v>73</v>
      </c>
      <c r="M221" s="60" t="s">
        <v>80</v>
      </c>
      <c r="N221" s="55"/>
    </row>
    <row r="222" spans="1:18">
      <c r="A222" s="2">
        <v>1</v>
      </c>
      <c r="B222" s="10">
        <v>1</v>
      </c>
      <c r="C222" s="25">
        <f ca="1">RAND()</f>
        <v>0.94746893941365473</v>
      </c>
      <c r="D222" s="18" t="s">
        <v>81</v>
      </c>
      <c r="E222" s="18" t="s">
        <v>82</v>
      </c>
      <c r="F222" s="15" t="s">
        <v>78</v>
      </c>
      <c r="G222" s="20" t="s">
        <v>12</v>
      </c>
      <c r="H222" s="21">
        <f ca="1">COUNTIF(rainout,"=0")/COUNT(rainout)</f>
        <v>0.34108527131782945</v>
      </c>
      <c r="I222" s="20"/>
      <c r="J222">
        <f ca="1">IF(AND(B222,B223),1,0)</f>
        <v>1</v>
      </c>
      <c r="K222">
        <f ca="1">IF(AND(NOT(B222),NOT(B223)),1,0)</f>
        <v>0</v>
      </c>
      <c r="L222" s="55">
        <v>1</v>
      </c>
      <c r="M222" s="61">
        <f t="shared" ref="M222:M251" ca="1" si="28">IF(B222&gt;0,-LN(1-(RAND()))/lambda,0)</f>
        <v>2.1947086029810157</v>
      </c>
      <c r="N222" s="55"/>
      <c r="O222" s="37"/>
      <c r="P222" t="s">
        <v>83</v>
      </c>
    </row>
    <row r="223" spans="1:18">
      <c r="A223" s="2">
        <v>2</v>
      </c>
      <c r="B223" s="10">
        <f t="shared" ref="B223:B251" ca="1" si="29">IF(B222&gt;0,IF(C223&lt;pww,1,0),IF(C223&lt;pdw,1,0))</f>
        <v>1</v>
      </c>
      <c r="C223" s="25">
        <f t="shared" ref="C223:C251" ca="1" si="30">RAND()</f>
        <v>0.70238026289183664</v>
      </c>
      <c r="D223" s="18"/>
      <c r="E223" s="18"/>
      <c r="F223" s="1"/>
      <c r="G223" s="19" t="s">
        <v>69</v>
      </c>
      <c r="H223" s="19"/>
      <c r="I223" s="20"/>
      <c r="J223">
        <f t="shared" ref="J223:J251" ca="1" si="31">IF(AND(B223,B224),1,0)</f>
        <v>1</v>
      </c>
      <c r="K223">
        <f t="shared" ref="K223:K251" ca="1" si="32">IF(AND(NOT(B223),NOT(B224)),1,0)</f>
        <v>0</v>
      </c>
      <c r="L223" s="55">
        <v>2</v>
      </c>
      <c r="M223" s="61">
        <f t="shared" ca="1" si="28"/>
        <v>1.6133784806117402</v>
      </c>
      <c r="N223" s="55"/>
      <c r="O223" s="4"/>
      <c r="P223" t="s">
        <v>84</v>
      </c>
    </row>
    <row r="224" spans="1:18" ht="15.6">
      <c r="A224" s="2">
        <v>3</v>
      </c>
      <c r="B224" s="10">
        <f t="shared" ca="1" si="29"/>
        <v>1</v>
      </c>
      <c r="C224" s="25">
        <f t="shared" ca="1" si="30"/>
        <v>0.59809717011194596</v>
      </c>
      <c r="D224" s="63">
        <f>'Rainfall Year 2025'!D224</f>
        <v>0.61</v>
      </c>
      <c r="E224" s="34">
        <f>1-D224</f>
        <v>0.39</v>
      </c>
      <c r="F224" s="35" t="s">
        <v>78</v>
      </c>
      <c r="G224" s="36">
        <f ca="1">J221</f>
        <v>0.39218089534416534</v>
      </c>
      <c r="H224" s="36">
        <f ca="1">1-G224</f>
        <v>0.60781910465583466</v>
      </c>
      <c r="I224" s="20"/>
      <c r="J224">
        <f t="shared" ca="1" si="31"/>
        <v>0</v>
      </c>
      <c r="K224">
        <f t="shared" ca="1" si="32"/>
        <v>0</v>
      </c>
      <c r="L224" s="55">
        <v>3</v>
      </c>
      <c r="M224" s="61">
        <f t="shared" ca="1" si="28"/>
        <v>7.8220246713382569</v>
      </c>
      <c r="N224" s="55"/>
      <c r="O224" s="41" t="s">
        <v>85</v>
      </c>
      <c r="P224" s="42"/>
      <c r="Q224" s="42" t="s">
        <v>86</v>
      </c>
      <c r="R224" s="43"/>
    </row>
    <row r="225" spans="1:23" ht="15.6">
      <c r="A225" s="2">
        <v>4</v>
      </c>
      <c r="B225" s="10">
        <f t="shared" ca="1" si="29"/>
        <v>0</v>
      </c>
      <c r="C225" s="25">
        <f t="shared" ca="1" si="30"/>
        <v>0.99638129140425635</v>
      </c>
      <c r="D225" s="34">
        <f>1-E225</f>
        <v>0.30000000000000004</v>
      </c>
      <c r="E225" s="63">
        <f>'Rainfall Year 2025'!E225</f>
        <v>0.7</v>
      </c>
      <c r="F225" s="35" t="s">
        <v>78</v>
      </c>
      <c r="G225" s="36">
        <f ca="1">1-H225</f>
        <v>0.98791013509403469</v>
      </c>
      <c r="H225" s="36">
        <f ca="1">K221</f>
        <v>1.2089864905965345E-2</v>
      </c>
      <c r="I225" s="20"/>
      <c r="J225">
        <f t="shared" ca="1" si="31"/>
        <v>0</v>
      </c>
      <c r="K225">
        <f t="shared" ca="1" si="32"/>
        <v>0</v>
      </c>
      <c r="L225" s="55">
        <v>4</v>
      </c>
      <c r="M225" s="61">
        <f t="shared" ca="1" si="28"/>
        <v>0</v>
      </c>
      <c r="N225" s="55"/>
      <c r="O225" s="44">
        <f ca="1">SUM(M222:M251)/30/H221</f>
        <v>2.9619309724061726</v>
      </c>
      <c r="P225" s="45"/>
      <c r="Q225" s="46">
        <f ca="1">SUM(M222:M251)</f>
        <v>58.549798291749923</v>
      </c>
      <c r="R225" s="47" t="s">
        <v>87</v>
      </c>
      <c r="S225" s="78" t="s">
        <v>88</v>
      </c>
      <c r="T225" s="78"/>
      <c r="U225" s="78"/>
      <c r="V225" s="78"/>
    </row>
    <row r="226" spans="1:23" ht="15.6">
      <c r="A226" s="2">
        <v>5</v>
      </c>
      <c r="B226" s="10">
        <f t="shared" ca="1" si="29"/>
        <v>1</v>
      </c>
      <c r="C226" s="25">
        <f t="shared" ca="1" si="30"/>
        <v>0.4847582677816954</v>
      </c>
      <c r="J226">
        <f t="shared" ca="1" si="31"/>
        <v>1</v>
      </c>
      <c r="K226">
        <f t="shared" ca="1" si="32"/>
        <v>0</v>
      </c>
      <c r="L226" s="55">
        <v>5</v>
      </c>
      <c r="M226" s="61">
        <f t="shared" ca="1" si="28"/>
        <v>2.5407680554514802</v>
      </c>
      <c r="N226" s="55"/>
      <c r="O226" s="48"/>
      <c r="P226" s="49"/>
      <c r="R226" s="50"/>
    </row>
    <row r="227" spans="1:23">
      <c r="A227" s="2">
        <v>6</v>
      </c>
      <c r="B227" s="10">
        <f t="shared" ca="1" si="29"/>
        <v>1</v>
      </c>
      <c r="C227" s="25">
        <f t="shared" ca="1" si="30"/>
        <v>0.17246735199200347</v>
      </c>
      <c r="J227">
        <f t="shared" ca="1" si="31"/>
        <v>1</v>
      </c>
      <c r="K227">
        <f t="shared" ca="1" si="32"/>
        <v>0</v>
      </c>
      <c r="L227" s="55">
        <v>6</v>
      </c>
      <c r="M227" s="61">
        <f t="shared" ca="1" si="28"/>
        <v>3.3120107359303494</v>
      </c>
      <c r="N227" s="55"/>
    </row>
    <row r="228" spans="1:23">
      <c r="A228" s="2">
        <v>7</v>
      </c>
      <c r="B228" s="10">
        <f t="shared" ca="1" si="29"/>
        <v>1</v>
      </c>
      <c r="C228" s="25">
        <f t="shared" ca="1" si="30"/>
        <v>0.34251723420803137</v>
      </c>
      <c r="J228">
        <f t="shared" ca="1" si="31"/>
        <v>0</v>
      </c>
      <c r="K228">
        <f t="shared" ca="1" si="32"/>
        <v>0</v>
      </c>
      <c r="L228" s="55">
        <v>7</v>
      </c>
      <c r="M228" s="61">
        <f t="shared" ca="1" si="28"/>
        <v>0.62955582282931866</v>
      </c>
      <c r="N228" s="55"/>
      <c r="O228" s="76" t="s">
        <v>89</v>
      </c>
      <c r="P228" s="76" t="s">
        <v>90</v>
      </c>
      <c r="Q228" s="77">
        <f>79.9</f>
        <v>79.900000000000006</v>
      </c>
      <c r="R228" s="78" t="s">
        <v>87</v>
      </c>
      <c r="S228" s="78" t="s">
        <v>91</v>
      </c>
      <c r="T228" s="78"/>
      <c r="U228" s="78"/>
      <c r="V228" s="78"/>
      <c r="W228" s="78"/>
    </row>
    <row r="229" spans="1:23">
      <c r="A229" s="2">
        <v>8</v>
      </c>
      <c r="B229" s="10">
        <f t="shared" ca="1" si="29"/>
        <v>0</v>
      </c>
      <c r="C229" s="25">
        <f t="shared" ca="1" si="30"/>
        <v>0.94783311645184098</v>
      </c>
      <c r="J229">
        <f t="shared" ca="1" si="31"/>
        <v>0</v>
      </c>
      <c r="K229">
        <f t="shared" ca="1" si="32"/>
        <v>0</v>
      </c>
      <c r="L229" s="55">
        <v>8</v>
      </c>
      <c r="M229" s="61">
        <f t="shared" ca="1" si="28"/>
        <v>0</v>
      </c>
      <c r="N229" s="55"/>
      <c r="O229" s="76"/>
      <c r="P229" s="76" t="s">
        <v>92</v>
      </c>
      <c r="Q229" s="77">
        <f ca="1">MAX(M222:M3871)</f>
        <v>22.28549590555814</v>
      </c>
      <c r="R229" s="78" t="s">
        <v>87</v>
      </c>
      <c r="S229" s="78"/>
      <c r="T229" s="78"/>
      <c r="U229" s="78"/>
      <c r="V229" s="78"/>
      <c r="W229" s="78"/>
    </row>
    <row r="230" spans="1:23">
      <c r="A230" s="2">
        <v>9</v>
      </c>
      <c r="B230" s="10">
        <f t="shared" ca="1" si="29"/>
        <v>1</v>
      </c>
      <c r="C230" s="25">
        <f t="shared" ca="1" si="30"/>
        <v>0.40678436197264745</v>
      </c>
      <c r="J230">
        <f t="shared" ca="1" si="31"/>
        <v>1</v>
      </c>
      <c r="K230">
        <f t="shared" ca="1" si="32"/>
        <v>0</v>
      </c>
      <c r="L230" s="55">
        <v>9</v>
      </c>
      <c r="M230" s="61">
        <f t="shared" ca="1" si="28"/>
        <v>1.4499315045209678</v>
      </c>
      <c r="N230" s="55"/>
      <c r="Q230" s="51"/>
    </row>
    <row r="231" spans="1:23">
      <c r="A231" s="2">
        <v>10</v>
      </c>
      <c r="B231" s="10">
        <f t="shared" ca="1" si="29"/>
        <v>1</v>
      </c>
      <c r="C231" s="25">
        <f t="shared" ca="1" si="30"/>
        <v>0.62819244017664644</v>
      </c>
      <c r="J231">
        <f t="shared" ca="1" si="31"/>
        <v>1</v>
      </c>
      <c r="K231">
        <f t="shared" ca="1" si="32"/>
        <v>0</v>
      </c>
      <c r="L231" s="55">
        <v>10</v>
      </c>
      <c r="M231" s="61">
        <f t="shared" ca="1" si="28"/>
        <v>3.4039500007214327</v>
      </c>
      <c r="N231" s="55"/>
    </row>
    <row r="232" spans="1:23">
      <c r="A232" s="2">
        <v>11</v>
      </c>
      <c r="B232" s="10">
        <f t="shared" ca="1" si="29"/>
        <v>1</v>
      </c>
      <c r="C232" s="25">
        <f t="shared" ca="1" si="30"/>
        <v>4.5558357231216817E-3</v>
      </c>
      <c r="J232">
        <f t="shared" ca="1" si="31"/>
        <v>1</v>
      </c>
      <c r="K232">
        <f t="shared" ca="1" si="32"/>
        <v>0</v>
      </c>
      <c r="L232" s="55">
        <v>11</v>
      </c>
      <c r="M232" s="61">
        <f t="shared" ca="1" si="28"/>
        <v>3.2091222161037058</v>
      </c>
      <c r="N232" s="55"/>
    </row>
    <row r="233" spans="1:23">
      <c r="A233" s="2">
        <v>12</v>
      </c>
      <c r="B233" s="10">
        <f t="shared" ca="1" si="29"/>
        <v>1</v>
      </c>
      <c r="C233" s="25">
        <f t="shared" ca="1" si="30"/>
        <v>0.65416468261154304</v>
      </c>
      <c r="J233">
        <f t="shared" ca="1" si="31"/>
        <v>1</v>
      </c>
      <c r="K233">
        <f t="shared" ca="1" si="32"/>
        <v>0</v>
      </c>
      <c r="L233" s="55">
        <v>12</v>
      </c>
      <c r="M233" s="61">
        <f t="shared" ca="1" si="28"/>
        <v>0.2463863033013223</v>
      </c>
      <c r="N233" s="55"/>
    </row>
    <row r="234" spans="1:23">
      <c r="A234" s="2">
        <v>13</v>
      </c>
      <c r="B234" s="10">
        <f t="shared" ca="1" si="29"/>
        <v>1</v>
      </c>
      <c r="C234" s="25">
        <f t="shared" ca="1" si="30"/>
        <v>0.13095727151296854</v>
      </c>
      <c r="J234">
        <f t="shared" ca="1" si="31"/>
        <v>1</v>
      </c>
      <c r="K234">
        <f t="shared" ca="1" si="32"/>
        <v>0</v>
      </c>
      <c r="L234" s="55">
        <v>13</v>
      </c>
      <c r="M234" s="61">
        <f t="shared" ca="1" si="28"/>
        <v>5.3738919049557445</v>
      </c>
      <c r="N234" s="55"/>
    </row>
    <row r="235" spans="1:23">
      <c r="A235" s="2">
        <v>14</v>
      </c>
      <c r="B235" s="10">
        <f t="shared" ca="1" si="29"/>
        <v>1</v>
      </c>
      <c r="C235" s="25">
        <f t="shared" ca="1" si="30"/>
        <v>0.44070787723042759</v>
      </c>
      <c r="J235">
        <f t="shared" ca="1" si="31"/>
        <v>1</v>
      </c>
      <c r="K235">
        <f t="shared" ca="1" si="32"/>
        <v>0</v>
      </c>
      <c r="L235" s="55">
        <v>14</v>
      </c>
      <c r="M235" s="61">
        <f t="shared" ca="1" si="28"/>
        <v>0.21375004578323334</v>
      </c>
      <c r="N235" s="55"/>
    </row>
    <row r="236" spans="1:23">
      <c r="A236" s="2">
        <v>15</v>
      </c>
      <c r="B236" s="10">
        <f t="shared" ca="1" si="29"/>
        <v>1</v>
      </c>
      <c r="C236" s="25">
        <f t="shared" ca="1" si="30"/>
        <v>0.65815723325198716</v>
      </c>
      <c r="J236">
        <f t="shared" ca="1" si="31"/>
        <v>1</v>
      </c>
      <c r="K236">
        <f t="shared" ca="1" si="32"/>
        <v>0</v>
      </c>
      <c r="L236" s="55">
        <v>15</v>
      </c>
      <c r="M236" s="61">
        <f t="shared" ca="1" si="28"/>
        <v>4.8688415490996766</v>
      </c>
      <c r="N236" s="55"/>
    </row>
    <row r="237" spans="1:23">
      <c r="A237" s="2">
        <v>16</v>
      </c>
      <c r="B237" s="10">
        <f t="shared" ca="1" si="29"/>
        <v>1</v>
      </c>
      <c r="C237" s="25">
        <f t="shared" ca="1" si="30"/>
        <v>3.0447829186923125E-2</v>
      </c>
      <c r="J237">
        <f t="shared" ca="1" si="31"/>
        <v>1</v>
      </c>
      <c r="K237">
        <f t="shared" ca="1" si="32"/>
        <v>0</v>
      </c>
      <c r="L237" s="55">
        <v>16</v>
      </c>
      <c r="M237" s="61">
        <f t="shared" ca="1" si="28"/>
        <v>2.3304649643744746</v>
      </c>
      <c r="N237" s="55"/>
    </row>
    <row r="238" spans="1:23">
      <c r="A238" s="2">
        <v>17</v>
      </c>
      <c r="B238" s="10">
        <f t="shared" ca="1" si="29"/>
        <v>1</v>
      </c>
      <c r="C238" s="25">
        <f t="shared" ca="1" si="30"/>
        <v>2.1715562354153062E-2</v>
      </c>
      <c r="J238">
        <f t="shared" ca="1" si="31"/>
        <v>1</v>
      </c>
      <c r="K238">
        <f t="shared" ca="1" si="32"/>
        <v>0</v>
      </c>
      <c r="L238" s="55">
        <v>17</v>
      </c>
      <c r="M238" s="61">
        <f t="shared" ca="1" si="28"/>
        <v>0.50273154485896454</v>
      </c>
      <c r="N238" s="55"/>
    </row>
    <row r="239" spans="1:23">
      <c r="A239" s="2">
        <v>18</v>
      </c>
      <c r="B239" s="10">
        <f t="shared" ca="1" si="29"/>
        <v>1</v>
      </c>
      <c r="C239" s="25">
        <f t="shared" ca="1" si="30"/>
        <v>0.1722216587859059</v>
      </c>
      <c r="J239">
        <f t="shared" ca="1" si="31"/>
        <v>1</v>
      </c>
      <c r="K239">
        <f t="shared" ca="1" si="32"/>
        <v>0</v>
      </c>
      <c r="L239" s="55">
        <v>18</v>
      </c>
      <c r="M239" s="61">
        <f t="shared" ca="1" si="28"/>
        <v>3.2340913289463176</v>
      </c>
      <c r="N239" s="55"/>
    </row>
    <row r="240" spans="1:23">
      <c r="A240" s="2">
        <v>19</v>
      </c>
      <c r="B240" s="10">
        <f t="shared" ca="1" si="29"/>
        <v>1</v>
      </c>
      <c r="C240" s="25">
        <f t="shared" ca="1" si="30"/>
        <v>0.62834913000692527</v>
      </c>
      <c r="J240">
        <f t="shared" ca="1" si="31"/>
        <v>1</v>
      </c>
      <c r="K240">
        <f t="shared" ca="1" si="32"/>
        <v>0</v>
      </c>
      <c r="L240" s="55">
        <v>19</v>
      </c>
      <c r="M240" s="61">
        <f t="shared" ca="1" si="28"/>
        <v>0.28221396048629172</v>
      </c>
      <c r="N240" s="55"/>
    </row>
    <row r="241" spans="1:14">
      <c r="A241" s="2">
        <v>20</v>
      </c>
      <c r="B241" s="10">
        <f t="shared" ca="1" si="29"/>
        <v>1</v>
      </c>
      <c r="C241" s="25">
        <f t="shared" ca="1" si="30"/>
        <v>0.59294066977245674</v>
      </c>
      <c r="J241">
        <f t="shared" ca="1" si="31"/>
        <v>1</v>
      </c>
      <c r="K241">
        <f t="shared" ca="1" si="32"/>
        <v>0</v>
      </c>
      <c r="L241" s="55">
        <v>20</v>
      </c>
      <c r="M241" s="61">
        <f t="shared" ca="1" si="28"/>
        <v>6.5659136920417129</v>
      </c>
      <c r="N241" s="55"/>
    </row>
    <row r="242" spans="1:14">
      <c r="A242" s="2">
        <v>21</v>
      </c>
      <c r="B242" s="10">
        <f t="shared" ca="1" si="29"/>
        <v>1</v>
      </c>
      <c r="C242" s="25">
        <f t="shared" ca="1" si="30"/>
        <v>0.70626185824674781</v>
      </c>
      <c r="J242">
        <f t="shared" ca="1" si="31"/>
        <v>0</v>
      </c>
      <c r="K242">
        <f t="shared" ca="1" si="32"/>
        <v>0</v>
      </c>
      <c r="L242" s="55">
        <v>21</v>
      </c>
      <c r="M242" s="61">
        <f t="shared" ca="1" si="28"/>
        <v>1.4282917511640867</v>
      </c>
      <c r="N242" s="55"/>
    </row>
    <row r="243" spans="1:14">
      <c r="A243" s="2">
        <v>22</v>
      </c>
      <c r="B243" s="10">
        <f t="shared" ca="1" si="29"/>
        <v>0</v>
      </c>
      <c r="C243" s="25">
        <f t="shared" ca="1" si="30"/>
        <v>0.72177502504452706</v>
      </c>
      <c r="J243">
        <f t="shared" ca="1" si="31"/>
        <v>0</v>
      </c>
      <c r="K243">
        <f t="shared" ca="1" si="32"/>
        <v>1</v>
      </c>
      <c r="L243" s="55">
        <v>22</v>
      </c>
      <c r="M243" s="61">
        <f t="shared" ca="1" si="28"/>
        <v>0</v>
      </c>
      <c r="N243" s="55"/>
    </row>
    <row r="244" spans="1:14">
      <c r="A244" s="2">
        <v>23</v>
      </c>
      <c r="B244" s="10">
        <f t="shared" ca="1" si="29"/>
        <v>0</v>
      </c>
      <c r="C244" s="25">
        <f t="shared" ca="1" si="30"/>
        <v>0.56460963207980186</v>
      </c>
      <c r="J244">
        <f t="shared" ca="1" si="31"/>
        <v>0</v>
      </c>
      <c r="K244">
        <f t="shared" ca="1" si="32"/>
        <v>1</v>
      </c>
      <c r="L244" s="55">
        <v>23</v>
      </c>
      <c r="M244" s="61">
        <f t="shared" ca="1" si="28"/>
        <v>0</v>
      </c>
      <c r="N244" s="55"/>
    </row>
    <row r="245" spans="1:14">
      <c r="A245" s="2">
        <v>24</v>
      </c>
      <c r="B245" s="10">
        <f t="shared" ca="1" si="29"/>
        <v>0</v>
      </c>
      <c r="C245" s="25">
        <f t="shared" ca="1" si="30"/>
        <v>0.90365457338705035</v>
      </c>
      <c r="J245">
        <f t="shared" ca="1" si="31"/>
        <v>0</v>
      </c>
      <c r="K245">
        <f t="shared" ca="1" si="32"/>
        <v>0</v>
      </c>
      <c r="L245" s="55">
        <v>24</v>
      </c>
      <c r="M245" s="61">
        <f t="shared" ca="1" si="28"/>
        <v>0</v>
      </c>
      <c r="N245" s="55"/>
    </row>
    <row r="246" spans="1:14">
      <c r="A246" s="2">
        <v>25</v>
      </c>
      <c r="B246" s="10">
        <f t="shared" ca="1" si="29"/>
        <v>1</v>
      </c>
      <c r="C246" s="25">
        <f t="shared" ca="1" si="30"/>
        <v>5.9452766823361092E-2</v>
      </c>
      <c r="J246">
        <f t="shared" ca="1" si="31"/>
        <v>1</v>
      </c>
      <c r="K246">
        <f t="shared" ca="1" si="32"/>
        <v>0</v>
      </c>
      <c r="L246" s="55">
        <v>25</v>
      </c>
      <c r="M246" s="61">
        <f t="shared" ca="1" si="28"/>
        <v>4.4209859998579075</v>
      </c>
      <c r="N246" s="55"/>
    </row>
    <row r="247" spans="1:14">
      <c r="A247" s="2">
        <v>26</v>
      </c>
      <c r="B247" s="10">
        <f t="shared" ca="1" si="29"/>
        <v>1</v>
      </c>
      <c r="C247" s="25">
        <f t="shared" ca="1" si="30"/>
        <v>0.69368951680383939</v>
      </c>
      <c r="J247">
        <f t="shared" ca="1" si="31"/>
        <v>1</v>
      </c>
      <c r="K247">
        <f t="shared" ca="1" si="32"/>
        <v>0</v>
      </c>
      <c r="L247" s="55">
        <v>26</v>
      </c>
      <c r="M247" s="61">
        <f t="shared" ca="1" si="28"/>
        <v>1.9008596301956535</v>
      </c>
      <c r="N247" s="55"/>
    </row>
    <row r="248" spans="1:14">
      <c r="A248" s="2">
        <v>27</v>
      </c>
      <c r="B248" s="10">
        <f t="shared" ca="1" si="29"/>
        <v>1</v>
      </c>
      <c r="C248" s="25">
        <f t="shared" ca="1" si="30"/>
        <v>0.57925024869737607</v>
      </c>
      <c r="J248">
        <f t="shared" ca="1" si="31"/>
        <v>1</v>
      </c>
      <c r="K248">
        <f t="shared" ca="1" si="32"/>
        <v>0</v>
      </c>
      <c r="L248" s="55">
        <v>27</v>
      </c>
      <c r="M248" s="61">
        <f t="shared" ca="1" si="28"/>
        <v>9.2222257255076059E-2</v>
      </c>
      <c r="N248" s="55"/>
    </row>
    <row r="249" spans="1:14">
      <c r="A249" s="2">
        <v>28</v>
      </c>
      <c r="B249" s="10">
        <f t="shared" ca="1" si="29"/>
        <v>1</v>
      </c>
      <c r="C249" s="25">
        <f t="shared" ca="1" si="30"/>
        <v>0.31344398603267032</v>
      </c>
      <c r="J249">
        <f t="shared" ca="1" si="31"/>
        <v>0</v>
      </c>
      <c r="K249">
        <f t="shared" ca="1" si="32"/>
        <v>0</v>
      </c>
      <c r="L249" s="55">
        <v>28</v>
      </c>
      <c r="M249" s="61">
        <f t="shared" ca="1" si="28"/>
        <v>0.91370326894119791</v>
      </c>
      <c r="N249" s="55"/>
    </row>
    <row r="250" spans="1:14">
      <c r="A250" s="2">
        <v>29</v>
      </c>
      <c r="B250" s="10">
        <f t="shared" ca="1" si="29"/>
        <v>0</v>
      </c>
      <c r="C250" s="25">
        <f t="shared" ca="1" si="30"/>
        <v>0.76584068175976727</v>
      </c>
      <c r="J250">
        <f t="shared" ca="1" si="31"/>
        <v>0</v>
      </c>
      <c r="K250">
        <f t="shared" ca="1" si="32"/>
        <v>1</v>
      </c>
      <c r="L250" s="55">
        <v>29</v>
      </c>
      <c r="M250" s="61">
        <f t="shared" ca="1" si="28"/>
        <v>0</v>
      </c>
      <c r="N250" s="55"/>
    </row>
    <row r="251" spans="1:14">
      <c r="A251" s="2">
        <v>30</v>
      </c>
      <c r="B251" s="10">
        <f t="shared" ca="1" si="29"/>
        <v>0</v>
      </c>
      <c r="C251" s="25">
        <f t="shared" ca="1" si="30"/>
        <v>0.77849426188310922</v>
      </c>
      <c r="J251">
        <f t="shared" ca="1" si="31"/>
        <v>0</v>
      </c>
      <c r="K251">
        <f t="shared" ca="1" si="32"/>
        <v>1</v>
      </c>
      <c r="L251" s="55">
        <v>30</v>
      </c>
      <c r="M251" s="61">
        <f t="shared" ca="1" si="28"/>
        <v>0</v>
      </c>
      <c r="N251" s="55"/>
    </row>
    <row r="252" spans="1:14">
      <c r="C252"/>
    </row>
    <row r="253" spans="1:14">
      <c r="C253"/>
    </row>
    <row r="254" spans="1:14">
      <c r="C254"/>
    </row>
    <row r="255" spans="1:14">
      <c r="C255"/>
    </row>
    <row r="256" spans="1:14">
      <c r="C256"/>
    </row>
    <row r="257" spans="1:23">
      <c r="C257"/>
    </row>
    <row r="258" spans="1:23">
      <c r="C258"/>
    </row>
    <row r="259" spans="1:23" ht="26.1">
      <c r="A259" s="8" t="s">
        <v>98</v>
      </c>
      <c r="B259" s="8"/>
      <c r="O259" s="38" t="s">
        <v>55</v>
      </c>
      <c r="P259" s="38"/>
      <c r="Q259" s="38"/>
      <c r="R259" s="3"/>
    </row>
    <row r="260" spans="1:23" ht="26.1">
      <c r="A260" s="11"/>
      <c r="B260" s="12" t="s">
        <v>56</v>
      </c>
      <c r="C260" s="23"/>
      <c r="D260" s="1"/>
      <c r="E260" s="14" t="s">
        <v>57</v>
      </c>
      <c r="F260" s="1"/>
      <c r="G260" s="1"/>
      <c r="H260" s="1"/>
      <c r="I260" s="1"/>
      <c r="L260" s="54" t="s">
        <v>58</v>
      </c>
      <c r="M260" s="55"/>
      <c r="N260" s="55"/>
      <c r="O260" s="38" t="s">
        <v>12</v>
      </c>
      <c r="P260" s="38" t="s">
        <v>13</v>
      </c>
      <c r="Q260" s="38" t="s">
        <v>14</v>
      </c>
      <c r="R260" s="3"/>
    </row>
    <row r="261" spans="1:23" ht="21">
      <c r="A261" s="2" t="s">
        <v>59</v>
      </c>
      <c r="B261" s="2"/>
      <c r="C261" s="23"/>
      <c r="D261" s="1"/>
      <c r="E261" s="1"/>
      <c r="F261" s="1"/>
      <c r="G261" s="1"/>
      <c r="H261" s="1"/>
      <c r="I261" s="1"/>
      <c r="L261" s="55" t="s">
        <v>60</v>
      </c>
      <c r="M261" s="55"/>
      <c r="N261" s="55"/>
      <c r="O261" s="38">
        <v>0.43</v>
      </c>
      <c r="P261" s="38">
        <v>0.72</v>
      </c>
      <c r="Q261" s="38">
        <v>0.62</v>
      </c>
      <c r="R261" s="3"/>
    </row>
    <row r="262" spans="1:23" ht="23.45">
      <c r="A262" s="2" t="s">
        <v>61</v>
      </c>
      <c r="B262" s="27">
        <v>1</v>
      </c>
      <c r="C262" s="28" t="s">
        <v>62</v>
      </c>
      <c r="D262" s="16" t="s">
        <v>63</v>
      </c>
      <c r="E262" s="16"/>
      <c r="F262" s="1"/>
      <c r="G262" s="2" t="s">
        <v>64</v>
      </c>
      <c r="H262" s="2"/>
      <c r="I262" s="2"/>
      <c r="J262" s="2" t="s">
        <v>64</v>
      </c>
      <c r="K262" s="2"/>
      <c r="L262" s="56" t="s">
        <v>65</v>
      </c>
      <c r="M262" s="62">
        <f>1/M263</f>
        <v>0.27492542647806778</v>
      </c>
      <c r="N262" s="57" t="s">
        <v>66</v>
      </c>
      <c r="O262" s="13">
        <v>650</v>
      </c>
      <c r="P262" s="13" t="s">
        <v>18</v>
      </c>
      <c r="Q262" s="13"/>
      <c r="R262" s="3"/>
    </row>
    <row r="263" spans="1:23">
      <c r="A263" s="2"/>
      <c r="B263" s="29">
        <v>0</v>
      </c>
      <c r="C263" s="30" t="s">
        <v>68</v>
      </c>
      <c r="D263" s="26" t="s">
        <v>69</v>
      </c>
      <c r="E263" s="17"/>
      <c r="F263" s="1"/>
      <c r="G263" s="19" t="s">
        <v>70</v>
      </c>
      <c r="H263" s="20"/>
      <c r="I263" s="20"/>
      <c r="J263" s="2" t="s">
        <v>13</v>
      </c>
      <c r="K263" s="2" t="s">
        <v>71</v>
      </c>
      <c r="L263" s="58" t="s">
        <v>72</v>
      </c>
      <c r="M263" s="64">
        <f>'Rainfall Year 2025'!M263*AB11</f>
        <v>3.6373500000000005</v>
      </c>
      <c r="N263" s="55"/>
      <c r="O263" s="3"/>
      <c r="P263" s="3"/>
      <c r="Q263" s="3"/>
      <c r="R263" s="3"/>
    </row>
    <row r="264" spans="1:23">
      <c r="A264" s="5" t="s">
        <v>73</v>
      </c>
      <c r="B264" s="9" t="s">
        <v>74</v>
      </c>
      <c r="C264" s="24" t="s">
        <v>75</v>
      </c>
      <c r="D264" s="18" t="s">
        <v>76</v>
      </c>
      <c r="E264" s="18" t="s">
        <v>77</v>
      </c>
      <c r="F264" s="15" t="s">
        <v>78</v>
      </c>
      <c r="G264" s="20" t="s">
        <v>79</v>
      </c>
      <c r="H264" s="21">
        <f ca="1">COUNTIF(rainout,"&gt;0")/COUNT(rainout)</f>
        <v>0.65891472868217049</v>
      </c>
      <c r="I264" s="20"/>
      <c r="J264" s="6">
        <f ca="1">SUM(J265:J3914)/SUM(rainout)</f>
        <v>0.31643018872172718</v>
      </c>
      <c r="K264" s="6">
        <f ca="1">SUM(K265:K3914)/(3650-SUM(rainout))</f>
        <v>1.0908448573543094E-2</v>
      </c>
      <c r="L264" s="59" t="s">
        <v>73</v>
      </c>
      <c r="M264" s="60" t="s">
        <v>80</v>
      </c>
      <c r="N264" s="55"/>
    </row>
    <row r="265" spans="1:23">
      <c r="A265" s="2">
        <v>1</v>
      </c>
      <c r="B265" s="10">
        <v>1</v>
      </c>
      <c r="C265" s="25">
        <f ca="1">RAND()</f>
        <v>0.24844284376935899</v>
      </c>
      <c r="D265" s="18" t="s">
        <v>81</v>
      </c>
      <c r="E265" s="18" t="s">
        <v>82</v>
      </c>
      <c r="F265" s="15" t="s">
        <v>78</v>
      </c>
      <c r="G265" s="20" t="s">
        <v>12</v>
      </c>
      <c r="H265" s="21">
        <f ca="1">COUNTIF(rainout,"=0")/COUNT(rainout)</f>
        <v>0.34108527131782945</v>
      </c>
      <c r="I265" s="20"/>
      <c r="J265">
        <f ca="1">IF(AND(B265,B266),1,0)</f>
        <v>1</v>
      </c>
      <c r="K265">
        <f ca="1">IF(AND(NOT(B265),NOT(B266)),1,0)</f>
        <v>0</v>
      </c>
      <c r="L265" s="55">
        <v>1</v>
      </c>
      <c r="M265" s="61">
        <f t="shared" ref="M265:M295" ca="1" si="33">IF(B265&gt;0,-LN(1-(RAND()))/lambda,0)</f>
        <v>4.6193936583169322</v>
      </c>
      <c r="N265" s="55"/>
      <c r="O265" s="37"/>
      <c r="P265" t="s">
        <v>83</v>
      </c>
    </row>
    <row r="266" spans="1:23">
      <c r="A266" s="2">
        <v>2</v>
      </c>
      <c r="B266" s="10">
        <f t="shared" ref="B266:B295" ca="1" si="34">IF(B265&gt;0,IF(C266&lt;pww,1,0),IF(C266&lt;pdw,1,0))</f>
        <v>1</v>
      </c>
      <c r="C266" s="25">
        <f t="shared" ref="C266:C295" ca="1" si="35">RAND()</f>
        <v>5.2826245905738367E-2</v>
      </c>
      <c r="D266" s="18"/>
      <c r="E266" s="18"/>
      <c r="F266" s="1"/>
      <c r="G266" s="19" t="s">
        <v>69</v>
      </c>
      <c r="H266" s="19"/>
      <c r="I266" s="20"/>
      <c r="J266">
        <f t="shared" ref="J266:J295" ca="1" si="36">IF(AND(B266,B267),1,0)</f>
        <v>1</v>
      </c>
      <c r="K266">
        <f t="shared" ref="K266:K295" ca="1" si="37">IF(AND(NOT(B266),NOT(B267)),1,0)</f>
        <v>0</v>
      </c>
      <c r="L266" s="55">
        <v>2</v>
      </c>
      <c r="M266" s="61">
        <f t="shared" ca="1" si="33"/>
        <v>2.0625551095878767</v>
      </c>
      <c r="N266" s="55"/>
      <c r="O266" s="4"/>
      <c r="P266" t="s">
        <v>84</v>
      </c>
    </row>
    <row r="267" spans="1:23" ht="15.6">
      <c r="A267" s="2">
        <v>3</v>
      </c>
      <c r="B267" s="10">
        <f t="shared" ca="1" si="34"/>
        <v>1</v>
      </c>
      <c r="C267" s="25">
        <f t="shared" ca="1" si="35"/>
        <v>1.1354100009163148E-2</v>
      </c>
      <c r="D267" s="63">
        <f>'Rainfall Year 2025'!D267*'Rainfall Year 2075'!AB12</f>
        <v>0.58410000000000006</v>
      </c>
      <c r="E267" s="34">
        <f>1-D267</f>
        <v>0.41589999999999994</v>
      </c>
      <c r="F267" s="35" t="s">
        <v>78</v>
      </c>
      <c r="G267" s="36">
        <f ca="1">J264</f>
        <v>0.31643018872172718</v>
      </c>
      <c r="H267" s="36">
        <f ca="1">1-G267</f>
        <v>0.68356981127827288</v>
      </c>
      <c r="I267" s="20"/>
      <c r="J267">
        <f t="shared" ca="1" si="36"/>
        <v>1</v>
      </c>
      <c r="K267">
        <f t="shared" ca="1" si="37"/>
        <v>0</v>
      </c>
      <c r="L267" s="55">
        <v>3</v>
      </c>
      <c r="M267" s="61">
        <f t="shared" ca="1" si="33"/>
        <v>5.2087268273010805</v>
      </c>
      <c r="N267" s="55"/>
      <c r="O267" s="41" t="s">
        <v>85</v>
      </c>
      <c r="P267" s="42"/>
      <c r="Q267" s="42" t="s">
        <v>86</v>
      </c>
      <c r="R267" s="43"/>
    </row>
    <row r="268" spans="1:23" ht="15.6">
      <c r="A268" s="2">
        <v>4</v>
      </c>
      <c r="B268" s="10">
        <f t="shared" ca="1" si="34"/>
        <v>1</v>
      </c>
      <c r="C268" s="25">
        <f t="shared" ca="1" si="35"/>
        <v>0.13828646886715734</v>
      </c>
      <c r="D268" s="34">
        <f>1-E268</f>
        <v>1</v>
      </c>
      <c r="E268" s="63">
        <f>'Rainfall Year 2025'!E268*'Rainfall Year 2075'!AC12</f>
        <v>0</v>
      </c>
      <c r="F268" s="35" t="s">
        <v>78</v>
      </c>
      <c r="G268" s="36">
        <f ca="1">1-H268</f>
        <v>0.98909155142645688</v>
      </c>
      <c r="H268" s="36">
        <f ca="1">K264</f>
        <v>1.0908448573543094E-2</v>
      </c>
      <c r="I268" s="20"/>
      <c r="J268">
        <f t="shared" ca="1" si="36"/>
        <v>1</v>
      </c>
      <c r="K268">
        <f t="shared" ca="1" si="37"/>
        <v>0</v>
      </c>
      <c r="L268" s="55">
        <v>4</v>
      </c>
      <c r="M268" s="61">
        <f t="shared" ca="1" si="33"/>
        <v>3.9751309699413828</v>
      </c>
      <c r="N268" s="55"/>
      <c r="O268" s="44">
        <f ca="1">SUM(M265:M295)/31/H264</f>
        <v>3.258468259537481</v>
      </c>
      <c r="P268" s="79"/>
      <c r="Q268" s="46">
        <f ca="1">SUM(M265:M295)</f>
        <v>66.55863460373071</v>
      </c>
      <c r="R268" s="47" t="s">
        <v>87</v>
      </c>
      <c r="S268" s="78" t="s">
        <v>88</v>
      </c>
      <c r="T268" s="78"/>
      <c r="U268" s="78"/>
      <c r="V268" s="78"/>
    </row>
    <row r="269" spans="1:23" ht="15.6">
      <c r="A269" s="2">
        <v>5</v>
      </c>
      <c r="B269" s="10">
        <f t="shared" ca="1" si="34"/>
        <v>1</v>
      </c>
      <c r="C269" s="25">
        <f t="shared" ca="1" si="35"/>
        <v>0.35572715793006104</v>
      </c>
      <c r="J269">
        <f t="shared" ca="1" si="36"/>
        <v>1</v>
      </c>
      <c r="K269">
        <f t="shared" ca="1" si="37"/>
        <v>0</v>
      </c>
      <c r="L269" s="55">
        <v>5</v>
      </c>
      <c r="M269" s="61">
        <f t="shared" ca="1" si="33"/>
        <v>2.6099439703052041</v>
      </c>
      <c r="N269" s="55"/>
      <c r="O269" s="48"/>
      <c r="P269" s="49"/>
      <c r="R269" s="50"/>
    </row>
    <row r="270" spans="1:23">
      <c r="A270" s="2">
        <v>6</v>
      </c>
      <c r="B270" s="10">
        <f t="shared" ca="1" si="34"/>
        <v>1</v>
      </c>
      <c r="C270" s="25">
        <f t="shared" ca="1" si="35"/>
        <v>0.22173899594516311</v>
      </c>
      <c r="J270">
        <f t="shared" ca="1" si="36"/>
        <v>1</v>
      </c>
      <c r="K270">
        <f t="shared" ca="1" si="37"/>
        <v>0</v>
      </c>
      <c r="L270" s="55">
        <v>6</v>
      </c>
      <c r="M270" s="61">
        <f t="shared" ca="1" si="33"/>
        <v>4.2404676820816718</v>
      </c>
      <c r="N270" s="55"/>
    </row>
    <row r="271" spans="1:23">
      <c r="A271" s="2">
        <v>7</v>
      </c>
      <c r="B271" s="10">
        <f t="shared" ca="1" si="34"/>
        <v>1</v>
      </c>
      <c r="C271" s="25">
        <f t="shared" ca="1" si="35"/>
        <v>0.46405866687002817</v>
      </c>
      <c r="J271">
        <f t="shared" ca="1" si="36"/>
        <v>1</v>
      </c>
      <c r="K271">
        <f t="shared" ca="1" si="37"/>
        <v>0</v>
      </c>
      <c r="L271" s="55">
        <v>7</v>
      </c>
      <c r="M271" s="61">
        <f t="shared" ca="1" si="33"/>
        <v>1.6548309084882584</v>
      </c>
      <c r="N271" s="55"/>
      <c r="O271" s="76" t="s">
        <v>89</v>
      </c>
      <c r="P271" s="76" t="s">
        <v>90</v>
      </c>
      <c r="Q271" s="77">
        <f>79.9</f>
        <v>79.900000000000006</v>
      </c>
      <c r="R271" s="78" t="s">
        <v>87</v>
      </c>
      <c r="S271" s="78" t="s">
        <v>91</v>
      </c>
      <c r="T271" s="78"/>
      <c r="U271" s="78"/>
      <c r="V271" s="78"/>
      <c r="W271" s="78"/>
    </row>
    <row r="272" spans="1:23">
      <c r="A272" s="2">
        <v>8</v>
      </c>
      <c r="B272" s="10">
        <f t="shared" ca="1" si="34"/>
        <v>1</v>
      </c>
      <c r="C272" s="25">
        <f t="shared" ca="1" si="35"/>
        <v>0.60949382595326862</v>
      </c>
      <c r="J272">
        <f t="shared" ca="1" si="36"/>
        <v>1</v>
      </c>
      <c r="K272">
        <f t="shared" ca="1" si="37"/>
        <v>0</v>
      </c>
      <c r="L272" s="55">
        <v>8</v>
      </c>
      <c r="M272" s="61">
        <f t="shared" ca="1" si="33"/>
        <v>3.6655652427866974</v>
      </c>
      <c r="N272" s="55"/>
      <c r="O272" s="76"/>
      <c r="P272" s="76" t="s">
        <v>92</v>
      </c>
      <c r="Q272" s="77">
        <f ca="1">MAX(M265:M3914)</f>
        <v>22.28549590555814</v>
      </c>
      <c r="R272" s="78" t="s">
        <v>87</v>
      </c>
      <c r="S272" s="78"/>
      <c r="T272" s="78"/>
      <c r="U272" s="78"/>
      <c r="V272" s="78"/>
      <c r="W272" s="78"/>
    </row>
    <row r="273" spans="1:17">
      <c r="A273" s="2">
        <v>9</v>
      </c>
      <c r="B273" s="10">
        <f t="shared" ca="1" si="34"/>
        <v>1</v>
      </c>
      <c r="C273" s="25">
        <f t="shared" ca="1" si="35"/>
        <v>0.11873655446106379</v>
      </c>
      <c r="J273">
        <f t="shared" ca="1" si="36"/>
        <v>1</v>
      </c>
      <c r="K273">
        <f t="shared" ca="1" si="37"/>
        <v>0</v>
      </c>
      <c r="L273" s="55">
        <v>9</v>
      </c>
      <c r="M273" s="61">
        <f t="shared" ca="1" si="33"/>
        <v>12.431336021911974</v>
      </c>
      <c r="N273" s="55"/>
      <c r="Q273" s="51"/>
    </row>
    <row r="274" spans="1:17">
      <c r="A274" s="2">
        <v>10</v>
      </c>
      <c r="B274" s="10">
        <f t="shared" ca="1" si="34"/>
        <v>1</v>
      </c>
      <c r="C274" s="25">
        <f t="shared" ca="1" si="35"/>
        <v>5.8152134172484438E-4</v>
      </c>
      <c r="J274">
        <f t="shared" ca="1" si="36"/>
        <v>1</v>
      </c>
      <c r="K274">
        <f t="shared" ca="1" si="37"/>
        <v>0</v>
      </c>
      <c r="L274" s="55">
        <v>10</v>
      </c>
      <c r="M274" s="61">
        <f t="shared" ca="1" si="33"/>
        <v>0.56981134594509364</v>
      </c>
      <c r="N274" s="55"/>
    </row>
    <row r="275" spans="1:17">
      <c r="A275" s="2">
        <v>11</v>
      </c>
      <c r="B275" s="10">
        <f t="shared" ca="1" si="34"/>
        <v>1</v>
      </c>
      <c r="C275" s="25">
        <f t="shared" ca="1" si="35"/>
        <v>0.29912768441019633</v>
      </c>
      <c r="J275">
        <f t="shared" ca="1" si="36"/>
        <v>1</v>
      </c>
      <c r="K275">
        <f t="shared" ca="1" si="37"/>
        <v>0</v>
      </c>
      <c r="L275" s="55">
        <v>11</v>
      </c>
      <c r="M275" s="61">
        <f t="shared" ca="1" si="33"/>
        <v>2.2904436502653076</v>
      </c>
      <c r="N275" s="55"/>
    </row>
    <row r="276" spans="1:17">
      <c r="A276" s="2">
        <v>12</v>
      </c>
      <c r="B276" s="10">
        <f t="shared" ca="1" si="34"/>
        <v>1</v>
      </c>
      <c r="C276" s="25">
        <f t="shared" ca="1" si="35"/>
        <v>0.69418400738823782</v>
      </c>
      <c r="J276">
        <f t="shared" ca="1" si="36"/>
        <v>0</v>
      </c>
      <c r="K276">
        <f t="shared" ca="1" si="37"/>
        <v>0</v>
      </c>
      <c r="L276" s="55">
        <v>12</v>
      </c>
      <c r="M276" s="61">
        <f t="shared" ca="1" si="33"/>
        <v>2.4935042913216403</v>
      </c>
      <c r="N276" s="55"/>
    </row>
    <row r="277" spans="1:17">
      <c r="A277" s="2">
        <v>13</v>
      </c>
      <c r="B277" s="10">
        <f t="shared" ca="1" si="34"/>
        <v>0</v>
      </c>
      <c r="C277" s="25">
        <f t="shared" ca="1" si="35"/>
        <v>0.77332286987196497</v>
      </c>
      <c r="J277">
        <f t="shared" ca="1" si="36"/>
        <v>0</v>
      </c>
      <c r="K277">
        <f t="shared" ca="1" si="37"/>
        <v>0</v>
      </c>
      <c r="L277" s="55">
        <v>13</v>
      </c>
      <c r="M277" s="61">
        <f t="shared" ca="1" si="33"/>
        <v>0</v>
      </c>
      <c r="N277" s="55"/>
    </row>
    <row r="278" spans="1:17">
      <c r="A278" s="2">
        <v>14</v>
      </c>
      <c r="B278" s="10">
        <f t="shared" ca="1" si="34"/>
        <v>1</v>
      </c>
      <c r="C278" s="25">
        <f t="shared" ca="1" si="35"/>
        <v>0.18647241337556786</v>
      </c>
      <c r="J278">
        <f t="shared" ca="1" si="36"/>
        <v>1</v>
      </c>
      <c r="K278">
        <f t="shared" ca="1" si="37"/>
        <v>0</v>
      </c>
      <c r="L278" s="55">
        <v>14</v>
      </c>
      <c r="M278" s="61">
        <f t="shared" ca="1" si="33"/>
        <v>2.1101836519440846</v>
      </c>
      <c r="N278" s="55"/>
    </row>
    <row r="279" spans="1:17">
      <c r="A279" s="2">
        <v>15</v>
      </c>
      <c r="B279" s="10">
        <f t="shared" ca="1" si="34"/>
        <v>1</v>
      </c>
      <c r="C279" s="25">
        <f t="shared" ca="1" si="35"/>
        <v>0.260134398102562</v>
      </c>
      <c r="J279">
        <f t="shared" ca="1" si="36"/>
        <v>1</v>
      </c>
      <c r="K279">
        <f t="shared" ca="1" si="37"/>
        <v>0</v>
      </c>
      <c r="L279" s="55">
        <v>15</v>
      </c>
      <c r="M279" s="61">
        <f t="shared" ca="1" si="33"/>
        <v>0.75109169289736777</v>
      </c>
      <c r="N279" s="55"/>
    </row>
    <row r="280" spans="1:17">
      <c r="A280" s="2">
        <v>16</v>
      </c>
      <c r="B280" s="10">
        <f t="shared" ca="1" si="34"/>
        <v>1</v>
      </c>
      <c r="C280" s="25">
        <f t="shared" ca="1" si="35"/>
        <v>6.6607005677052578E-2</v>
      </c>
      <c r="J280">
        <f t="shared" ca="1" si="36"/>
        <v>1</v>
      </c>
      <c r="K280">
        <f t="shared" ca="1" si="37"/>
        <v>0</v>
      </c>
      <c r="L280" s="55">
        <v>16</v>
      </c>
      <c r="M280" s="61">
        <f t="shared" ca="1" si="33"/>
        <v>5.5395692943984969</v>
      </c>
      <c r="N280" s="55"/>
    </row>
    <row r="281" spans="1:17">
      <c r="A281" s="2">
        <v>17</v>
      </c>
      <c r="B281" s="10">
        <f t="shared" ca="1" si="34"/>
        <v>1</v>
      </c>
      <c r="C281" s="25">
        <f t="shared" ca="1" si="35"/>
        <v>0.25270270450177379</v>
      </c>
      <c r="J281">
        <f t="shared" ca="1" si="36"/>
        <v>1</v>
      </c>
      <c r="K281">
        <f t="shared" ca="1" si="37"/>
        <v>0</v>
      </c>
      <c r="L281" s="55">
        <v>17</v>
      </c>
      <c r="M281" s="61">
        <f t="shared" ca="1" si="33"/>
        <v>1.7205614385653645</v>
      </c>
      <c r="N281" s="55"/>
    </row>
    <row r="282" spans="1:17">
      <c r="A282" s="2">
        <v>18</v>
      </c>
      <c r="B282" s="10">
        <f t="shared" ca="1" si="34"/>
        <v>1</v>
      </c>
      <c r="C282" s="25">
        <f t="shared" ca="1" si="35"/>
        <v>0.35711000835496087</v>
      </c>
      <c r="J282">
        <f t="shared" ca="1" si="36"/>
        <v>1</v>
      </c>
      <c r="K282">
        <f t="shared" ca="1" si="37"/>
        <v>0</v>
      </c>
      <c r="L282" s="55">
        <v>18</v>
      </c>
      <c r="M282" s="61">
        <f t="shared" ca="1" si="33"/>
        <v>0.3554100803716348</v>
      </c>
      <c r="N282" s="55"/>
    </row>
    <row r="283" spans="1:17">
      <c r="A283" s="2">
        <v>19</v>
      </c>
      <c r="B283" s="10">
        <f t="shared" ca="1" si="34"/>
        <v>1</v>
      </c>
      <c r="C283" s="25">
        <f t="shared" ca="1" si="35"/>
        <v>0.34816642085027127</v>
      </c>
      <c r="J283">
        <f t="shared" ca="1" si="36"/>
        <v>0</v>
      </c>
      <c r="K283">
        <f t="shared" ca="1" si="37"/>
        <v>0</v>
      </c>
      <c r="L283" s="55">
        <v>19</v>
      </c>
      <c r="M283" s="61">
        <f t="shared" ca="1" si="33"/>
        <v>3.4248507834156663</v>
      </c>
      <c r="N283" s="55"/>
    </row>
    <row r="284" spans="1:17">
      <c r="A284" s="2">
        <v>20</v>
      </c>
      <c r="B284" s="10">
        <f t="shared" ca="1" si="34"/>
        <v>0</v>
      </c>
      <c r="C284" s="25">
        <f t="shared" ca="1" si="35"/>
        <v>0.77932538352774372</v>
      </c>
      <c r="J284">
        <f t="shared" ca="1" si="36"/>
        <v>0</v>
      </c>
      <c r="K284">
        <f t="shared" ca="1" si="37"/>
        <v>0</v>
      </c>
      <c r="L284" s="55">
        <v>20</v>
      </c>
      <c r="M284" s="61">
        <f t="shared" ca="1" si="33"/>
        <v>0</v>
      </c>
      <c r="N284" s="55"/>
    </row>
    <row r="285" spans="1:17">
      <c r="A285" s="2">
        <v>21</v>
      </c>
      <c r="B285" s="10">
        <f t="shared" ca="1" si="34"/>
        <v>1</v>
      </c>
      <c r="C285" s="25">
        <f t="shared" ca="1" si="35"/>
        <v>0.28824077329221864</v>
      </c>
      <c r="J285">
        <f t="shared" ca="1" si="36"/>
        <v>0</v>
      </c>
      <c r="K285">
        <f t="shared" ca="1" si="37"/>
        <v>0</v>
      </c>
      <c r="L285" s="55">
        <v>21</v>
      </c>
      <c r="M285" s="61">
        <f t="shared" ca="1" si="33"/>
        <v>0.22088154331466803</v>
      </c>
      <c r="N285" s="55"/>
    </row>
    <row r="286" spans="1:17">
      <c r="A286" s="2">
        <v>22</v>
      </c>
      <c r="B286" s="10">
        <f t="shared" ca="1" si="34"/>
        <v>0</v>
      </c>
      <c r="C286" s="25">
        <f t="shared" ca="1" si="35"/>
        <v>0.93861182276675892</v>
      </c>
      <c r="J286">
        <f t="shared" ca="1" si="36"/>
        <v>0</v>
      </c>
      <c r="K286">
        <f t="shared" ca="1" si="37"/>
        <v>0</v>
      </c>
      <c r="L286" s="55">
        <v>22</v>
      </c>
      <c r="M286" s="61">
        <f t="shared" ca="1" si="33"/>
        <v>0</v>
      </c>
      <c r="N286" s="55"/>
    </row>
    <row r="287" spans="1:17">
      <c r="A287" s="2">
        <v>23</v>
      </c>
      <c r="B287" s="10">
        <f t="shared" ca="1" si="34"/>
        <v>1</v>
      </c>
      <c r="C287" s="25">
        <f t="shared" ca="1" si="35"/>
        <v>0.23885001507630277</v>
      </c>
      <c r="J287">
        <f t="shared" ca="1" si="36"/>
        <v>0</v>
      </c>
      <c r="K287">
        <f t="shared" ca="1" si="37"/>
        <v>0</v>
      </c>
      <c r="L287" s="55">
        <v>23</v>
      </c>
      <c r="M287" s="61">
        <f t="shared" ca="1" si="33"/>
        <v>0.15041917196834931</v>
      </c>
      <c r="N287" s="55"/>
    </row>
    <row r="288" spans="1:17">
      <c r="A288" s="2">
        <v>24</v>
      </c>
      <c r="B288" s="10">
        <f t="shared" ca="1" si="34"/>
        <v>0</v>
      </c>
      <c r="C288" s="25">
        <f t="shared" ca="1" si="35"/>
        <v>0.82049013452983177</v>
      </c>
      <c r="J288">
        <f t="shared" ca="1" si="36"/>
        <v>0</v>
      </c>
      <c r="K288">
        <f t="shared" ca="1" si="37"/>
        <v>1</v>
      </c>
      <c r="L288" s="55">
        <v>24</v>
      </c>
      <c r="M288" s="61">
        <f t="shared" ca="1" si="33"/>
        <v>0</v>
      </c>
      <c r="N288" s="55"/>
    </row>
    <row r="289" spans="1:18">
      <c r="A289" s="2">
        <v>25</v>
      </c>
      <c r="B289" s="10">
        <f t="shared" ca="1" si="34"/>
        <v>0</v>
      </c>
      <c r="C289" s="25">
        <f t="shared" ca="1" si="35"/>
        <v>0.75523190822262909</v>
      </c>
      <c r="J289">
        <f t="shared" ca="1" si="36"/>
        <v>0</v>
      </c>
      <c r="K289">
        <f t="shared" ca="1" si="37"/>
        <v>1</v>
      </c>
      <c r="L289" s="55">
        <v>25</v>
      </c>
      <c r="M289" s="61">
        <f t="shared" ca="1" si="33"/>
        <v>0</v>
      </c>
      <c r="N289" s="55"/>
    </row>
    <row r="290" spans="1:18">
      <c r="A290" s="2">
        <v>26</v>
      </c>
      <c r="B290" s="10">
        <f t="shared" ca="1" si="34"/>
        <v>0</v>
      </c>
      <c r="C290" s="25">
        <f t="shared" ca="1" si="35"/>
        <v>0.83314362589669444</v>
      </c>
      <c r="J290">
        <f t="shared" ca="1" si="36"/>
        <v>0</v>
      </c>
      <c r="K290">
        <f t="shared" ca="1" si="37"/>
        <v>0</v>
      </c>
      <c r="L290" s="55">
        <v>26</v>
      </c>
      <c r="M290" s="61">
        <f t="shared" ca="1" si="33"/>
        <v>0</v>
      </c>
      <c r="N290" s="55"/>
    </row>
    <row r="291" spans="1:18">
      <c r="A291" s="2">
        <v>27</v>
      </c>
      <c r="B291" s="10">
        <f t="shared" ca="1" si="34"/>
        <v>1</v>
      </c>
      <c r="C291" s="25">
        <f t="shared" ca="1" si="35"/>
        <v>0.44414109931543944</v>
      </c>
      <c r="J291">
        <f t="shared" ca="1" si="36"/>
        <v>1</v>
      </c>
      <c r="K291">
        <f t="shared" ca="1" si="37"/>
        <v>0</v>
      </c>
      <c r="L291" s="55">
        <v>27</v>
      </c>
      <c r="M291" s="61">
        <f t="shared" ca="1" si="33"/>
        <v>6.8478787525821358E-2</v>
      </c>
      <c r="N291" s="55"/>
    </row>
    <row r="292" spans="1:18">
      <c r="A292" s="2">
        <v>28</v>
      </c>
      <c r="B292" s="10">
        <f t="shared" ca="1" si="34"/>
        <v>1</v>
      </c>
      <c r="C292" s="25">
        <f t="shared" ca="1" si="35"/>
        <v>0.18128283696928238</v>
      </c>
      <c r="J292">
        <f t="shared" ca="1" si="36"/>
        <v>0</v>
      </c>
      <c r="K292">
        <f t="shared" ca="1" si="37"/>
        <v>0</v>
      </c>
      <c r="L292" s="55">
        <v>28</v>
      </c>
      <c r="M292" s="61">
        <f t="shared" ca="1" si="33"/>
        <v>4.2531823375390418</v>
      </c>
      <c r="N292" s="55"/>
    </row>
    <row r="293" spans="1:18">
      <c r="A293" s="2">
        <v>29</v>
      </c>
      <c r="B293" s="10">
        <f t="shared" ca="1" si="34"/>
        <v>0</v>
      </c>
      <c r="C293" s="25">
        <f t="shared" ca="1" si="35"/>
        <v>0.87614609671041477</v>
      </c>
      <c r="J293">
        <f t="shared" ca="1" si="36"/>
        <v>0</v>
      </c>
      <c r="K293">
        <f t="shared" ca="1" si="37"/>
        <v>0</v>
      </c>
      <c r="L293" s="55">
        <v>29</v>
      </c>
      <c r="M293" s="61">
        <f t="shared" ca="1" si="33"/>
        <v>0</v>
      </c>
      <c r="N293" s="55"/>
    </row>
    <row r="294" spans="1:18">
      <c r="A294" s="2">
        <v>30</v>
      </c>
      <c r="B294" s="10">
        <f t="shared" ca="1" si="34"/>
        <v>1</v>
      </c>
      <c r="C294" s="25">
        <f t="shared" ca="1" si="35"/>
        <v>0.35102652095229392</v>
      </c>
      <c r="J294">
        <f t="shared" ca="1" si="36"/>
        <v>1</v>
      </c>
      <c r="K294">
        <f t="shared" ca="1" si="37"/>
        <v>0</v>
      </c>
      <c r="L294" s="55">
        <v>30</v>
      </c>
      <c r="M294" s="61">
        <f t="shared" ca="1" si="33"/>
        <v>1.8583659294936543</v>
      </c>
      <c r="N294" s="55"/>
    </row>
    <row r="295" spans="1:18">
      <c r="A295" s="2">
        <v>31</v>
      </c>
      <c r="B295" s="10">
        <f t="shared" ca="1" si="34"/>
        <v>1</v>
      </c>
      <c r="C295" s="25">
        <f t="shared" ca="1" si="35"/>
        <v>0.49349706636654578</v>
      </c>
      <c r="J295">
        <f t="shared" ca="1" si="36"/>
        <v>1</v>
      </c>
      <c r="K295">
        <f t="shared" ca="1" si="37"/>
        <v>0</v>
      </c>
      <c r="L295" s="55">
        <v>31</v>
      </c>
      <c r="M295" s="61">
        <f t="shared" ca="1" si="33"/>
        <v>0.2839302140434512</v>
      </c>
      <c r="N295" s="55"/>
    </row>
    <row r="296" spans="1:18">
      <c r="C296"/>
    </row>
    <row r="297" spans="1:18">
      <c r="C297"/>
    </row>
    <row r="298" spans="1:18">
      <c r="C298"/>
    </row>
    <row r="299" spans="1:18">
      <c r="C299"/>
    </row>
    <row r="300" spans="1:18">
      <c r="C300"/>
    </row>
    <row r="301" spans="1:18">
      <c r="C301"/>
    </row>
    <row r="302" spans="1:18" ht="26.1">
      <c r="A302" s="8" t="s">
        <v>99</v>
      </c>
      <c r="B302" s="8"/>
      <c r="O302" s="38" t="s">
        <v>55</v>
      </c>
      <c r="P302" s="38"/>
      <c r="Q302" s="38"/>
      <c r="R302" s="3"/>
    </row>
    <row r="303" spans="1:18" ht="26.1">
      <c r="A303" s="11"/>
      <c r="B303" s="12" t="s">
        <v>56</v>
      </c>
      <c r="C303" s="23"/>
      <c r="D303" s="1"/>
      <c r="E303" s="14" t="s">
        <v>57</v>
      </c>
      <c r="F303" s="1"/>
      <c r="G303" s="1"/>
      <c r="H303" s="1"/>
      <c r="I303" s="1"/>
      <c r="L303" s="54" t="s">
        <v>58</v>
      </c>
      <c r="M303" s="55"/>
      <c r="N303" s="55"/>
      <c r="O303" s="38" t="s">
        <v>12</v>
      </c>
      <c r="P303" s="38" t="s">
        <v>13</v>
      </c>
      <c r="Q303" s="38" t="s">
        <v>14</v>
      </c>
      <c r="R303" s="3"/>
    </row>
    <row r="304" spans="1:18" ht="21">
      <c r="A304" s="2" t="s">
        <v>59</v>
      </c>
      <c r="B304" s="2"/>
      <c r="C304" s="23"/>
      <c r="D304" s="1"/>
      <c r="E304" s="1"/>
      <c r="F304" s="1"/>
      <c r="G304" s="1"/>
      <c r="H304" s="1"/>
      <c r="I304" s="1"/>
      <c r="L304" s="55" t="s">
        <v>60</v>
      </c>
      <c r="M304" s="55"/>
      <c r="N304" s="55"/>
      <c r="O304" s="38">
        <v>0.43</v>
      </c>
      <c r="P304" s="38">
        <v>0.72</v>
      </c>
      <c r="Q304" s="38">
        <v>0.62</v>
      </c>
      <c r="R304" s="3"/>
    </row>
    <row r="305" spans="1:23" ht="23.45">
      <c r="A305" s="2" t="s">
        <v>61</v>
      </c>
      <c r="B305" s="27">
        <v>1</v>
      </c>
      <c r="C305" s="28" t="s">
        <v>62</v>
      </c>
      <c r="D305" s="16" t="s">
        <v>63</v>
      </c>
      <c r="E305" s="16"/>
      <c r="F305" s="1"/>
      <c r="G305" s="2" t="s">
        <v>64</v>
      </c>
      <c r="H305" s="2"/>
      <c r="I305" s="2"/>
      <c r="J305" s="2" t="s">
        <v>64</v>
      </c>
      <c r="K305" s="2"/>
      <c r="L305" s="56" t="s">
        <v>65</v>
      </c>
      <c r="M305" s="62">
        <f>1/M306</f>
        <v>0.28972910328842533</v>
      </c>
      <c r="N305" s="57" t="s">
        <v>66</v>
      </c>
      <c r="O305" s="13">
        <v>650</v>
      </c>
      <c r="P305" s="13" t="s">
        <v>18</v>
      </c>
      <c r="Q305" s="13"/>
      <c r="R305" s="3"/>
    </row>
    <row r="306" spans="1:23">
      <c r="A306" s="2"/>
      <c r="B306" s="29">
        <v>0</v>
      </c>
      <c r="C306" s="30" t="s">
        <v>68</v>
      </c>
      <c r="D306" s="26" t="s">
        <v>69</v>
      </c>
      <c r="E306" s="17"/>
      <c r="F306" s="1"/>
      <c r="G306" s="19" t="s">
        <v>70</v>
      </c>
      <c r="H306" s="20"/>
      <c r="I306" s="20"/>
      <c r="J306" s="2" t="s">
        <v>13</v>
      </c>
      <c r="K306" s="2" t="s">
        <v>71</v>
      </c>
      <c r="L306" s="58" t="s">
        <v>72</v>
      </c>
      <c r="M306" s="64">
        <f>'Rainfall Year 2025'!M306*AB11</f>
        <v>3.4514999999999998</v>
      </c>
      <c r="N306" s="55"/>
      <c r="O306" s="3"/>
      <c r="P306" s="3"/>
      <c r="Q306" s="3"/>
      <c r="R306" s="3"/>
    </row>
    <row r="307" spans="1:23">
      <c r="A307" s="5" t="s">
        <v>73</v>
      </c>
      <c r="B307" s="9" t="s">
        <v>74</v>
      </c>
      <c r="C307" s="24" t="s">
        <v>75</v>
      </c>
      <c r="D307" s="18" t="s">
        <v>76</v>
      </c>
      <c r="E307" s="18" t="s">
        <v>77</v>
      </c>
      <c r="F307" s="15" t="s">
        <v>78</v>
      </c>
      <c r="G307" s="20" t="s">
        <v>79</v>
      </c>
      <c r="H307" s="21">
        <f ca="1">COUNTIF(rainout,"&gt;0")/COUNT(rainout)</f>
        <v>0.65891472868217049</v>
      </c>
      <c r="I307" s="20"/>
      <c r="J307" s="6">
        <f ca="1">SUM(J308:J3957)/SUM(rainout)</f>
        <v>0.24097538329703294</v>
      </c>
      <c r="K307" s="6">
        <f ca="1">SUM(K308:K3957)/(3650-SUM(rainout))</f>
        <v>1.0316308276554416E-2</v>
      </c>
      <c r="L307" s="59" t="s">
        <v>73</v>
      </c>
      <c r="M307" s="60" t="s">
        <v>80</v>
      </c>
      <c r="N307" s="55"/>
    </row>
    <row r="308" spans="1:23">
      <c r="A308" s="2">
        <v>1</v>
      </c>
      <c r="B308" s="10">
        <v>1</v>
      </c>
      <c r="C308" s="25">
        <f ca="1">RAND()</f>
        <v>0.83478849700504321</v>
      </c>
      <c r="D308" s="18" t="s">
        <v>81</v>
      </c>
      <c r="E308" s="18" t="s">
        <v>82</v>
      </c>
      <c r="F308" s="15" t="s">
        <v>78</v>
      </c>
      <c r="G308" s="20" t="s">
        <v>12</v>
      </c>
      <c r="H308" s="21">
        <f ca="1">COUNTIF(rainout,"=0")/COUNT(rainout)</f>
        <v>0.34108527131782945</v>
      </c>
      <c r="I308" s="20"/>
      <c r="J308">
        <f ca="1">IF(AND(B308,B309),1,0)</f>
        <v>1</v>
      </c>
      <c r="K308">
        <f ca="1">IF(AND(NOT(B308),NOT(B309)),1,0)</f>
        <v>0</v>
      </c>
      <c r="L308" s="55">
        <v>1</v>
      </c>
      <c r="M308" s="61">
        <f t="shared" ref="M308:M338" ca="1" si="38">IF(B308&gt;0,-LN(1-(RAND()))/lambda,0)</f>
        <v>3.7800142828167345</v>
      </c>
      <c r="N308" s="55"/>
      <c r="O308" s="37"/>
      <c r="P308" t="s">
        <v>83</v>
      </c>
    </row>
    <row r="309" spans="1:23">
      <c r="A309" s="2">
        <v>2</v>
      </c>
      <c r="B309" s="10">
        <f t="shared" ref="B309:B338" ca="1" si="39">IF(B308&gt;0,IF(C309&lt;pww,1,0),IF(C309&lt;pdw,1,0))</f>
        <v>1</v>
      </c>
      <c r="C309" s="25">
        <f t="shared" ref="C309:C338" ca="1" si="40">RAND()</f>
        <v>0.56129718484957869</v>
      </c>
      <c r="D309" s="18"/>
      <c r="E309" s="18"/>
      <c r="F309" s="1"/>
      <c r="G309" s="19" t="s">
        <v>69</v>
      </c>
      <c r="H309" s="19"/>
      <c r="I309" s="20"/>
      <c r="J309">
        <f t="shared" ref="J309:J338" ca="1" si="41">IF(AND(B309,B310),1,0)</f>
        <v>1</v>
      </c>
      <c r="K309">
        <f t="shared" ref="K309:K338" ca="1" si="42">IF(AND(NOT(B309),NOT(B310)),1,0)</f>
        <v>0</v>
      </c>
      <c r="L309" s="55">
        <v>2</v>
      </c>
      <c r="M309" s="61">
        <f t="shared" ca="1" si="38"/>
        <v>1.7560815995761769</v>
      </c>
      <c r="N309" s="55"/>
      <c r="O309" s="4"/>
      <c r="P309" t="s">
        <v>84</v>
      </c>
    </row>
    <row r="310" spans="1:23" ht="15.6">
      <c r="A310" s="2">
        <v>3</v>
      </c>
      <c r="B310" s="10">
        <f t="shared" ca="1" si="39"/>
        <v>1</v>
      </c>
      <c r="C310" s="25">
        <f t="shared" ca="1" si="40"/>
        <v>0.11871835755946725</v>
      </c>
      <c r="D310" s="63">
        <f>'Rainfall Year 2025'!D310*'Rainfall Year 2075'!AB12</f>
        <v>0.53984999999999994</v>
      </c>
      <c r="E310" s="34">
        <f>1-D310</f>
        <v>0.46015000000000006</v>
      </c>
      <c r="F310" s="35" t="s">
        <v>78</v>
      </c>
      <c r="G310" s="36">
        <f ca="1">J307</f>
        <v>0.24097538329703294</v>
      </c>
      <c r="H310" s="36">
        <f ca="1">1-G310</f>
        <v>0.75902461670296706</v>
      </c>
      <c r="I310" s="20"/>
      <c r="J310">
        <f t="shared" ca="1" si="41"/>
        <v>0</v>
      </c>
      <c r="K310">
        <f t="shared" ca="1" si="42"/>
        <v>0</v>
      </c>
      <c r="L310" s="55">
        <v>3</v>
      </c>
      <c r="M310" s="61">
        <f t="shared" ca="1" si="38"/>
        <v>2.5265670547257151</v>
      </c>
      <c r="N310" s="55"/>
      <c r="O310" s="41" t="s">
        <v>85</v>
      </c>
      <c r="P310" s="42"/>
      <c r="Q310" s="42" t="s">
        <v>86</v>
      </c>
      <c r="R310" s="43"/>
    </row>
    <row r="311" spans="1:23" ht="15.6">
      <c r="A311" s="2">
        <v>4</v>
      </c>
      <c r="B311" s="10">
        <f t="shared" ca="1" si="39"/>
        <v>0</v>
      </c>
      <c r="C311" s="25">
        <f t="shared" ca="1" si="40"/>
        <v>0.80354371864514296</v>
      </c>
      <c r="D311" s="34">
        <f>1-E311</f>
        <v>1</v>
      </c>
      <c r="E311" s="63">
        <f>'Rainfall Year 2025'!E311*'Rainfall Year 2075'!AC12</f>
        <v>0</v>
      </c>
      <c r="F311" s="35" t="s">
        <v>78</v>
      </c>
      <c r="G311" s="36">
        <f ca="1">1-H311</f>
        <v>0.98968369172344561</v>
      </c>
      <c r="H311" s="36">
        <f ca="1">K307</f>
        <v>1.0316308276554416E-2</v>
      </c>
      <c r="I311" s="20"/>
      <c r="J311">
        <f t="shared" ca="1" si="41"/>
        <v>0</v>
      </c>
      <c r="K311">
        <f t="shared" ca="1" si="42"/>
        <v>1</v>
      </c>
      <c r="L311" s="55">
        <v>4</v>
      </c>
      <c r="M311" s="61">
        <f t="shared" ca="1" si="38"/>
        <v>0</v>
      </c>
      <c r="N311" s="55"/>
      <c r="O311" s="44">
        <f ca="1">SUM(M308:M338)/31/H307</f>
        <v>3.2975950809638932</v>
      </c>
      <c r="P311" s="45"/>
      <c r="Q311" s="46">
        <f ca="1">SUM(M308:M338)</f>
        <v>67.357853010386492</v>
      </c>
      <c r="R311" s="47" t="s">
        <v>87</v>
      </c>
      <c r="S311" s="78" t="s">
        <v>88</v>
      </c>
      <c r="T311" s="78"/>
      <c r="U311" s="78"/>
      <c r="V311" s="78"/>
    </row>
    <row r="312" spans="1:23" ht="15.6">
      <c r="A312" s="2">
        <v>5</v>
      </c>
      <c r="B312" s="10">
        <f t="shared" ca="1" si="39"/>
        <v>0</v>
      </c>
      <c r="C312" s="25">
        <f t="shared" ca="1" si="40"/>
        <v>0.81522026626728905</v>
      </c>
      <c r="J312">
        <f t="shared" ca="1" si="41"/>
        <v>0</v>
      </c>
      <c r="K312">
        <f t="shared" ca="1" si="42"/>
        <v>0</v>
      </c>
      <c r="L312" s="55">
        <v>5</v>
      </c>
      <c r="M312" s="61">
        <f t="shared" ca="1" si="38"/>
        <v>0</v>
      </c>
      <c r="N312" s="55"/>
      <c r="O312" s="48"/>
      <c r="P312" s="49"/>
      <c r="R312" s="50"/>
    </row>
    <row r="313" spans="1:23">
      <c r="A313" s="2">
        <v>6</v>
      </c>
      <c r="B313" s="10">
        <f t="shared" ca="1" si="39"/>
        <v>1</v>
      </c>
      <c r="C313" s="25">
        <f t="shared" ca="1" si="40"/>
        <v>0.11867515403526796</v>
      </c>
      <c r="J313">
        <f t="shared" ca="1" si="41"/>
        <v>1</v>
      </c>
      <c r="K313">
        <f t="shared" ca="1" si="42"/>
        <v>0</v>
      </c>
      <c r="L313" s="55">
        <v>6</v>
      </c>
      <c r="M313" s="61">
        <f t="shared" ca="1" si="38"/>
        <v>2.8537500404169642</v>
      </c>
      <c r="N313" s="55"/>
    </row>
    <row r="314" spans="1:23">
      <c r="A314" s="2">
        <v>7</v>
      </c>
      <c r="B314" s="10">
        <f t="shared" ca="1" si="39"/>
        <v>1</v>
      </c>
      <c r="C314" s="25">
        <f t="shared" ca="1" si="40"/>
        <v>0.67018891824731519</v>
      </c>
      <c r="J314">
        <f t="shared" ca="1" si="41"/>
        <v>0</v>
      </c>
      <c r="K314">
        <f t="shared" ca="1" si="42"/>
        <v>0</v>
      </c>
      <c r="L314" s="55">
        <v>7</v>
      </c>
      <c r="M314" s="61">
        <f t="shared" ca="1" si="38"/>
        <v>1.905101036017312</v>
      </c>
      <c r="N314" s="55"/>
      <c r="O314" s="76" t="s">
        <v>89</v>
      </c>
      <c r="P314" s="76" t="s">
        <v>90</v>
      </c>
      <c r="Q314" s="77">
        <f>79.9</f>
        <v>79.900000000000006</v>
      </c>
      <c r="R314" s="78" t="s">
        <v>87</v>
      </c>
      <c r="S314" s="78" t="s">
        <v>91</v>
      </c>
      <c r="T314" s="78"/>
      <c r="U314" s="78"/>
      <c r="V314" s="78"/>
      <c r="W314" s="78"/>
    </row>
    <row r="315" spans="1:23">
      <c r="A315" s="2">
        <v>8</v>
      </c>
      <c r="B315" s="10">
        <f t="shared" ca="1" si="39"/>
        <v>0</v>
      </c>
      <c r="C315" s="25">
        <f t="shared" ca="1" si="40"/>
        <v>0.92609531579407867</v>
      </c>
      <c r="J315">
        <f t="shared" ca="1" si="41"/>
        <v>0</v>
      </c>
      <c r="K315">
        <f t="shared" ca="1" si="42"/>
        <v>0</v>
      </c>
      <c r="L315" s="55">
        <v>8</v>
      </c>
      <c r="M315" s="61">
        <f t="shared" ca="1" si="38"/>
        <v>0</v>
      </c>
      <c r="N315" s="55"/>
      <c r="O315" s="76"/>
      <c r="P315" s="76" t="s">
        <v>92</v>
      </c>
      <c r="Q315" s="77">
        <f ca="1">MAX(M308:M3957)</f>
        <v>22.28549590555814</v>
      </c>
      <c r="R315" s="78" t="s">
        <v>87</v>
      </c>
      <c r="S315" s="78"/>
      <c r="T315" s="78"/>
      <c r="U315" s="78"/>
      <c r="V315" s="78"/>
      <c r="W315" s="78"/>
    </row>
    <row r="316" spans="1:23">
      <c r="A316" s="2">
        <v>9</v>
      </c>
      <c r="B316" s="10">
        <f t="shared" ca="1" si="39"/>
        <v>1</v>
      </c>
      <c r="C316" s="25">
        <f t="shared" ca="1" si="40"/>
        <v>0.38630860180893845</v>
      </c>
      <c r="J316">
        <f t="shared" ca="1" si="41"/>
        <v>1</v>
      </c>
      <c r="K316">
        <f t="shared" ca="1" si="42"/>
        <v>0</v>
      </c>
      <c r="L316" s="55">
        <v>9</v>
      </c>
      <c r="M316" s="61">
        <f t="shared" ca="1" si="38"/>
        <v>4.1007081634018352</v>
      </c>
      <c r="N316" s="55"/>
      <c r="Q316" s="51"/>
    </row>
    <row r="317" spans="1:23">
      <c r="A317" s="2">
        <v>10</v>
      </c>
      <c r="B317" s="10">
        <f t="shared" ca="1" si="39"/>
        <v>1</v>
      </c>
      <c r="C317" s="25">
        <f t="shared" ca="1" si="40"/>
        <v>0.34764589122526235</v>
      </c>
      <c r="J317">
        <f t="shared" ca="1" si="41"/>
        <v>0</v>
      </c>
      <c r="K317">
        <f t="shared" ca="1" si="42"/>
        <v>0</v>
      </c>
      <c r="L317" s="55">
        <v>10</v>
      </c>
      <c r="M317" s="61">
        <f t="shared" ca="1" si="38"/>
        <v>1.0577666457817629</v>
      </c>
      <c r="N317" s="55"/>
    </row>
    <row r="318" spans="1:23">
      <c r="A318" s="2">
        <v>11</v>
      </c>
      <c r="B318" s="10">
        <f t="shared" ca="1" si="39"/>
        <v>0</v>
      </c>
      <c r="C318" s="25">
        <f t="shared" ca="1" si="40"/>
        <v>0.82706978313047019</v>
      </c>
      <c r="J318">
        <f t="shared" ca="1" si="41"/>
        <v>0</v>
      </c>
      <c r="K318">
        <f t="shared" ca="1" si="42"/>
        <v>0</v>
      </c>
      <c r="L318" s="55">
        <v>11</v>
      </c>
      <c r="M318" s="61">
        <f t="shared" ca="1" si="38"/>
        <v>0</v>
      </c>
      <c r="N318" s="55"/>
    </row>
    <row r="319" spans="1:23">
      <c r="A319" s="2">
        <v>12</v>
      </c>
      <c r="B319" s="10">
        <f t="shared" ca="1" si="39"/>
        <v>1</v>
      </c>
      <c r="C319" s="25">
        <f t="shared" ca="1" si="40"/>
        <v>0.33326278398180786</v>
      </c>
      <c r="J319">
        <f t="shared" ca="1" si="41"/>
        <v>1</v>
      </c>
      <c r="K319">
        <f t="shared" ca="1" si="42"/>
        <v>0</v>
      </c>
      <c r="L319" s="55">
        <v>12</v>
      </c>
      <c r="M319" s="61">
        <f t="shared" ca="1" si="38"/>
        <v>0.34508501040121203</v>
      </c>
      <c r="N319" s="55"/>
    </row>
    <row r="320" spans="1:23">
      <c r="A320" s="2">
        <v>13</v>
      </c>
      <c r="B320" s="10">
        <f t="shared" ca="1" si="39"/>
        <v>1</v>
      </c>
      <c r="C320" s="25">
        <f t="shared" ca="1" si="40"/>
        <v>0.42859356594058806</v>
      </c>
      <c r="J320">
        <f t="shared" ca="1" si="41"/>
        <v>1</v>
      </c>
      <c r="K320">
        <f t="shared" ca="1" si="42"/>
        <v>0</v>
      </c>
      <c r="L320" s="55">
        <v>13</v>
      </c>
      <c r="M320" s="61">
        <f t="shared" ca="1" si="38"/>
        <v>4.7079486823405885</v>
      </c>
      <c r="N320" s="55"/>
    </row>
    <row r="321" spans="1:14">
      <c r="A321" s="2">
        <v>14</v>
      </c>
      <c r="B321" s="10">
        <f t="shared" ca="1" si="39"/>
        <v>1</v>
      </c>
      <c r="C321" s="25">
        <f t="shared" ca="1" si="40"/>
        <v>0.61264372029017988</v>
      </c>
      <c r="J321">
        <f t="shared" ca="1" si="41"/>
        <v>1</v>
      </c>
      <c r="K321">
        <f t="shared" ca="1" si="42"/>
        <v>0</v>
      </c>
      <c r="L321" s="55">
        <v>14</v>
      </c>
      <c r="M321" s="61">
        <f t="shared" ca="1" si="38"/>
        <v>13.547096096062843</v>
      </c>
      <c r="N321" s="55"/>
    </row>
    <row r="322" spans="1:14">
      <c r="A322" s="2">
        <v>15</v>
      </c>
      <c r="B322" s="10">
        <f t="shared" ca="1" si="39"/>
        <v>1</v>
      </c>
      <c r="C322" s="25">
        <f t="shared" ca="1" si="40"/>
        <v>2.8958284030679904E-2</v>
      </c>
      <c r="J322">
        <f t="shared" ca="1" si="41"/>
        <v>1</v>
      </c>
      <c r="K322">
        <f t="shared" ca="1" si="42"/>
        <v>0</v>
      </c>
      <c r="L322" s="55">
        <v>15</v>
      </c>
      <c r="M322" s="61">
        <f t="shared" ca="1" si="38"/>
        <v>1.8653443942432024</v>
      </c>
      <c r="N322" s="55"/>
    </row>
    <row r="323" spans="1:14">
      <c r="A323" s="2">
        <v>16</v>
      </c>
      <c r="B323" s="10">
        <f t="shared" ca="1" si="39"/>
        <v>1</v>
      </c>
      <c r="C323" s="25">
        <f t="shared" ca="1" si="40"/>
        <v>0.30875860783707465</v>
      </c>
      <c r="J323">
        <f t="shared" ca="1" si="41"/>
        <v>0</v>
      </c>
      <c r="K323">
        <f t="shared" ca="1" si="42"/>
        <v>0</v>
      </c>
      <c r="L323" s="55">
        <v>16</v>
      </c>
      <c r="M323" s="61">
        <f t="shared" ca="1" si="38"/>
        <v>3.4715160495234856</v>
      </c>
      <c r="N323" s="55"/>
    </row>
    <row r="324" spans="1:14">
      <c r="A324" s="2">
        <v>17</v>
      </c>
      <c r="B324" s="10">
        <f t="shared" ca="1" si="39"/>
        <v>0</v>
      </c>
      <c r="C324" s="25">
        <f t="shared" ca="1" si="40"/>
        <v>0.83853441802802431</v>
      </c>
      <c r="J324">
        <f t="shared" ca="1" si="41"/>
        <v>0</v>
      </c>
      <c r="K324">
        <f t="shared" ca="1" si="42"/>
        <v>1</v>
      </c>
      <c r="L324" s="55">
        <v>17</v>
      </c>
      <c r="M324" s="61">
        <f t="shared" ca="1" si="38"/>
        <v>0</v>
      </c>
      <c r="N324" s="55"/>
    </row>
    <row r="325" spans="1:14">
      <c r="A325" s="2">
        <v>18</v>
      </c>
      <c r="B325" s="10">
        <f t="shared" ca="1" si="39"/>
        <v>0</v>
      </c>
      <c r="C325" s="25">
        <f t="shared" ca="1" si="40"/>
        <v>0.70912824878626868</v>
      </c>
      <c r="J325">
        <f t="shared" ca="1" si="41"/>
        <v>0</v>
      </c>
      <c r="K325">
        <f t="shared" ca="1" si="42"/>
        <v>1</v>
      </c>
      <c r="L325" s="55">
        <v>18</v>
      </c>
      <c r="M325" s="61">
        <f t="shared" ca="1" si="38"/>
        <v>0</v>
      </c>
      <c r="N325" s="55"/>
    </row>
    <row r="326" spans="1:14">
      <c r="A326" s="2">
        <v>19</v>
      </c>
      <c r="B326" s="10">
        <f t="shared" ca="1" si="39"/>
        <v>0</v>
      </c>
      <c r="C326" s="25">
        <f t="shared" ca="1" si="40"/>
        <v>0.67927041637541707</v>
      </c>
      <c r="J326">
        <f t="shared" ca="1" si="41"/>
        <v>0</v>
      </c>
      <c r="K326">
        <f t="shared" ca="1" si="42"/>
        <v>0</v>
      </c>
      <c r="L326" s="55">
        <v>19</v>
      </c>
      <c r="M326" s="61">
        <f t="shared" ca="1" si="38"/>
        <v>0</v>
      </c>
      <c r="N326" s="55"/>
    </row>
    <row r="327" spans="1:14">
      <c r="A327" s="2">
        <v>20</v>
      </c>
      <c r="B327" s="10">
        <f t="shared" ca="1" si="39"/>
        <v>1</v>
      </c>
      <c r="C327" s="25">
        <f t="shared" ca="1" si="40"/>
        <v>0.5218730503508604</v>
      </c>
      <c r="J327">
        <f t="shared" ca="1" si="41"/>
        <v>0</v>
      </c>
      <c r="K327">
        <f t="shared" ca="1" si="42"/>
        <v>0</v>
      </c>
      <c r="L327" s="55">
        <v>20</v>
      </c>
      <c r="M327" s="61">
        <f t="shared" ca="1" si="38"/>
        <v>1.5002573513376762</v>
      </c>
      <c r="N327" s="55"/>
    </row>
    <row r="328" spans="1:14">
      <c r="A328" s="2">
        <v>21</v>
      </c>
      <c r="B328" s="10">
        <f t="shared" ca="1" si="39"/>
        <v>0</v>
      </c>
      <c r="C328" s="25">
        <f t="shared" ca="1" si="40"/>
        <v>0.85327132774360048</v>
      </c>
      <c r="J328">
        <f t="shared" ca="1" si="41"/>
        <v>0</v>
      </c>
      <c r="K328">
        <f t="shared" ca="1" si="42"/>
        <v>0</v>
      </c>
      <c r="L328" s="55">
        <v>21</v>
      </c>
      <c r="M328" s="61">
        <f t="shared" ca="1" si="38"/>
        <v>0</v>
      </c>
      <c r="N328" s="55"/>
    </row>
    <row r="329" spans="1:14">
      <c r="A329" s="2">
        <v>22</v>
      </c>
      <c r="B329" s="10">
        <f t="shared" ca="1" si="39"/>
        <v>1</v>
      </c>
      <c r="C329" s="25">
        <f t="shared" ca="1" si="40"/>
        <v>0.28544371939619273</v>
      </c>
      <c r="J329">
        <f t="shared" ca="1" si="41"/>
        <v>1</v>
      </c>
      <c r="K329">
        <f t="shared" ca="1" si="42"/>
        <v>0</v>
      </c>
      <c r="L329" s="55">
        <v>22</v>
      </c>
      <c r="M329" s="61">
        <f t="shared" ca="1" si="38"/>
        <v>8.4485458149807826</v>
      </c>
      <c r="N329" s="55"/>
    </row>
    <row r="330" spans="1:14">
      <c r="A330" s="2">
        <v>23</v>
      </c>
      <c r="B330" s="10">
        <f t="shared" ca="1" si="39"/>
        <v>1</v>
      </c>
      <c r="C330" s="25">
        <f t="shared" ca="1" si="40"/>
        <v>0.44259932781764266</v>
      </c>
      <c r="J330">
        <f t="shared" ca="1" si="41"/>
        <v>1</v>
      </c>
      <c r="K330">
        <f t="shared" ca="1" si="42"/>
        <v>0</v>
      </c>
      <c r="L330" s="55">
        <v>23</v>
      </c>
      <c r="M330" s="61">
        <f t="shared" ca="1" si="38"/>
        <v>1.95424514861738</v>
      </c>
      <c r="N330" s="55"/>
    </row>
    <row r="331" spans="1:14">
      <c r="A331" s="2">
        <v>24</v>
      </c>
      <c r="B331" s="10">
        <f t="shared" ca="1" si="39"/>
        <v>1</v>
      </c>
      <c r="C331" s="25">
        <f t="shared" ca="1" si="40"/>
        <v>0.16544339802395214</v>
      </c>
      <c r="J331">
        <f t="shared" ca="1" si="41"/>
        <v>1</v>
      </c>
      <c r="K331">
        <f t="shared" ca="1" si="42"/>
        <v>0</v>
      </c>
      <c r="L331" s="55">
        <v>24</v>
      </c>
      <c r="M331" s="61">
        <f t="shared" ca="1" si="38"/>
        <v>2.7903227723952333</v>
      </c>
      <c r="N331" s="55"/>
    </row>
    <row r="332" spans="1:14">
      <c r="A332" s="2">
        <v>25</v>
      </c>
      <c r="B332" s="10">
        <f t="shared" ca="1" si="39"/>
        <v>1</v>
      </c>
      <c r="C332" s="25">
        <f t="shared" ca="1" si="40"/>
        <v>0.20649923162657857</v>
      </c>
      <c r="J332">
        <f t="shared" ca="1" si="41"/>
        <v>1</v>
      </c>
      <c r="K332">
        <f t="shared" ca="1" si="42"/>
        <v>0</v>
      </c>
      <c r="L332" s="55">
        <v>25</v>
      </c>
      <c r="M332" s="61">
        <f t="shared" ca="1" si="38"/>
        <v>6.1225973429771603</v>
      </c>
      <c r="N332" s="55"/>
    </row>
    <row r="333" spans="1:14">
      <c r="A333" s="2">
        <v>26</v>
      </c>
      <c r="B333" s="10">
        <f t="shared" ca="1" si="39"/>
        <v>1</v>
      </c>
      <c r="C333" s="25">
        <f t="shared" ca="1" si="40"/>
        <v>0.32455835163728641</v>
      </c>
      <c r="J333">
        <f t="shared" ca="1" si="41"/>
        <v>1</v>
      </c>
      <c r="K333">
        <f t="shared" ca="1" si="42"/>
        <v>0</v>
      </c>
      <c r="L333" s="55">
        <v>26</v>
      </c>
      <c r="M333" s="61">
        <f t="shared" ca="1" si="38"/>
        <v>1.9519119502648667E-2</v>
      </c>
      <c r="N333" s="55"/>
    </row>
    <row r="334" spans="1:14">
      <c r="A334" s="2">
        <v>27</v>
      </c>
      <c r="B334" s="10">
        <f t="shared" ca="1" si="39"/>
        <v>1</v>
      </c>
      <c r="C334" s="25">
        <f t="shared" ca="1" si="40"/>
        <v>0.43498339251797213</v>
      </c>
      <c r="J334">
        <f t="shared" ca="1" si="41"/>
        <v>0</v>
      </c>
      <c r="K334">
        <f t="shared" ca="1" si="42"/>
        <v>0</v>
      </c>
      <c r="L334" s="55">
        <v>27</v>
      </c>
      <c r="M334" s="61">
        <f t="shared" ca="1" si="38"/>
        <v>2.7780984363838592</v>
      </c>
      <c r="N334" s="55"/>
    </row>
    <row r="335" spans="1:14">
      <c r="A335" s="2">
        <v>28</v>
      </c>
      <c r="B335" s="10">
        <f t="shared" ca="1" si="39"/>
        <v>0</v>
      </c>
      <c r="C335" s="25">
        <f t="shared" ca="1" si="40"/>
        <v>0.86912145954939124</v>
      </c>
      <c r="J335">
        <f t="shared" ca="1" si="41"/>
        <v>0</v>
      </c>
      <c r="K335">
        <f t="shared" ca="1" si="42"/>
        <v>1</v>
      </c>
      <c r="L335" s="55">
        <v>28</v>
      </c>
      <c r="M335" s="61">
        <f t="shared" ca="1" si="38"/>
        <v>0</v>
      </c>
      <c r="N335" s="55"/>
    </row>
    <row r="336" spans="1:14">
      <c r="A336" s="2">
        <v>29</v>
      </c>
      <c r="B336" s="10">
        <f t="shared" ca="1" si="39"/>
        <v>0</v>
      </c>
      <c r="C336" s="25">
        <f t="shared" ca="1" si="40"/>
        <v>0.62779350546727553</v>
      </c>
      <c r="J336">
        <f t="shared" ca="1" si="41"/>
        <v>0</v>
      </c>
      <c r="K336">
        <f t="shared" ca="1" si="42"/>
        <v>1</v>
      </c>
      <c r="L336" s="55">
        <v>29</v>
      </c>
      <c r="M336" s="61">
        <f t="shared" ca="1" si="38"/>
        <v>0</v>
      </c>
      <c r="N336" s="55"/>
    </row>
    <row r="337" spans="1:18">
      <c r="A337" s="2">
        <v>30</v>
      </c>
      <c r="B337" s="10">
        <f t="shared" ca="1" si="39"/>
        <v>0</v>
      </c>
      <c r="C337" s="25">
        <f t="shared" ca="1" si="40"/>
        <v>0.68461070326407836</v>
      </c>
      <c r="J337">
        <f t="shared" ca="1" si="41"/>
        <v>0</v>
      </c>
      <c r="K337">
        <f t="shared" ca="1" si="42"/>
        <v>0</v>
      </c>
      <c r="L337" s="55">
        <v>30</v>
      </c>
      <c r="M337" s="61">
        <f t="shared" ca="1" si="38"/>
        <v>0</v>
      </c>
      <c r="N337" s="55"/>
    </row>
    <row r="338" spans="1:18">
      <c r="A338" s="2">
        <v>31</v>
      </c>
      <c r="B338" s="10">
        <f t="shared" ca="1" si="39"/>
        <v>1</v>
      </c>
      <c r="C338" s="25">
        <f t="shared" ca="1" si="40"/>
        <v>8.5105645757606596E-2</v>
      </c>
      <c r="J338">
        <f t="shared" ca="1" si="41"/>
        <v>1</v>
      </c>
      <c r="K338">
        <f t="shared" ca="1" si="42"/>
        <v>0</v>
      </c>
      <c r="L338" s="55">
        <v>31</v>
      </c>
      <c r="M338" s="61">
        <f t="shared" ca="1" si="38"/>
        <v>1.8272879688839239</v>
      </c>
      <c r="N338" s="55"/>
    </row>
    <row r="339" spans="1:18">
      <c r="C339"/>
    </row>
    <row r="340" spans="1:18">
      <c r="C340"/>
    </row>
    <row r="341" spans="1:18">
      <c r="C341"/>
    </row>
    <row r="342" spans="1:18">
      <c r="C342"/>
    </row>
    <row r="343" spans="1:18">
      <c r="C343"/>
    </row>
    <row r="344" spans="1:18">
      <c r="C344"/>
    </row>
    <row r="345" spans="1:18" ht="26.1">
      <c r="A345" s="8" t="s">
        <v>100</v>
      </c>
      <c r="B345" s="8"/>
      <c r="O345" s="38" t="s">
        <v>55</v>
      </c>
      <c r="P345" s="38"/>
      <c r="Q345" s="38"/>
      <c r="R345" s="3"/>
    </row>
    <row r="346" spans="1:18" ht="26.1">
      <c r="A346" s="11"/>
      <c r="B346" s="12" t="s">
        <v>56</v>
      </c>
      <c r="C346" s="23"/>
      <c r="D346" s="1"/>
      <c r="E346" s="14" t="s">
        <v>57</v>
      </c>
      <c r="F346" s="1"/>
      <c r="G346" s="1"/>
      <c r="H346" s="1"/>
      <c r="I346" s="1"/>
      <c r="L346" s="54" t="s">
        <v>58</v>
      </c>
      <c r="M346" s="55"/>
      <c r="N346" s="55"/>
      <c r="O346" s="38" t="s">
        <v>12</v>
      </c>
      <c r="P346" s="38" t="s">
        <v>13</v>
      </c>
      <c r="Q346" s="38" t="s">
        <v>14</v>
      </c>
      <c r="R346" s="3"/>
    </row>
    <row r="347" spans="1:18" ht="21">
      <c r="A347" s="2" t="s">
        <v>59</v>
      </c>
      <c r="B347" s="2"/>
      <c r="C347" s="23"/>
      <c r="D347" s="1"/>
      <c r="E347" s="1"/>
      <c r="F347" s="1"/>
      <c r="G347" s="1"/>
      <c r="H347" s="1"/>
      <c r="I347" s="1"/>
      <c r="L347" s="55" t="s">
        <v>60</v>
      </c>
      <c r="M347" s="55"/>
      <c r="N347" s="55"/>
      <c r="O347" s="38">
        <v>0.43</v>
      </c>
      <c r="P347" s="38">
        <v>0.72</v>
      </c>
      <c r="Q347" s="38">
        <v>0.62</v>
      </c>
      <c r="R347" s="3"/>
    </row>
    <row r="348" spans="1:18" ht="23.45">
      <c r="A348" s="2" t="s">
        <v>61</v>
      </c>
      <c r="B348" s="27">
        <v>1</v>
      </c>
      <c r="C348" s="28" t="s">
        <v>62</v>
      </c>
      <c r="D348" s="16" t="s">
        <v>63</v>
      </c>
      <c r="E348" s="16"/>
      <c r="F348" s="1"/>
      <c r="G348" s="2" t="s">
        <v>64</v>
      </c>
      <c r="H348" s="2"/>
      <c r="I348" s="2"/>
      <c r="J348" s="2" t="s">
        <v>64</v>
      </c>
      <c r="K348" s="2"/>
      <c r="L348" s="56" t="s">
        <v>65</v>
      </c>
      <c r="M348" s="62">
        <f>1/M349</f>
        <v>0.26455026455026459</v>
      </c>
      <c r="N348" s="57" t="s">
        <v>66</v>
      </c>
      <c r="O348" s="13">
        <v>650</v>
      </c>
      <c r="P348" s="13" t="s">
        <v>18</v>
      </c>
      <c r="Q348" s="13"/>
      <c r="R348" s="3"/>
    </row>
    <row r="349" spans="1:18">
      <c r="A349" s="2"/>
      <c r="B349" s="29">
        <v>0</v>
      </c>
      <c r="C349" s="30" t="s">
        <v>68</v>
      </c>
      <c r="D349" s="26" t="s">
        <v>69</v>
      </c>
      <c r="E349" s="17"/>
      <c r="F349" s="1"/>
      <c r="G349" s="19" t="s">
        <v>70</v>
      </c>
      <c r="H349" s="20"/>
      <c r="I349" s="20"/>
      <c r="J349" s="2" t="s">
        <v>13</v>
      </c>
      <c r="K349" s="2" t="s">
        <v>71</v>
      </c>
      <c r="L349" s="58" t="s">
        <v>72</v>
      </c>
      <c r="M349" s="64">
        <f>'Rainfall Year 2025'!M349</f>
        <v>3.78</v>
      </c>
      <c r="N349" s="55"/>
      <c r="O349" s="3"/>
      <c r="P349" s="3"/>
      <c r="Q349" s="3"/>
      <c r="R349" s="3"/>
    </row>
    <row r="350" spans="1:18">
      <c r="A350" s="5" t="s">
        <v>73</v>
      </c>
      <c r="B350" s="9" t="s">
        <v>74</v>
      </c>
      <c r="C350" s="24" t="s">
        <v>75</v>
      </c>
      <c r="D350" s="18" t="s">
        <v>76</v>
      </c>
      <c r="E350" s="18" t="s">
        <v>77</v>
      </c>
      <c r="F350" s="15" t="s">
        <v>78</v>
      </c>
      <c r="G350" s="20" t="s">
        <v>79</v>
      </c>
      <c r="H350" s="21">
        <f ca="1">COUNTIF(rainout,"&gt;0")/COUNT(rainout)</f>
        <v>0.65891472868217049</v>
      </c>
      <c r="I350" s="20"/>
      <c r="J350" s="6">
        <f ca="1">SUM(J351:J4000)/SUM(rainout)</f>
        <v>0.1853465732060289</v>
      </c>
      <c r="K350" s="6">
        <f ca="1">SUM(K351:K4000)/(3650-SUM(rainout))</f>
        <v>8.8409501174623803E-3</v>
      </c>
      <c r="L350" s="59" t="s">
        <v>73</v>
      </c>
      <c r="M350" s="60" t="s">
        <v>80</v>
      </c>
      <c r="N350" s="55"/>
    </row>
    <row r="351" spans="1:18">
      <c r="A351" s="2">
        <v>1</v>
      </c>
      <c r="B351" s="10">
        <v>1</v>
      </c>
      <c r="C351" s="25">
        <f ca="1">RAND()</f>
        <v>0.1492617415916353</v>
      </c>
      <c r="D351" s="18" t="s">
        <v>81</v>
      </c>
      <c r="E351" s="18" t="s">
        <v>82</v>
      </c>
      <c r="F351" s="15" t="s">
        <v>78</v>
      </c>
      <c r="G351" s="20" t="s">
        <v>12</v>
      </c>
      <c r="H351" s="21">
        <f ca="1">COUNTIF(rainout,"=0")/COUNT(rainout)</f>
        <v>0.34108527131782945</v>
      </c>
      <c r="I351" s="20"/>
      <c r="J351">
        <f ca="1">IF(AND(B351,B352),1,0)</f>
        <v>1</v>
      </c>
      <c r="K351">
        <f ca="1">IF(AND(NOT(B351),NOT(B352)),1,0)</f>
        <v>0</v>
      </c>
      <c r="L351" s="55">
        <v>1</v>
      </c>
      <c r="M351" s="61">
        <f t="shared" ref="M351:M380" ca="1" si="43">IF(B351&gt;0,-LN(1-(RAND()))/lambda,0)</f>
        <v>0.14450437207450179</v>
      </c>
      <c r="N351" s="55"/>
      <c r="O351" s="37"/>
      <c r="P351" t="s">
        <v>83</v>
      </c>
    </row>
    <row r="352" spans="1:18">
      <c r="A352" s="2">
        <v>2</v>
      </c>
      <c r="B352" s="10">
        <f t="shared" ref="B352:B380" ca="1" si="44">IF(B351&gt;0,IF(C352&lt;pww,1,0),IF(C352&lt;pdw,1,0))</f>
        <v>1</v>
      </c>
      <c r="C352" s="25">
        <f t="shared" ref="C352:C380" ca="1" si="45">RAND()</f>
        <v>0.60176769279216058</v>
      </c>
      <c r="D352" s="18"/>
      <c r="E352" s="18"/>
      <c r="F352" s="1"/>
      <c r="G352" s="19" t="s">
        <v>69</v>
      </c>
      <c r="H352" s="19"/>
      <c r="I352" s="20"/>
      <c r="J352">
        <f t="shared" ref="J352:J380" ca="1" si="46">IF(AND(B352,B353),1,0)</f>
        <v>1</v>
      </c>
      <c r="K352">
        <f t="shared" ref="K352:K380" ca="1" si="47">IF(AND(NOT(B352),NOT(B353)),1,0)</f>
        <v>0</v>
      </c>
      <c r="L352" s="55">
        <v>2</v>
      </c>
      <c r="M352" s="61">
        <f t="shared" ca="1" si="43"/>
        <v>0.63488570349970941</v>
      </c>
      <c r="N352" s="55"/>
      <c r="O352" s="4"/>
      <c r="P352" t="s">
        <v>84</v>
      </c>
    </row>
    <row r="353" spans="1:23" ht="15.6">
      <c r="A353" s="2">
        <v>3</v>
      </c>
      <c r="B353" s="10">
        <f t="shared" ca="1" si="44"/>
        <v>1</v>
      </c>
      <c r="C353" s="25">
        <f t="shared" ca="1" si="45"/>
        <v>0.37096390183678463</v>
      </c>
      <c r="D353" s="63">
        <f>'Rainfall Year 2025'!D353</f>
        <v>0.65</v>
      </c>
      <c r="E353" s="34">
        <f>1-D353</f>
        <v>0.35</v>
      </c>
      <c r="F353" s="35" t="s">
        <v>78</v>
      </c>
      <c r="G353" s="36">
        <f ca="1">J350</f>
        <v>0.1853465732060289</v>
      </c>
      <c r="H353" s="36">
        <f ca="1">1-G353</f>
        <v>0.81465342679397112</v>
      </c>
      <c r="I353" s="20"/>
      <c r="J353">
        <f t="shared" ca="1" si="46"/>
        <v>1</v>
      </c>
      <c r="K353">
        <f t="shared" ca="1" si="47"/>
        <v>0</v>
      </c>
      <c r="L353" s="55">
        <v>3</v>
      </c>
      <c r="M353" s="61">
        <f t="shared" ca="1" si="43"/>
        <v>7.700800635016873</v>
      </c>
      <c r="N353" s="55"/>
      <c r="O353" s="41" t="s">
        <v>85</v>
      </c>
      <c r="P353" s="42"/>
      <c r="Q353" s="42" t="s">
        <v>86</v>
      </c>
      <c r="R353" s="43"/>
    </row>
    <row r="354" spans="1:23" ht="15.6">
      <c r="A354" s="2">
        <v>4</v>
      </c>
      <c r="B354" s="10">
        <f t="shared" ca="1" si="44"/>
        <v>1</v>
      </c>
      <c r="C354" s="25">
        <f t="shared" ca="1" si="45"/>
        <v>0.40454296287417169</v>
      </c>
      <c r="D354" s="34">
        <f>1-E354</f>
        <v>0.38</v>
      </c>
      <c r="E354" s="63">
        <f>'Rainfall Year 2025'!E354</f>
        <v>0.62</v>
      </c>
      <c r="F354" s="35" t="s">
        <v>78</v>
      </c>
      <c r="G354" s="36">
        <f ca="1">1-H354</f>
        <v>0.99115904988253767</v>
      </c>
      <c r="H354" s="36">
        <f ca="1">K350</f>
        <v>8.8409501174623803E-3</v>
      </c>
      <c r="I354" s="20"/>
      <c r="J354">
        <f t="shared" ca="1" si="46"/>
        <v>0</v>
      </c>
      <c r="K354">
        <f t="shared" ca="1" si="47"/>
        <v>0</v>
      </c>
      <c r="L354" s="55">
        <v>4</v>
      </c>
      <c r="M354" s="61">
        <f t="shared" ca="1" si="43"/>
        <v>4.5671584432305625</v>
      </c>
      <c r="N354" s="55"/>
      <c r="O354" s="44">
        <f ca="1">SUM(M351:M380)/30/H350</f>
        <v>3.3882973166864665</v>
      </c>
      <c r="P354" s="45"/>
      <c r="Q354" s="46">
        <f ca="1">SUM(M351:M380)</f>
        <v>66.977970213569677</v>
      </c>
      <c r="R354" s="47" t="s">
        <v>87</v>
      </c>
      <c r="S354" s="78" t="s">
        <v>88</v>
      </c>
      <c r="T354" s="78"/>
      <c r="U354" s="78"/>
      <c r="V354" s="78"/>
    </row>
    <row r="355" spans="1:23" ht="15.6">
      <c r="A355" s="2">
        <v>5</v>
      </c>
      <c r="B355" s="10">
        <f t="shared" ca="1" si="44"/>
        <v>0</v>
      </c>
      <c r="C355" s="25">
        <f t="shared" ca="1" si="45"/>
        <v>0.84798952489586121</v>
      </c>
      <c r="J355">
        <f t="shared" ca="1" si="46"/>
        <v>0</v>
      </c>
      <c r="K355">
        <f t="shared" ca="1" si="47"/>
        <v>1</v>
      </c>
      <c r="L355" s="55">
        <v>5</v>
      </c>
      <c r="M355" s="61">
        <f t="shared" ca="1" si="43"/>
        <v>0</v>
      </c>
      <c r="N355" s="55"/>
      <c r="O355" s="48"/>
      <c r="P355" s="49"/>
      <c r="R355" s="50"/>
    </row>
    <row r="356" spans="1:23">
      <c r="A356" s="2">
        <v>6</v>
      </c>
      <c r="B356" s="10">
        <f t="shared" ca="1" si="44"/>
        <v>0</v>
      </c>
      <c r="C356" s="25">
        <f t="shared" ca="1" si="45"/>
        <v>0.99404270701473485</v>
      </c>
      <c r="J356">
        <f t="shared" ca="1" si="46"/>
        <v>0</v>
      </c>
      <c r="K356">
        <f t="shared" ca="1" si="47"/>
        <v>0</v>
      </c>
      <c r="L356" s="55">
        <v>6</v>
      </c>
      <c r="M356" s="61">
        <f t="shared" ca="1" si="43"/>
        <v>0</v>
      </c>
      <c r="N356" s="55"/>
    </row>
    <row r="357" spans="1:23">
      <c r="A357" s="2">
        <v>7</v>
      </c>
      <c r="B357" s="10">
        <f t="shared" ca="1" si="44"/>
        <v>1</v>
      </c>
      <c r="C357" s="25">
        <f t="shared" ca="1" si="45"/>
        <v>0.2009072549018307</v>
      </c>
      <c r="J357">
        <f t="shared" ca="1" si="46"/>
        <v>1</v>
      </c>
      <c r="K357">
        <f t="shared" ca="1" si="47"/>
        <v>0</v>
      </c>
      <c r="L357" s="55">
        <v>7</v>
      </c>
      <c r="M357" s="61">
        <f t="shared" ca="1" si="43"/>
        <v>1.6540168067567271</v>
      </c>
      <c r="N357" s="55"/>
      <c r="O357" s="76" t="s">
        <v>89</v>
      </c>
      <c r="P357" s="76" t="s">
        <v>90</v>
      </c>
      <c r="Q357" s="77">
        <f>79.9</f>
        <v>79.900000000000006</v>
      </c>
      <c r="R357" s="78" t="s">
        <v>87</v>
      </c>
      <c r="S357" s="78" t="s">
        <v>91</v>
      </c>
      <c r="T357" s="78"/>
      <c r="U357" s="78"/>
      <c r="V357" s="78"/>
      <c r="W357" s="78"/>
    </row>
    <row r="358" spans="1:23">
      <c r="A358" s="2">
        <v>8</v>
      </c>
      <c r="B358" s="10">
        <f t="shared" ca="1" si="44"/>
        <v>1</v>
      </c>
      <c r="C358" s="25">
        <f t="shared" ca="1" si="45"/>
        <v>0.34047729337775123</v>
      </c>
      <c r="J358">
        <f t="shared" ca="1" si="46"/>
        <v>0</v>
      </c>
      <c r="K358">
        <f t="shared" ca="1" si="47"/>
        <v>0</v>
      </c>
      <c r="L358" s="55">
        <v>8</v>
      </c>
      <c r="M358" s="61">
        <f t="shared" ca="1" si="43"/>
        <v>22.28549590555814</v>
      </c>
      <c r="N358" s="55"/>
      <c r="O358" s="76"/>
      <c r="P358" s="76" t="s">
        <v>92</v>
      </c>
      <c r="Q358" s="77">
        <f ca="1">MAX(M351:M4000)</f>
        <v>22.28549590555814</v>
      </c>
      <c r="R358" s="78" t="s">
        <v>87</v>
      </c>
      <c r="S358" s="78"/>
      <c r="T358" s="78"/>
      <c r="U358" s="78"/>
      <c r="V358" s="78"/>
      <c r="W358" s="78"/>
    </row>
    <row r="359" spans="1:23">
      <c r="A359" s="2">
        <v>9</v>
      </c>
      <c r="B359" s="10">
        <f t="shared" ca="1" si="44"/>
        <v>0</v>
      </c>
      <c r="C359" s="25">
        <f t="shared" ca="1" si="45"/>
        <v>0.90785257577234479</v>
      </c>
      <c r="J359">
        <f t="shared" ca="1" si="46"/>
        <v>0</v>
      </c>
      <c r="K359">
        <f t="shared" ca="1" si="47"/>
        <v>0</v>
      </c>
      <c r="L359" s="55">
        <v>9</v>
      </c>
      <c r="M359" s="61">
        <f t="shared" ca="1" si="43"/>
        <v>0</v>
      </c>
      <c r="N359" s="55"/>
      <c r="Q359" s="51"/>
    </row>
    <row r="360" spans="1:23">
      <c r="A360" s="2">
        <v>10</v>
      </c>
      <c r="B360" s="10">
        <f t="shared" ca="1" si="44"/>
        <v>1</v>
      </c>
      <c r="C360" s="25">
        <f t="shared" ca="1" si="45"/>
        <v>0.15991057184192192</v>
      </c>
      <c r="J360">
        <f t="shared" ca="1" si="46"/>
        <v>0</v>
      </c>
      <c r="K360">
        <f t="shared" ca="1" si="47"/>
        <v>0</v>
      </c>
      <c r="L360" s="55">
        <v>10</v>
      </c>
      <c r="M360" s="61">
        <f t="shared" ca="1" si="43"/>
        <v>6.3040360099488142</v>
      </c>
      <c r="N360" s="55"/>
    </row>
    <row r="361" spans="1:23">
      <c r="A361" s="2">
        <v>11</v>
      </c>
      <c r="B361" s="10">
        <f t="shared" ca="1" si="44"/>
        <v>0</v>
      </c>
      <c r="C361" s="25">
        <f t="shared" ca="1" si="45"/>
        <v>0.85570198434003775</v>
      </c>
      <c r="J361">
        <f t="shared" ca="1" si="46"/>
        <v>0</v>
      </c>
      <c r="K361">
        <f t="shared" ca="1" si="47"/>
        <v>1</v>
      </c>
      <c r="L361" s="55">
        <v>11</v>
      </c>
      <c r="M361" s="61">
        <f t="shared" ca="1" si="43"/>
        <v>0</v>
      </c>
      <c r="N361" s="55"/>
    </row>
    <row r="362" spans="1:23">
      <c r="A362" s="2">
        <v>12</v>
      </c>
      <c r="B362" s="10">
        <f t="shared" ca="1" si="44"/>
        <v>0</v>
      </c>
      <c r="C362" s="25">
        <f t="shared" ca="1" si="45"/>
        <v>0.801023066999622</v>
      </c>
      <c r="J362">
        <f t="shared" ca="1" si="46"/>
        <v>0</v>
      </c>
      <c r="K362">
        <f t="shared" ca="1" si="47"/>
        <v>1</v>
      </c>
      <c r="L362" s="55">
        <v>12</v>
      </c>
      <c r="M362" s="61">
        <f t="shared" ca="1" si="43"/>
        <v>0</v>
      </c>
      <c r="N362" s="55"/>
    </row>
    <row r="363" spans="1:23">
      <c r="A363" s="2">
        <v>13</v>
      </c>
      <c r="B363" s="10">
        <f t="shared" ca="1" si="44"/>
        <v>0</v>
      </c>
      <c r="C363" s="25">
        <f t="shared" ca="1" si="45"/>
        <v>0.76284281247980412</v>
      </c>
      <c r="J363">
        <f t="shared" ca="1" si="46"/>
        <v>0</v>
      </c>
      <c r="K363">
        <f t="shared" ca="1" si="47"/>
        <v>1</v>
      </c>
      <c r="L363" s="55">
        <v>13</v>
      </c>
      <c r="M363" s="61">
        <f t="shared" ca="1" si="43"/>
        <v>0</v>
      </c>
      <c r="N363" s="55"/>
    </row>
    <row r="364" spans="1:23">
      <c r="A364" s="2">
        <v>14</v>
      </c>
      <c r="B364" s="10">
        <f t="shared" ca="1" si="44"/>
        <v>0</v>
      </c>
      <c r="C364" s="25">
        <f t="shared" ca="1" si="45"/>
        <v>0.59987044853663518</v>
      </c>
      <c r="J364">
        <f t="shared" ca="1" si="46"/>
        <v>0</v>
      </c>
      <c r="K364">
        <f t="shared" ca="1" si="47"/>
        <v>1</v>
      </c>
      <c r="L364" s="55">
        <v>14</v>
      </c>
      <c r="M364" s="61">
        <f t="shared" ca="1" si="43"/>
        <v>0</v>
      </c>
      <c r="N364" s="55"/>
    </row>
    <row r="365" spans="1:23">
      <c r="A365" s="2">
        <v>15</v>
      </c>
      <c r="B365" s="10">
        <f t="shared" ca="1" si="44"/>
        <v>0</v>
      </c>
      <c r="C365" s="25">
        <f t="shared" ca="1" si="45"/>
        <v>0.95081527696873092</v>
      </c>
      <c r="J365">
        <f t="shared" ca="1" si="46"/>
        <v>0</v>
      </c>
      <c r="K365">
        <f t="shared" ca="1" si="47"/>
        <v>1</v>
      </c>
      <c r="L365" s="55">
        <v>15</v>
      </c>
      <c r="M365" s="61">
        <f t="shared" ca="1" si="43"/>
        <v>0</v>
      </c>
      <c r="N365" s="55"/>
    </row>
    <row r="366" spans="1:23">
      <c r="A366" s="2">
        <v>16</v>
      </c>
      <c r="B366" s="10">
        <f t="shared" ca="1" si="44"/>
        <v>0</v>
      </c>
      <c r="C366" s="25">
        <f t="shared" ca="1" si="45"/>
        <v>0.79896569281138896</v>
      </c>
      <c r="J366">
        <f t="shared" ca="1" si="46"/>
        <v>0</v>
      </c>
      <c r="K366">
        <f t="shared" ca="1" si="47"/>
        <v>1</v>
      </c>
      <c r="L366" s="55">
        <v>16</v>
      </c>
      <c r="M366" s="61">
        <f t="shared" ca="1" si="43"/>
        <v>0</v>
      </c>
      <c r="N366" s="55"/>
    </row>
    <row r="367" spans="1:23">
      <c r="A367" s="2">
        <v>17</v>
      </c>
      <c r="B367" s="10">
        <f t="shared" ca="1" si="44"/>
        <v>0</v>
      </c>
      <c r="C367" s="25">
        <f t="shared" ca="1" si="45"/>
        <v>0.59806169886698668</v>
      </c>
      <c r="J367">
        <f t="shared" ca="1" si="46"/>
        <v>0</v>
      </c>
      <c r="K367">
        <f t="shared" ca="1" si="47"/>
        <v>0</v>
      </c>
      <c r="L367" s="55">
        <v>17</v>
      </c>
      <c r="M367" s="61">
        <f t="shared" ca="1" si="43"/>
        <v>0</v>
      </c>
      <c r="N367" s="55"/>
    </row>
    <row r="368" spans="1:23">
      <c r="A368" s="2">
        <v>18</v>
      </c>
      <c r="B368" s="10">
        <f t="shared" ca="1" si="44"/>
        <v>1</v>
      </c>
      <c r="C368" s="25">
        <f t="shared" ca="1" si="45"/>
        <v>3.0216945718847921E-2</v>
      </c>
      <c r="J368">
        <f t="shared" ca="1" si="46"/>
        <v>1</v>
      </c>
      <c r="K368">
        <f t="shared" ca="1" si="47"/>
        <v>0</v>
      </c>
      <c r="L368" s="55">
        <v>18</v>
      </c>
      <c r="M368" s="61">
        <f t="shared" ca="1" si="43"/>
        <v>2.798609342598068</v>
      </c>
      <c r="N368" s="55"/>
    </row>
    <row r="369" spans="1:14">
      <c r="A369" s="2">
        <v>19</v>
      </c>
      <c r="B369" s="10">
        <f t="shared" ca="1" si="44"/>
        <v>1</v>
      </c>
      <c r="C369" s="25">
        <f t="shared" ca="1" si="45"/>
        <v>0.35631582407079687</v>
      </c>
      <c r="J369">
        <f t="shared" ca="1" si="46"/>
        <v>1</v>
      </c>
      <c r="K369">
        <f t="shared" ca="1" si="47"/>
        <v>0</v>
      </c>
      <c r="L369" s="55">
        <v>19</v>
      </c>
      <c r="M369" s="61">
        <f t="shared" ca="1" si="43"/>
        <v>2.0244587727191985</v>
      </c>
      <c r="N369" s="55"/>
    </row>
    <row r="370" spans="1:14">
      <c r="A370" s="2">
        <v>20</v>
      </c>
      <c r="B370" s="10">
        <f t="shared" ca="1" si="44"/>
        <v>1</v>
      </c>
      <c r="C370" s="25">
        <f t="shared" ca="1" si="45"/>
        <v>0.10093448465401567</v>
      </c>
      <c r="J370">
        <f t="shared" ca="1" si="46"/>
        <v>1</v>
      </c>
      <c r="K370">
        <f t="shared" ca="1" si="47"/>
        <v>0</v>
      </c>
      <c r="L370" s="55">
        <v>20</v>
      </c>
      <c r="M370" s="61">
        <f t="shared" ca="1" si="43"/>
        <v>1.7892002120149471</v>
      </c>
      <c r="N370" s="55"/>
    </row>
    <row r="371" spans="1:14">
      <c r="A371" s="2">
        <v>21</v>
      </c>
      <c r="B371" s="10">
        <f t="shared" ca="1" si="44"/>
        <v>1</v>
      </c>
      <c r="C371" s="25">
        <f t="shared" ca="1" si="45"/>
        <v>2.8204487105249254E-2</v>
      </c>
      <c r="J371">
        <f t="shared" ca="1" si="46"/>
        <v>1</v>
      </c>
      <c r="K371">
        <f t="shared" ca="1" si="47"/>
        <v>0</v>
      </c>
      <c r="L371" s="55">
        <v>21</v>
      </c>
      <c r="M371" s="61">
        <f t="shared" ca="1" si="43"/>
        <v>2.1172032072249527</v>
      </c>
      <c r="N371" s="55"/>
    </row>
    <row r="372" spans="1:14">
      <c r="A372" s="2">
        <v>22</v>
      </c>
      <c r="B372" s="10">
        <f t="shared" ca="1" si="44"/>
        <v>1</v>
      </c>
      <c r="C372" s="25">
        <f t="shared" ca="1" si="45"/>
        <v>0.70476913837769128</v>
      </c>
      <c r="J372">
        <f t="shared" ca="1" si="46"/>
        <v>1</v>
      </c>
      <c r="K372">
        <f t="shared" ca="1" si="47"/>
        <v>0</v>
      </c>
      <c r="L372" s="55">
        <v>22</v>
      </c>
      <c r="M372" s="61">
        <f t="shared" ca="1" si="43"/>
        <v>4.0268197591177408</v>
      </c>
      <c r="N372" s="55"/>
    </row>
    <row r="373" spans="1:14">
      <c r="A373" s="2">
        <v>23</v>
      </c>
      <c r="B373" s="10">
        <f t="shared" ca="1" si="44"/>
        <v>1</v>
      </c>
      <c r="C373" s="25">
        <f t="shared" ca="1" si="45"/>
        <v>0.28745576514070281</v>
      </c>
      <c r="J373">
        <f t="shared" ca="1" si="46"/>
        <v>1</v>
      </c>
      <c r="K373">
        <f t="shared" ca="1" si="47"/>
        <v>0</v>
      </c>
      <c r="L373" s="55">
        <v>23</v>
      </c>
      <c r="M373" s="61">
        <f t="shared" ca="1" si="43"/>
        <v>3.1803864102407342</v>
      </c>
      <c r="N373" s="55"/>
    </row>
    <row r="374" spans="1:14">
      <c r="A374" s="2">
        <v>24</v>
      </c>
      <c r="B374" s="10">
        <f t="shared" ca="1" si="44"/>
        <v>1</v>
      </c>
      <c r="C374" s="25">
        <f t="shared" ca="1" si="45"/>
        <v>0.6864590186218078</v>
      </c>
      <c r="J374">
        <f t="shared" ca="1" si="46"/>
        <v>0</v>
      </c>
      <c r="K374">
        <f t="shared" ca="1" si="47"/>
        <v>0</v>
      </c>
      <c r="L374" s="55">
        <v>24</v>
      </c>
      <c r="M374" s="61">
        <f t="shared" ca="1" si="43"/>
        <v>1.949483180331772</v>
      </c>
      <c r="N374" s="55"/>
    </row>
    <row r="375" spans="1:14">
      <c r="A375" s="2">
        <v>25</v>
      </c>
      <c r="B375" s="10">
        <f t="shared" ca="1" si="44"/>
        <v>0</v>
      </c>
      <c r="C375" s="25">
        <f t="shared" ca="1" si="45"/>
        <v>0.79100917516232172</v>
      </c>
      <c r="J375">
        <f t="shared" ca="1" si="46"/>
        <v>0</v>
      </c>
      <c r="K375">
        <f t="shared" ca="1" si="47"/>
        <v>0</v>
      </c>
      <c r="L375" s="55">
        <v>25</v>
      </c>
      <c r="M375" s="61">
        <f t="shared" ca="1" si="43"/>
        <v>0</v>
      </c>
      <c r="N375" s="55"/>
    </row>
    <row r="376" spans="1:14">
      <c r="A376" s="2">
        <v>26</v>
      </c>
      <c r="B376" s="10">
        <f t="shared" ca="1" si="44"/>
        <v>1</v>
      </c>
      <c r="C376" s="25">
        <f t="shared" ca="1" si="45"/>
        <v>0.10800735058301292</v>
      </c>
      <c r="J376">
        <f t="shared" ca="1" si="46"/>
        <v>1</v>
      </c>
      <c r="K376">
        <f t="shared" ca="1" si="47"/>
        <v>0</v>
      </c>
      <c r="L376" s="55">
        <v>26</v>
      </c>
      <c r="M376" s="61">
        <f t="shared" ca="1" si="43"/>
        <v>0.4115195030068301</v>
      </c>
      <c r="N376" s="55"/>
    </row>
    <row r="377" spans="1:14">
      <c r="A377" s="2">
        <v>27</v>
      </c>
      <c r="B377" s="10">
        <f t="shared" ca="1" si="44"/>
        <v>1</v>
      </c>
      <c r="C377" s="25">
        <f t="shared" ca="1" si="45"/>
        <v>0.11512010313517329</v>
      </c>
      <c r="J377">
        <f t="shared" ca="1" si="46"/>
        <v>0</v>
      </c>
      <c r="K377">
        <f t="shared" ca="1" si="47"/>
        <v>0</v>
      </c>
      <c r="L377" s="55">
        <v>27</v>
      </c>
      <c r="M377" s="61">
        <f t="shared" ca="1" si="43"/>
        <v>2.3273578998461457</v>
      </c>
      <c r="N377" s="55"/>
    </row>
    <row r="378" spans="1:14">
      <c r="A378" s="2">
        <v>28</v>
      </c>
      <c r="B378" s="10">
        <f t="shared" ca="1" si="44"/>
        <v>0</v>
      </c>
      <c r="C378" s="25">
        <f t="shared" ca="1" si="45"/>
        <v>0.80855090949777597</v>
      </c>
      <c r="J378">
        <f t="shared" ca="1" si="46"/>
        <v>0</v>
      </c>
      <c r="K378">
        <f t="shared" ca="1" si="47"/>
        <v>1</v>
      </c>
      <c r="L378" s="55">
        <v>28</v>
      </c>
      <c r="M378" s="61">
        <f t="shared" ca="1" si="43"/>
        <v>0</v>
      </c>
      <c r="N378" s="55"/>
    </row>
    <row r="379" spans="1:14">
      <c r="A379" s="2">
        <v>29</v>
      </c>
      <c r="B379" s="10">
        <f t="shared" ca="1" si="44"/>
        <v>0</v>
      </c>
      <c r="C379" s="25">
        <f t="shared" ca="1" si="45"/>
        <v>0.68723076187177512</v>
      </c>
      <c r="J379">
        <f t="shared" ca="1" si="46"/>
        <v>0</v>
      </c>
      <c r="K379">
        <f t="shared" ca="1" si="47"/>
        <v>0</v>
      </c>
      <c r="L379" s="55">
        <v>29</v>
      </c>
      <c r="M379" s="61">
        <f t="shared" ca="1" si="43"/>
        <v>0</v>
      </c>
      <c r="N379" s="55"/>
    </row>
    <row r="380" spans="1:14">
      <c r="A380" s="2">
        <v>30</v>
      </c>
      <c r="B380" s="10">
        <f t="shared" ca="1" si="44"/>
        <v>1</v>
      </c>
      <c r="C380" s="25">
        <f t="shared" ca="1" si="45"/>
        <v>1.0798735607980947E-2</v>
      </c>
      <c r="J380">
        <f t="shared" ca="1" si="46"/>
        <v>1</v>
      </c>
      <c r="K380">
        <f t="shared" ca="1" si="47"/>
        <v>0</v>
      </c>
      <c r="L380" s="55">
        <v>30</v>
      </c>
      <c r="M380" s="61">
        <f t="shared" ca="1" si="43"/>
        <v>3.0620340503839376</v>
      </c>
      <c r="N380" s="55"/>
    </row>
    <row r="381" spans="1:14">
      <c r="C381"/>
    </row>
    <row r="382" spans="1:14">
      <c r="C382"/>
    </row>
    <row r="383" spans="1:14">
      <c r="C383"/>
    </row>
    <row r="384" spans="1:14">
      <c r="C384"/>
    </row>
    <row r="385" spans="1:23">
      <c r="C385"/>
    </row>
    <row r="386" spans="1:23">
      <c r="C386"/>
    </row>
    <row r="387" spans="1:23">
      <c r="C387"/>
    </row>
    <row r="388" spans="1:23" ht="26.1">
      <c r="A388" s="8" t="s">
        <v>101</v>
      </c>
      <c r="B388" s="8"/>
      <c r="O388" s="38" t="s">
        <v>55</v>
      </c>
      <c r="P388" s="38"/>
      <c r="Q388" s="38"/>
      <c r="R388" s="3"/>
    </row>
    <row r="389" spans="1:23" ht="26.1">
      <c r="A389" s="11"/>
      <c r="B389" s="12" t="s">
        <v>56</v>
      </c>
      <c r="C389" s="23"/>
      <c r="D389" s="1"/>
      <c r="E389" s="14" t="s">
        <v>57</v>
      </c>
      <c r="F389" s="1"/>
      <c r="G389" s="1"/>
      <c r="H389" s="1"/>
      <c r="I389" s="1"/>
      <c r="L389" s="54" t="s">
        <v>58</v>
      </c>
      <c r="M389" s="55"/>
      <c r="N389" s="55"/>
      <c r="O389" s="38" t="s">
        <v>12</v>
      </c>
      <c r="P389" s="38" t="s">
        <v>13</v>
      </c>
      <c r="Q389" s="38" t="s">
        <v>14</v>
      </c>
      <c r="R389" s="3"/>
    </row>
    <row r="390" spans="1:23" ht="21">
      <c r="A390" s="2" t="s">
        <v>59</v>
      </c>
      <c r="B390" s="2"/>
      <c r="C390" s="23"/>
      <c r="D390" s="1"/>
      <c r="E390" s="1"/>
      <c r="F390" s="1"/>
      <c r="G390" s="1"/>
      <c r="H390" s="1"/>
      <c r="I390" s="1"/>
      <c r="L390" s="55" t="s">
        <v>60</v>
      </c>
      <c r="M390" s="55"/>
      <c r="N390" s="55"/>
      <c r="O390" s="38">
        <v>0.43</v>
      </c>
      <c r="P390" s="38">
        <v>0.72</v>
      </c>
      <c r="Q390" s="38">
        <v>0.62</v>
      </c>
      <c r="R390" s="3"/>
    </row>
    <row r="391" spans="1:23" ht="23.45">
      <c r="A391" s="2" t="s">
        <v>61</v>
      </c>
      <c r="B391" s="27">
        <v>1</v>
      </c>
      <c r="C391" s="28" t="s">
        <v>62</v>
      </c>
      <c r="D391" s="16" t="s">
        <v>63</v>
      </c>
      <c r="E391" s="16"/>
      <c r="F391" s="1"/>
      <c r="G391" s="2" t="s">
        <v>64</v>
      </c>
      <c r="H391" s="2"/>
      <c r="I391" s="2"/>
      <c r="J391" s="2" t="s">
        <v>64</v>
      </c>
      <c r="K391" s="2"/>
      <c r="L391" s="56" t="s">
        <v>65</v>
      </c>
      <c r="M391" s="62">
        <f>1/M392</f>
        <v>0.23584905660377356</v>
      </c>
      <c r="N391" s="57" t="s">
        <v>66</v>
      </c>
      <c r="O391" s="13">
        <v>650</v>
      </c>
      <c r="P391" s="13" t="s">
        <v>18</v>
      </c>
      <c r="Q391" s="13"/>
      <c r="R391" s="3"/>
    </row>
    <row r="392" spans="1:23">
      <c r="A392" s="2"/>
      <c r="B392" s="29">
        <v>0</v>
      </c>
      <c r="C392" s="30" t="s">
        <v>68</v>
      </c>
      <c r="D392" s="26" t="s">
        <v>69</v>
      </c>
      <c r="E392" s="17"/>
      <c r="F392" s="1"/>
      <c r="G392" s="19" t="s">
        <v>70</v>
      </c>
      <c r="H392" s="20"/>
      <c r="I392" s="20"/>
      <c r="J392" s="2" t="s">
        <v>13</v>
      </c>
      <c r="K392" s="2" t="s">
        <v>71</v>
      </c>
      <c r="L392" s="58" t="s">
        <v>72</v>
      </c>
      <c r="M392" s="64">
        <f>'Rainfall Year 2025'!M392</f>
        <v>4.24</v>
      </c>
      <c r="N392" s="55"/>
      <c r="O392" s="3"/>
      <c r="P392" s="3"/>
      <c r="Q392" s="3"/>
      <c r="R392" s="3"/>
    </row>
    <row r="393" spans="1:23">
      <c r="A393" s="5" t="s">
        <v>73</v>
      </c>
      <c r="B393" s="9" t="s">
        <v>74</v>
      </c>
      <c r="C393" s="24" t="s">
        <v>75</v>
      </c>
      <c r="D393" s="18" t="s">
        <v>76</v>
      </c>
      <c r="E393" s="18" t="s">
        <v>77</v>
      </c>
      <c r="F393" s="15" t="s">
        <v>78</v>
      </c>
      <c r="G393" s="20" t="s">
        <v>79</v>
      </c>
      <c r="H393" s="21">
        <f ca="1">COUNTIF(rainout,"&gt;0")/COUNT(rainout)</f>
        <v>0.65891472868217049</v>
      </c>
      <c r="I393" s="20"/>
      <c r="J393" s="6">
        <f ca="1">SUM(J394:J4043)/SUM(rainout)</f>
        <v>0.13774756315444284</v>
      </c>
      <c r="K393" s="6">
        <f ca="1">SUM(K394:K4043)/(3650-SUM(rainout))</f>
        <v>6.4826341721981101E-3</v>
      </c>
      <c r="L393" s="59" t="s">
        <v>73</v>
      </c>
      <c r="M393" s="60" t="s">
        <v>80</v>
      </c>
      <c r="N393" s="55"/>
    </row>
    <row r="394" spans="1:23">
      <c r="A394" s="2">
        <v>1</v>
      </c>
      <c r="B394" s="10">
        <v>1</v>
      </c>
      <c r="C394" s="25">
        <f ca="1">RAND()</f>
        <v>0.69164968006117711</v>
      </c>
      <c r="D394" s="18" t="s">
        <v>81</v>
      </c>
      <c r="E394" s="18" t="s">
        <v>82</v>
      </c>
      <c r="F394" s="15" t="s">
        <v>78</v>
      </c>
      <c r="G394" s="20" t="s">
        <v>12</v>
      </c>
      <c r="H394" s="21">
        <f ca="1">COUNTIF(rainout,"=0")/COUNT(rainout)</f>
        <v>0.34108527131782945</v>
      </c>
      <c r="I394" s="20"/>
      <c r="J394">
        <f ca="1">IF(AND(B394,B395),1,0)</f>
        <v>0</v>
      </c>
      <c r="K394">
        <f ca="1">IF(AND(NOT(B394),NOT(B395)),1,0)</f>
        <v>0</v>
      </c>
      <c r="L394" s="55">
        <v>1</v>
      </c>
      <c r="M394" s="61">
        <f t="shared" ref="M394:M424" ca="1" si="48">IF(B394&gt;0,-LN(1-(RAND()))/lambda,0)</f>
        <v>3.9719494951936674</v>
      </c>
      <c r="N394" s="55"/>
      <c r="O394" s="37"/>
      <c r="P394" t="s">
        <v>83</v>
      </c>
    </row>
    <row r="395" spans="1:23">
      <c r="A395" s="2">
        <v>2</v>
      </c>
      <c r="B395" s="10">
        <f t="shared" ref="B395:B424" ca="1" si="49">IF(B394&gt;0,IF(C395&lt;pww,1,0),IF(C395&lt;pdw,1,0))</f>
        <v>0</v>
      </c>
      <c r="C395" s="25">
        <f t="shared" ref="C395:C424" ca="1" si="50">RAND()</f>
        <v>0.88925953275447178</v>
      </c>
      <c r="D395" s="18"/>
      <c r="E395" s="18"/>
      <c r="F395" s="1"/>
      <c r="G395" s="19" t="s">
        <v>69</v>
      </c>
      <c r="H395" s="19"/>
      <c r="I395" s="20"/>
      <c r="J395">
        <f t="shared" ref="J395:J424" ca="1" si="51">IF(AND(B395,B396),1,0)</f>
        <v>0</v>
      </c>
      <c r="K395">
        <f t="shared" ref="K395:K424" ca="1" si="52">IF(AND(NOT(B395),NOT(B396)),1,0)</f>
        <v>0</v>
      </c>
      <c r="L395" s="55">
        <v>2</v>
      </c>
      <c r="M395" s="61">
        <f t="shared" ca="1" si="48"/>
        <v>0</v>
      </c>
      <c r="N395" s="55"/>
      <c r="O395" s="4"/>
      <c r="P395" t="s">
        <v>84</v>
      </c>
    </row>
    <row r="396" spans="1:23" ht="15.6">
      <c r="A396" s="2">
        <v>3</v>
      </c>
      <c r="B396" s="10">
        <f t="shared" ca="1" si="49"/>
        <v>1</v>
      </c>
      <c r="C396" s="25">
        <f t="shared" ca="1" si="50"/>
        <v>0.26776385679668335</v>
      </c>
      <c r="D396" s="63">
        <f>'Rainfall Year 2025'!D396</f>
        <v>0.68</v>
      </c>
      <c r="E396" s="34">
        <f>1-D396</f>
        <v>0.31999999999999995</v>
      </c>
      <c r="F396" s="35" t="s">
        <v>78</v>
      </c>
      <c r="G396" s="36">
        <f ca="1">J393</f>
        <v>0.13774756315444284</v>
      </c>
      <c r="H396" s="36">
        <f ca="1">1-G396</f>
        <v>0.86225243684555719</v>
      </c>
      <c r="I396" s="20"/>
      <c r="J396">
        <f t="shared" ca="1" si="51"/>
        <v>1</v>
      </c>
      <c r="K396">
        <f t="shared" ca="1" si="52"/>
        <v>0</v>
      </c>
      <c r="L396" s="55">
        <v>3</v>
      </c>
      <c r="M396" s="61">
        <f t="shared" ca="1" si="48"/>
        <v>1.469700120709555</v>
      </c>
      <c r="N396" s="55"/>
      <c r="O396" s="41" t="s">
        <v>85</v>
      </c>
      <c r="P396" s="42"/>
      <c r="Q396" s="42" t="s">
        <v>86</v>
      </c>
      <c r="R396" s="43"/>
    </row>
    <row r="397" spans="1:23" ht="15.6">
      <c r="A397" s="2">
        <v>4</v>
      </c>
      <c r="B397" s="10">
        <f t="shared" ca="1" si="49"/>
        <v>1</v>
      </c>
      <c r="C397" s="25">
        <f t="shared" ca="1" si="50"/>
        <v>0.29040776439341764</v>
      </c>
      <c r="D397" s="34">
        <f>1-E397</f>
        <v>0.5</v>
      </c>
      <c r="E397" s="63">
        <f>'Rainfall Year 2025'!E397</f>
        <v>0.5</v>
      </c>
      <c r="F397" s="35" t="s">
        <v>78</v>
      </c>
      <c r="G397" s="36">
        <f ca="1">1-H397</f>
        <v>0.99351736582780192</v>
      </c>
      <c r="H397" s="36">
        <f ca="1">K393</f>
        <v>6.4826341721981101E-3</v>
      </c>
      <c r="I397" s="20"/>
      <c r="J397">
        <f t="shared" ca="1" si="51"/>
        <v>0</v>
      </c>
      <c r="K397">
        <f t="shared" ca="1" si="52"/>
        <v>0</v>
      </c>
      <c r="L397" s="55">
        <v>4</v>
      </c>
      <c r="M397" s="61">
        <f t="shared" ca="1" si="48"/>
        <v>2.369226451003458</v>
      </c>
      <c r="N397" s="55"/>
      <c r="O397" s="44">
        <f ca="1">SUM(M394:M424)/31/H393</f>
        <v>2.552859080523131</v>
      </c>
      <c r="P397" s="45"/>
      <c r="Q397" s="46">
        <f ca="1">SUM(M394:M424)</f>
        <v>52.145609900608136</v>
      </c>
      <c r="R397" s="47" t="s">
        <v>87</v>
      </c>
      <c r="S397" s="78" t="s">
        <v>88</v>
      </c>
      <c r="T397" s="78"/>
      <c r="U397" s="78"/>
      <c r="V397" s="78"/>
    </row>
    <row r="398" spans="1:23" ht="15.6">
      <c r="A398" s="2">
        <v>5</v>
      </c>
      <c r="B398" s="10">
        <f t="shared" ca="1" si="49"/>
        <v>0</v>
      </c>
      <c r="C398" s="25">
        <f t="shared" ca="1" si="50"/>
        <v>0.85890923438347189</v>
      </c>
      <c r="J398">
        <f t="shared" ca="1" si="51"/>
        <v>0</v>
      </c>
      <c r="K398">
        <f t="shared" ca="1" si="52"/>
        <v>1</v>
      </c>
      <c r="L398" s="55">
        <v>5</v>
      </c>
      <c r="M398" s="61">
        <f t="shared" ca="1" si="48"/>
        <v>0</v>
      </c>
      <c r="N398" s="55"/>
      <c r="O398" s="48"/>
      <c r="P398" s="49"/>
      <c r="R398" s="50"/>
    </row>
    <row r="399" spans="1:23">
      <c r="A399" s="2">
        <v>6</v>
      </c>
      <c r="B399" s="10">
        <f t="shared" ca="1" si="49"/>
        <v>0</v>
      </c>
      <c r="C399" s="25">
        <f t="shared" ca="1" si="50"/>
        <v>0.99303407103580532</v>
      </c>
      <c r="J399">
        <f t="shared" ca="1" si="51"/>
        <v>0</v>
      </c>
      <c r="K399">
        <f t="shared" ca="1" si="52"/>
        <v>1</v>
      </c>
      <c r="L399" s="55">
        <v>6</v>
      </c>
      <c r="M399" s="61">
        <f t="shared" ca="1" si="48"/>
        <v>0</v>
      </c>
      <c r="N399" s="55"/>
    </row>
    <row r="400" spans="1:23">
      <c r="A400" s="2">
        <v>7</v>
      </c>
      <c r="B400" s="10">
        <f t="shared" ca="1" si="49"/>
        <v>0</v>
      </c>
      <c r="C400" s="25">
        <f t="shared" ca="1" si="50"/>
        <v>0.83434423944084779</v>
      </c>
      <c r="J400">
        <f t="shared" ca="1" si="51"/>
        <v>0</v>
      </c>
      <c r="K400">
        <f t="shared" ca="1" si="52"/>
        <v>0</v>
      </c>
      <c r="L400" s="55">
        <v>7</v>
      </c>
      <c r="M400" s="61">
        <f t="shared" ca="1" si="48"/>
        <v>0</v>
      </c>
      <c r="N400" s="55"/>
      <c r="O400" s="76" t="s">
        <v>89</v>
      </c>
      <c r="P400" s="76" t="s">
        <v>90</v>
      </c>
      <c r="Q400" s="77">
        <f>79.9</f>
        <v>79.900000000000006</v>
      </c>
      <c r="R400" s="78" t="s">
        <v>87</v>
      </c>
      <c r="S400" s="78" t="s">
        <v>91</v>
      </c>
      <c r="T400" s="78"/>
      <c r="U400" s="78"/>
      <c r="V400" s="78"/>
      <c r="W400" s="78"/>
    </row>
    <row r="401" spans="1:23">
      <c r="A401" s="2">
        <v>8</v>
      </c>
      <c r="B401" s="10">
        <f t="shared" ca="1" si="49"/>
        <v>1</v>
      </c>
      <c r="C401" s="25">
        <f t="shared" ca="1" si="50"/>
        <v>0.18523154445941603</v>
      </c>
      <c r="J401">
        <f t="shared" ca="1" si="51"/>
        <v>0</v>
      </c>
      <c r="K401">
        <f t="shared" ca="1" si="52"/>
        <v>0</v>
      </c>
      <c r="L401" s="55">
        <v>8</v>
      </c>
      <c r="M401" s="61">
        <f t="shared" ca="1" si="48"/>
        <v>1.8525934558273625</v>
      </c>
      <c r="N401" s="55"/>
      <c r="O401" s="76"/>
      <c r="P401" s="76" t="s">
        <v>92</v>
      </c>
      <c r="Q401" s="77">
        <f ca="1">MAX(M394:M4043)</f>
        <v>15.254484091604448</v>
      </c>
      <c r="R401" s="78" t="s">
        <v>87</v>
      </c>
      <c r="S401" s="78"/>
      <c r="T401" s="78"/>
      <c r="U401" s="78"/>
      <c r="V401" s="78"/>
      <c r="W401" s="78"/>
    </row>
    <row r="402" spans="1:23">
      <c r="A402" s="2">
        <v>9</v>
      </c>
      <c r="B402" s="10">
        <f t="shared" ca="1" si="49"/>
        <v>0</v>
      </c>
      <c r="C402" s="25">
        <f t="shared" ca="1" si="50"/>
        <v>0.9312265994372958</v>
      </c>
      <c r="J402">
        <f t="shared" ca="1" si="51"/>
        <v>0</v>
      </c>
      <c r="K402">
        <f t="shared" ca="1" si="52"/>
        <v>0</v>
      </c>
      <c r="L402" s="55">
        <v>9</v>
      </c>
      <c r="M402" s="61">
        <f t="shared" ca="1" si="48"/>
        <v>0</v>
      </c>
      <c r="N402" s="55"/>
      <c r="Q402" s="51"/>
    </row>
    <row r="403" spans="1:23">
      <c r="A403" s="2">
        <v>10</v>
      </c>
      <c r="B403" s="10">
        <f t="shared" ca="1" si="49"/>
        <v>1</v>
      </c>
      <c r="C403" s="25">
        <f t="shared" ca="1" si="50"/>
        <v>0.37876964406418312</v>
      </c>
      <c r="J403">
        <f t="shared" ca="1" si="51"/>
        <v>0</v>
      </c>
      <c r="K403">
        <f t="shared" ca="1" si="52"/>
        <v>0</v>
      </c>
      <c r="L403" s="55">
        <v>10</v>
      </c>
      <c r="M403" s="61">
        <f t="shared" ca="1" si="48"/>
        <v>1.6851466014001484</v>
      </c>
      <c r="N403" s="55"/>
    </row>
    <row r="404" spans="1:23">
      <c r="A404" s="2">
        <v>11</v>
      </c>
      <c r="B404" s="10">
        <f t="shared" ca="1" si="49"/>
        <v>0</v>
      </c>
      <c r="C404" s="25">
        <f t="shared" ca="1" si="50"/>
        <v>0.8179368032251344</v>
      </c>
      <c r="J404">
        <f t="shared" ca="1" si="51"/>
        <v>0</v>
      </c>
      <c r="K404">
        <f t="shared" ca="1" si="52"/>
        <v>0</v>
      </c>
      <c r="L404" s="55">
        <v>11</v>
      </c>
      <c r="M404" s="61">
        <f t="shared" ca="1" si="48"/>
        <v>0</v>
      </c>
      <c r="N404" s="55"/>
    </row>
    <row r="405" spans="1:23">
      <c r="A405" s="2">
        <v>12</v>
      </c>
      <c r="B405" s="10">
        <f t="shared" ca="1" si="49"/>
        <v>1</v>
      </c>
      <c r="C405" s="25">
        <f t="shared" ca="1" si="50"/>
        <v>0.2793333856255672</v>
      </c>
      <c r="J405">
        <f t="shared" ca="1" si="51"/>
        <v>1</v>
      </c>
      <c r="K405">
        <f t="shared" ca="1" si="52"/>
        <v>0</v>
      </c>
      <c r="L405" s="55">
        <v>12</v>
      </c>
      <c r="M405" s="61">
        <f t="shared" ca="1" si="48"/>
        <v>5.2276579732052246</v>
      </c>
      <c r="N405" s="55"/>
    </row>
    <row r="406" spans="1:23">
      <c r="A406" s="2">
        <v>13</v>
      </c>
      <c r="B406" s="10">
        <f t="shared" ca="1" si="49"/>
        <v>1</v>
      </c>
      <c r="C406" s="25">
        <f t="shared" ca="1" si="50"/>
        <v>0.69691886334360342</v>
      </c>
      <c r="J406">
        <f t="shared" ca="1" si="51"/>
        <v>1</v>
      </c>
      <c r="K406">
        <f t="shared" ca="1" si="52"/>
        <v>0</v>
      </c>
      <c r="L406" s="55">
        <v>13</v>
      </c>
      <c r="M406" s="61">
        <f t="shared" ca="1" si="48"/>
        <v>1.2959717004193998</v>
      </c>
      <c r="N406" s="55"/>
    </row>
    <row r="407" spans="1:23">
      <c r="A407" s="2">
        <v>14</v>
      </c>
      <c r="B407" s="10">
        <f t="shared" ca="1" si="49"/>
        <v>1</v>
      </c>
      <c r="C407" s="25">
        <f t="shared" ca="1" si="50"/>
        <v>0.25536264681034471</v>
      </c>
      <c r="J407">
        <f t="shared" ca="1" si="51"/>
        <v>1</v>
      </c>
      <c r="K407">
        <f t="shared" ca="1" si="52"/>
        <v>0</v>
      </c>
      <c r="L407" s="55">
        <v>14</v>
      </c>
      <c r="M407" s="61">
        <f t="shared" ca="1" si="48"/>
        <v>0.87439975763431477</v>
      </c>
      <c r="N407" s="55"/>
    </row>
    <row r="408" spans="1:23">
      <c r="A408" s="2">
        <v>15</v>
      </c>
      <c r="B408" s="10">
        <f t="shared" ca="1" si="49"/>
        <v>1</v>
      </c>
      <c r="C408" s="25">
        <f t="shared" ca="1" si="50"/>
        <v>9.1635733329139102E-2</v>
      </c>
      <c r="J408">
        <f t="shared" ca="1" si="51"/>
        <v>0</v>
      </c>
      <c r="K408">
        <f t="shared" ca="1" si="52"/>
        <v>0</v>
      </c>
      <c r="L408" s="55">
        <v>15</v>
      </c>
      <c r="M408" s="61">
        <f t="shared" ca="1" si="48"/>
        <v>3.7489285888176162E-2</v>
      </c>
      <c r="N408" s="55"/>
    </row>
    <row r="409" spans="1:23">
      <c r="A409" s="2">
        <v>16</v>
      </c>
      <c r="B409" s="10">
        <f t="shared" ca="1" si="49"/>
        <v>0</v>
      </c>
      <c r="C409" s="25">
        <f t="shared" ca="1" si="50"/>
        <v>0.79551782555691453</v>
      </c>
      <c r="J409">
        <f t="shared" ca="1" si="51"/>
        <v>0</v>
      </c>
      <c r="K409">
        <f t="shared" ca="1" si="52"/>
        <v>1</v>
      </c>
      <c r="L409" s="55">
        <v>16</v>
      </c>
      <c r="M409" s="61">
        <f t="shared" ca="1" si="48"/>
        <v>0</v>
      </c>
      <c r="N409" s="55"/>
    </row>
    <row r="410" spans="1:23">
      <c r="A410" s="2">
        <v>17</v>
      </c>
      <c r="B410" s="10">
        <f t="shared" ca="1" si="49"/>
        <v>0</v>
      </c>
      <c r="C410" s="25">
        <f t="shared" ca="1" si="50"/>
        <v>0.75385187159371003</v>
      </c>
      <c r="J410">
        <f t="shared" ca="1" si="51"/>
        <v>0</v>
      </c>
      <c r="K410">
        <f t="shared" ca="1" si="52"/>
        <v>0</v>
      </c>
      <c r="L410" s="55">
        <v>17</v>
      </c>
      <c r="M410" s="61">
        <f t="shared" ca="1" si="48"/>
        <v>0</v>
      </c>
      <c r="N410" s="55"/>
    </row>
    <row r="411" spans="1:23">
      <c r="A411" s="2">
        <v>18</v>
      </c>
      <c r="B411" s="10">
        <f t="shared" ca="1" si="49"/>
        <v>1</v>
      </c>
      <c r="C411" s="25">
        <f t="shared" ca="1" si="50"/>
        <v>0.2620038284997982</v>
      </c>
      <c r="J411">
        <f t="shared" ca="1" si="51"/>
        <v>0</v>
      </c>
      <c r="K411">
        <f t="shared" ca="1" si="52"/>
        <v>0</v>
      </c>
      <c r="L411" s="55">
        <v>18</v>
      </c>
      <c r="M411" s="61">
        <f t="shared" ca="1" si="48"/>
        <v>15.254484091604448</v>
      </c>
      <c r="N411" s="55"/>
    </row>
    <row r="412" spans="1:23">
      <c r="A412" s="2">
        <v>19</v>
      </c>
      <c r="B412" s="10">
        <f t="shared" ca="1" si="49"/>
        <v>0</v>
      </c>
      <c r="C412" s="25">
        <f t="shared" ca="1" si="50"/>
        <v>0.79905275488436223</v>
      </c>
      <c r="J412">
        <f t="shared" ca="1" si="51"/>
        <v>0</v>
      </c>
      <c r="K412">
        <f t="shared" ca="1" si="52"/>
        <v>1</v>
      </c>
      <c r="L412" s="55">
        <v>19</v>
      </c>
      <c r="M412" s="61">
        <f t="shared" ca="1" si="48"/>
        <v>0</v>
      </c>
      <c r="N412" s="55"/>
    </row>
    <row r="413" spans="1:23">
      <c r="A413" s="2">
        <v>20</v>
      </c>
      <c r="B413" s="10">
        <f t="shared" ca="1" si="49"/>
        <v>0</v>
      </c>
      <c r="C413" s="25">
        <f t="shared" ca="1" si="50"/>
        <v>0.54073066031764438</v>
      </c>
      <c r="J413">
        <f t="shared" ca="1" si="51"/>
        <v>0</v>
      </c>
      <c r="K413">
        <f t="shared" ca="1" si="52"/>
        <v>0</v>
      </c>
      <c r="L413" s="55">
        <v>20</v>
      </c>
      <c r="M413" s="61">
        <f t="shared" ca="1" si="48"/>
        <v>0</v>
      </c>
      <c r="N413" s="55"/>
    </row>
    <row r="414" spans="1:23">
      <c r="A414" s="2">
        <v>21</v>
      </c>
      <c r="B414" s="10">
        <f t="shared" ca="1" si="49"/>
        <v>1</v>
      </c>
      <c r="C414" s="25">
        <f t="shared" ca="1" si="50"/>
        <v>0.17192114497756783</v>
      </c>
      <c r="J414">
        <f t="shared" ca="1" si="51"/>
        <v>1</v>
      </c>
      <c r="K414">
        <f t="shared" ca="1" si="52"/>
        <v>0</v>
      </c>
      <c r="L414" s="55">
        <v>21</v>
      </c>
      <c r="M414" s="61">
        <f t="shared" ca="1" si="48"/>
        <v>0.43885643369144411</v>
      </c>
      <c r="N414" s="55"/>
    </row>
    <row r="415" spans="1:23">
      <c r="A415" s="2">
        <v>22</v>
      </c>
      <c r="B415" s="10">
        <f t="shared" ca="1" si="49"/>
        <v>1</v>
      </c>
      <c r="C415" s="25">
        <f t="shared" ca="1" si="50"/>
        <v>0.20945932701275138</v>
      </c>
      <c r="J415">
        <f t="shared" ca="1" si="51"/>
        <v>1</v>
      </c>
      <c r="K415">
        <f t="shared" ca="1" si="52"/>
        <v>0</v>
      </c>
      <c r="L415" s="55">
        <v>22</v>
      </c>
      <c r="M415" s="61">
        <f t="shared" ca="1" si="48"/>
        <v>0.58625891541952835</v>
      </c>
      <c r="N415" s="55"/>
    </row>
    <row r="416" spans="1:23">
      <c r="A416" s="2">
        <v>23</v>
      </c>
      <c r="B416" s="10">
        <f t="shared" ca="1" si="49"/>
        <v>1</v>
      </c>
      <c r="C416" s="25">
        <f t="shared" ca="1" si="50"/>
        <v>0.49488688644005285</v>
      </c>
      <c r="J416">
        <f t="shared" ca="1" si="51"/>
        <v>1</v>
      </c>
      <c r="K416">
        <f t="shared" ca="1" si="52"/>
        <v>0</v>
      </c>
      <c r="L416" s="55">
        <v>23</v>
      </c>
      <c r="M416" s="61">
        <f t="shared" ca="1" si="48"/>
        <v>5.2883880330560364</v>
      </c>
      <c r="N416" s="55"/>
    </row>
    <row r="417" spans="1:18">
      <c r="A417" s="2">
        <v>24</v>
      </c>
      <c r="B417" s="10">
        <f t="shared" ca="1" si="49"/>
        <v>1</v>
      </c>
      <c r="C417" s="25">
        <f t="shared" ca="1" si="50"/>
        <v>4.6298363970229683E-3</v>
      </c>
      <c r="J417">
        <f t="shared" ca="1" si="51"/>
        <v>1</v>
      </c>
      <c r="K417">
        <f t="shared" ca="1" si="52"/>
        <v>0</v>
      </c>
      <c r="L417" s="55">
        <v>24</v>
      </c>
      <c r="M417" s="61">
        <f t="shared" ca="1" si="48"/>
        <v>4.0140177676347983</v>
      </c>
      <c r="N417" s="55"/>
    </row>
    <row r="418" spans="1:18">
      <c r="A418" s="2">
        <v>25</v>
      </c>
      <c r="B418" s="10">
        <f t="shared" ca="1" si="49"/>
        <v>1</v>
      </c>
      <c r="C418" s="25">
        <f t="shared" ca="1" si="50"/>
        <v>0.67636708706946702</v>
      </c>
      <c r="J418">
        <f t="shared" ca="1" si="51"/>
        <v>1</v>
      </c>
      <c r="K418">
        <f t="shared" ca="1" si="52"/>
        <v>0</v>
      </c>
      <c r="L418" s="55">
        <v>25</v>
      </c>
      <c r="M418" s="61">
        <f t="shared" ca="1" si="48"/>
        <v>5.5188217321201161E-2</v>
      </c>
      <c r="N418" s="55"/>
    </row>
    <row r="419" spans="1:18">
      <c r="A419" s="2">
        <v>26</v>
      </c>
      <c r="B419" s="10">
        <f t="shared" ca="1" si="49"/>
        <v>1</v>
      </c>
      <c r="C419" s="25">
        <f t="shared" ca="1" si="50"/>
        <v>0.39205272246169764</v>
      </c>
      <c r="J419">
        <f t="shared" ca="1" si="51"/>
        <v>1</v>
      </c>
      <c r="K419">
        <f t="shared" ca="1" si="52"/>
        <v>0</v>
      </c>
      <c r="L419" s="55">
        <v>26</v>
      </c>
      <c r="M419" s="61">
        <f t="shared" ca="1" si="48"/>
        <v>2.9454988795014642E-2</v>
      </c>
      <c r="N419" s="55"/>
    </row>
    <row r="420" spans="1:18">
      <c r="A420" s="2">
        <v>27</v>
      </c>
      <c r="B420" s="10">
        <f t="shared" ca="1" si="49"/>
        <v>1</v>
      </c>
      <c r="C420" s="25">
        <f t="shared" ca="1" si="50"/>
        <v>0.20276101037860206</v>
      </c>
      <c r="J420">
        <f t="shared" ca="1" si="51"/>
        <v>0</v>
      </c>
      <c r="K420">
        <f t="shared" ca="1" si="52"/>
        <v>0</v>
      </c>
      <c r="L420" s="55">
        <v>27</v>
      </c>
      <c r="M420" s="61">
        <f t="shared" ca="1" si="48"/>
        <v>0.58534694569960499</v>
      </c>
      <c r="N420" s="55"/>
    </row>
    <row r="421" spans="1:18">
      <c r="A421" s="2">
        <v>28</v>
      </c>
      <c r="B421" s="10">
        <f t="shared" ca="1" si="49"/>
        <v>0</v>
      </c>
      <c r="C421" s="25">
        <f t="shared" ca="1" si="50"/>
        <v>0.86037039653887171</v>
      </c>
      <c r="J421">
        <f t="shared" ca="1" si="51"/>
        <v>0</v>
      </c>
      <c r="K421">
        <f t="shared" ca="1" si="52"/>
        <v>1</v>
      </c>
      <c r="L421" s="55">
        <v>28</v>
      </c>
      <c r="M421" s="61">
        <f t="shared" ca="1" si="48"/>
        <v>0</v>
      </c>
      <c r="N421" s="55"/>
    </row>
    <row r="422" spans="1:18">
      <c r="A422" s="2">
        <v>29</v>
      </c>
      <c r="B422" s="10">
        <f t="shared" ca="1" si="49"/>
        <v>0</v>
      </c>
      <c r="C422" s="25">
        <f t="shared" ca="1" si="50"/>
        <v>0.77885232770433255</v>
      </c>
      <c r="J422">
        <f t="shared" ca="1" si="51"/>
        <v>0</v>
      </c>
      <c r="K422">
        <f t="shared" ca="1" si="52"/>
        <v>0</v>
      </c>
      <c r="L422" s="55">
        <v>29</v>
      </c>
      <c r="M422" s="61">
        <f t="shared" ca="1" si="48"/>
        <v>0</v>
      </c>
      <c r="N422" s="55"/>
    </row>
    <row r="423" spans="1:18">
      <c r="A423" s="2">
        <v>30</v>
      </c>
      <c r="B423" s="10">
        <f t="shared" ca="1" si="49"/>
        <v>1</v>
      </c>
      <c r="C423" s="25">
        <f t="shared" ca="1" si="50"/>
        <v>0.40118743477749796</v>
      </c>
      <c r="J423">
        <f t="shared" ca="1" si="51"/>
        <v>1</v>
      </c>
      <c r="K423">
        <f t="shared" ca="1" si="52"/>
        <v>0</v>
      </c>
      <c r="L423" s="55">
        <v>30</v>
      </c>
      <c r="M423" s="61">
        <f t="shared" ca="1" si="48"/>
        <v>2.0354514919942832</v>
      </c>
      <c r="N423" s="55"/>
    </row>
    <row r="424" spans="1:18">
      <c r="A424" s="2">
        <v>31</v>
      </c>
      <c r="B424" s="10">
        <f t="shared" ca="1" si="49"/>
        <v>1</v>
      </c>
      <c r="C424" s="25">
        <f t="shared" ca="1" si="50"/>
        <v>0.37575316170115669</v>
      </c>
      <c r="J424">
        <f t="shared" ca="1" si="51"/>
        <v>1</v>
      </c>
      <c r="K424">
        <f t="shared" ca="1" si="52"/>
        <v>0</v>
      </c>
      <c r="L424" s="55">
        <v>31</v>
      </c>
      <c r="M424" s="61">
        <f t="shared" ca="1" si="48"/>
        <v>5.0740281741104631</v>
      </c>
      <c r="N424" s="55"/>
    </row>
    <row r="425" spans="1:18">
      <c r="C425"/>
    </row>
    <row r="426" spans="1:18">
      <c r="C426"/>
    </row>
    <row r="427" spans="1:18">
      <c r="C427"/>
    </row>
    <row r="428" spans="1:18">
      <c r="C428"/>
    </row>
    <row r="429" spans="1:18">
      <c r="C429"/>
    </row>
    <row r="430" spans="1:18">
      <c r="C430"/>
    </row>
    <row r="431" spans="1:18">
      <c r="C431"/>
    </row>
    <row r="432" spans="1:18" ht="26.1">
      <c r="A432" s="8" t="s">
        <v>102</v>
      </c>
      <c r="B432" s="8"/>
      <c r="O432" s="38" t="s">
        <v>55</v>
      </c>
      <c r="P432" s="38"/>
      <c r="Q432" s="38"/>
      <c r="R432" s="3"/>
    </row>
    <row r="433" spans="1:23" ht="26.1">
      <c r="A433" s="11"/>
      <c r="B433" s="12" t="s">
        <v>56</v>
      </c>
      <c r="C433" s="23"/>
      <c r="D433" s="1"/>
      <c r="E433" s="14" t="s">
        <v>57</v>
      </c>
      <c r="F433" s="1"/>
      <c r="G433" s="1"/>
      <c r="H433" s="1"/>
      <c r="I433" s="1"/>
      <c r="L433" s="54" t="s">
        <v>58</v>
      </c>
      <c r="M433" s="55"/>
      <c r="N433" s="55"/>
      <c r="O433" s="38" t="s">
        <v>12</v>
      </c>
      <c r="P433" s="38" t="s">
        <v>13</v>
      </c>
      <c r="Q433" s="38" t="s">
        <v>14</v>
      </c>
      <c r="R433" s="3"/>
    </row>
    <row r="434" spans="1:23" ht="21">
      <c r="A434" s="2" t="s">
        <v>59</v>
      </c>
      <c r="B434" s="2"/>
      <c r="C434" s="23"/>
      <c r="D434" s="1"/>
      <c r="E434" s="1"/>
      <c r="F434" s="1"/>
      <c r="G434" s="1"/>
      <c r="H434" s="1"/>
      <c r="I434" s="1"/>
      <c r="L434" s="55" t="s">
        <v>60</v>
      </c>
      <c r="M434" s="55"/>
      <c r="N434" s="55"/>
      <c r="O434" s="38">
        <v>0.43</v>
      </c>
      <c r="P434" s="38">
        <v>0.72</v>
      </c>
      <c r="Q434" s="38">
        <v>0.62</v>
      </c>
      <c r="R434" s="3"/>
    </row>
    <row r="435" spans="1:23" ht="23.45">
      <c r="A435" s="2" t="s">
        <v>61</v>
      </c>
      <c r="B435" s="27">
        <v>1</v>
      </c>
      <c r="C435" s="28" t="s">
        <v>62</v>
      </c>
      <c r="D435" s="16" t="s">
        <v>63</v>
      </c>
      <c r="E435" s="16"/>
      <c r="F435" s="1"/>
      <c r="G435" s="2" t="s">
        <v>64</v>
      </c>
      <c r="H435" s="2"/>
      <c r="I435" s="2"/>
      <c r="J435" s="2" t="s">
        <v>64</v>
      </c>
      <c r="K435" s="2"/>
      <c r="L435" s="56" t="s">
        <v>65</v>
      </c>
      <c r="M435" s="62">
        <f>1/M436</f>
        <v>0.27247956403269757</v>
      </c>
      <c r="N435" s="57" t="s">
        <v>66</v>
      </c>
      <c r="O435" s="13">
        <v>650</v>
      </c>
      <c r="P435" s="13" t="s">
        <v>18</v>
      </c>
      <c r="Q435" s="13"/>
      <c r="R435" s="3"/>
    </row>
    <row r="436" spans="1:23">
      <c r="A436" s="2"/>
      <c r="B436" s="29">
        <v>0</v>
      </c>
      <c r="C436" s="30" t="s">
        <v>68</v>
      </c>
      <c r="D436" s="26" t="s">
        <v>69</v>
      </c>
      <c r="E436" s="17"/>
      <c r="F436" s="1"/>
      <c r="G436" s="19" t="s">
        <v>70</v>
      </c>
      <c r="H436" s="20"/>
      <c r="I436" s="20"/>
      <c r="J436" s="2" t="s">
        <v>13</v>
      </c>
      <c r="K436" s="2" t="s">
        <v>71</v>
      </c>
      <c r="L436" s="58" t="s">
        <v>72</v>
      </c>
      <c r="M436" s="64">
        <f>'Rainfall Year 2025'!M436</f>
        <v>3.67</v>
      </c>
      <c r="N436" s="55"/>
      <c r="O436" s="3"/>
      <c r="P436" s="3"/>
      <c r="Q436" s="3"/>
      <c r="R436" s="3"/>
    </row>
    <row r="437" spans="1:23">
      <c r="A437" s="5" t="s">
        <v>73</v>
      </c>
      <c r="B437" s="9" t="s">
        <v>74</v>
      </c>
      <c r="C437" s="24" t="s">
        <v>75</v>
      </c>
      <c r="D437" s="18" t="s">
        <v>76</v>
      </c>
      <c r="E437" s="18" t="s">
        <v>77</v>
      </c>
      <c r="F437" s="15" t="s">
        <v>78</v>
      </c>
      <c r="G437" s="20" t="s">
        <v>79</v>
      </c>
      <c r="H437" s="21">
        <f ca="1">COUNTIF(rainout,"&gt;0")/COUNT(rainout)</f>
        <v>0.65891472868217049</v>
      </c>
      <c r="I437" s="20"/>
      <c r="J437" s="6">
        <f ca="1">SUM(J438:J4087)/SUM(rainout)</f>
        <v>9.0334486735870814E-2</v>
      </c>
      <c r="K437" s="6">
        <f ca="1">SUM(K438:K4087)/(3650-SUM(rainout))</f>
        <v>5.0084048924065325E-3</v>
      </c>
      <c r="L437" s="59" t="s">
        <v>73</v>
      </c>
      <c r="M437" s="60" t="s">
        <v>80</v>
      </c>
      <c r="N437" s="55"/>
    </row>
    <row r="438" spans="1:23">
      <c r="A438" s="2">
        <v>1</v>
      </c>
      <c r="B438" s="10">
        <v>1</v>
      </c>
      <c r="C438" s="25">
        <f ca="1">RAND()</f>
        <v>0.61397134863513814</v>
      </c>
      <c r="D438" s="18" t="s">
        <v>81</v>
      </c>
      <c r="E438" s="18" t="s">
        <v>82</v>
      </c>
      <c r="F438" s="15" t="s">
        <v>78</v>
      </c>
      <c r="G438" s="20" t="s">
        <v>12</v>
      </c>
      <c r="H438" s="21">
        <f ca="1">COUNTIF(rainout,"=0")/COUNT(rainout)</f>
        <v>0.34108527131782945</v>
      </c>
      <c r="I438" s="20"/>
      <c r="J438">
        <f ca="1">IF(AND(B438,B439),1,0)</f>
        <v>1</v>
      </c>
      <c r="K438">
        <f ca="1">IF(AND(NOT(B438),NOT(B439)),1,0)</f>
        <v>0</v>
      </c>
      <c r="L438" s="55">
        <v>1</v>
      </c>
      <c r="M438" s="61">
        <f t="shared" ref="M438:M467" ca="1" si="53">IF(B438&gt;0,-LN(1-(RAND()))/lambda,0)</f>
        <v>2.6120619996891512</v>
      </c>
      <c r="N438" s="55"/>
      <c r="O438" s="37"/>
      <c r="P438" t="s">
        <v>83</v>
      </c>
    </row>
    <row r="439" spans="1:23">
      <c r="A439" s="2">
        <v>2</v>
      </c>
      <c r="B439" s="10">
        <f t="shared" ref="B439:B467" ca="1" si="54">IF(B438&gt;0,IF(C439&lt;pww,1,0),IF(C439&lt;pdw,1,0))</f>
        <v>1</v>
      </c>
      <c r="C439" s="25">
        <f t="shared" ref="C439:C467" ca="1" si="55">RAND()</f>
        <v>0.10628717914462216</v>
      </c>
      <c r="D439" s="18"/>
      <c r="E439" s="18"/>
      <c r="F439" s="1"/>
      <c r="G439" s="19" t="s">
        <v>69</v>
      </c>
      <c r="H439" s="19"/>
      <c r="I439" s="20"/>
      <c r="J439">
        <f t="shared" ref="J439:J467" ca="1" si="56">IF(AND(B439,B440),1,0)</f>
        <v>1</v>
      </c>
      <c r="K439">
        <f t="shared" ref="K439:K467" ca="1" si="57">IF(AND(NOT(B439),NOT(B440)),1,0)</f>
        <v>0</v>
      </c>
      <c r="L439" s="55">
        <v>2</v>
      </c>
      <c r="M439" s="61">
        <f t="shared" ca="1" si="53"/>
        <v>0.70263911058893969</v>
      </c>
      <c r="N439" s="55"/>
      <c r="O439" s="4"/>
      <c r="P439" t="s">
        <v>84</v>
      </c>
    </row>
    <row r="440" spans="1:23" ht="15.6">
      <c r="A440" s="2">
        <v>3</v>
      </c>
      <c r="B440" s="10">
        <f t="shared" ca="1" si="54"/>
        <v>1</v>
      </c>
      <c r="C440" s="25">
        <f t="shared" ca="1" si="55"/>
        <v>0.60185379742670286</v>
      </c>
      <c r="D440" s="63">
        <f>'Rainfall Year 2025'!D440</f>
        <v>0.74</v>
      </c>
      <c r="E440" s="34">
        <f>1-D440</f>
        <v>0.26</v>
      </c>
      <c r="F440" s="35" t="s">
        <v>78</v>
      </c>
      <c r="G440" s="36">
        <f ca="1">J437</f>
        <v>9.0334486735870814E-2</v>
      </c>
      <c r="H440" s="36">
        <f ca="1">1-G440</f>
        <v>0.90966551326412914</v>
      </c>
      <c r="I440" s="20"/>
      <c r="J440">
        <f t="shared" ca="1" si="56"/>
        <v>1</v>
      </c>
      <c r="K440">
        <f t="shared" ca="1" si="57"/>
        <v>0</v>
      </c>
      <c r="L440" s="55">
        <v>3</v>
      </c>
      <c r="M440" s="61">
        <f t="shared" ca="1" si="53"/>
        <v>0.36610516037117591</v>
      </c>
      <c r="N440" s="55"/>
      <c r="O440" s="41" t="s">
        <v>85</v>
      </c>
      <c r="P440" s="42"/>
      <c r="Q440" s="42" t="s">
        <v>86</v>
      </c>
      <c r="R440" s="43"/>
    </row>
    <row r="441" spans="1:23" ht="15.6">
      <c r="A441" s="2">
        <v>4</v>
      </c>
      <c r="B441" s="10">
        <f t="shared" ca="1" si="54"/>
        <v>1</v>
      </c>
      <c r="C441" s="25">
        <f t="shared" ca="1" si="55"/>
        <v>0.64187818969641075</v>
      </c>
      <c r="D441" s="34">
        <f>1-E441</f>
        <v>0.52</v>
      </c>
      <c r="E441" s="63">
        <f>'Rainfall Year 2025'!E441</f>
        <v>0.48</v>
      </c>
      <c r="F441" s="35" t="s">
        <v>78</v>
      </c>
      <c r="G441" s="36">
        <f ca="1">1-H441</f>
        <v>0.9949915951075935</v>
      </c>
      <c r="H441" s="36">
        <f ca="1">K437</f>
        <v>5.0084048924065325E-3</v>
      </c>
      <c r="I441" s="20"/>
      <c r="J441">
        <f t="shared" ca="1" si="56"/>
        <v>1</v>
      </c>
      <c r="K441">
        <f t="shared" ca="1" si="57"/>
        <v>0</v>
      </c>
      <c r="L441" s="55">
        <v>4</v>
      </c>
      <c r="M441" s="61">
        <f t="shared" ca="1" si="53"/>
        <v>7.4027246075480488E-2</v>
      </c>
      <c r="N441" s="55"/>
      <c r="O441" s="44">
        <f ca="1">SUM(M438:M467)/30/H437</f>
        <v>1.7393835183489106</v>
      </c>
      <c r="P441" s="45"/>
      <c r="Q441" s="46">
        <f ca="1">SUM(M438:M467)</f>
        <v>34.383162572013347</v>
      </c>
      <c r="R441" s="47" t="s">
        <v>87</v>
      </c>
      <c r="S441" s="78" t="s">
        <v>88</v>
      </c>
      <c r="T441" s="78"/>
      <c r="U441" s="78"/>
      <c r="V441" s="78"/>
    </row>
    <row r="442" spans="1:23" ht="15.6">
      <c r="A442" s="2">
        <v>5</v>
      </c>
      <c r="B442" s="10">
        <f t="shared" ca="1" si="54"/>
        <v>1</v>
      </c>
      <c r="C442" s="25">
        <f t="shared" ca="1" si="55"/>
        <v>4.1183457707417825E-2</v>
      </c>
      <c r="J442">
        <f t="shared" ca="1" si="56"/>
        <v>1</v>
      </c>
      <c r="K442">
        <f t="shared" ca="1" si="57"/>
        <v>0</v>
      </c>
      <c r="L442" s="55">
        <v>5</v>
      </c>
      <c r="M442" s="61">
        <f t="shared" ca="1" si="53"/>
        <v>1.1656345628637934</v>
      </c>
      <c r="N442" s="55"/>
      <c r="O442" s="48"/>
      <c r="P442" s="49"/>
      <c r="R442" s="50"/>
    </row>
    <row r="443" spans="1:23">
      <c r="A443" s="2">
        <v>6</v>
      </c>
      <c r="B443" s="10">
        <f t="shared" ca="1" si="54"/>
        <v>1</v>
      </c>
      <c r="C443" s="25">
        <f t="shared" ca="1" si="55"/>
        <v>0.58478834420643511</v>
      </c>
      <c r="J443">
        <f t="shared" ca="1" si="56"/>
        <v>0</v>
      </c>
      <c r="K443">
        <f t="shared" ca="1" si="57"/>
        <v>0</v>
      </c>
      <c r="L443" s="55">
        <v>6</v>
      </c>
      <c r="M443" s="61">
        <f t="shared" ca="1" si="53"/>
        <v>5.9177865988291822</v>
      </c>
      <c r="N443" s="55"/>
    </row>
    <row r="444" spans="1:23">
      <c r="A444" s="2">
        <v>7</v>
      </c>
      <c r="B444" s="10">
        <f t="shared" ca="1" si="54"/>
        <v>0</v>
      </c>
      <c r="C444" s="25">
        <f t="shared" ca="1" si="55"/>
        <v>0.74071046868292467</v>
      </c>
      <c r="J444">
        <f t="shared" ca="1" si="56"/>
        <v>0</v>
      </c>
      <c r="K444">
        <f t="shared" ca="1" si="57"/>
        <v>0</v>
      </c>
      <c r="L444" s="55">
        <v>7</v>
      </c>
      <c r="M444" s="61">
        <f t="shared" ca="1" si="53"/>
        <v>0</v>
      </c>
      <c r="N444" s="55"/>
      <c r="O444" s="76" t="s">
        <v>89</v>
      </c>
      <c r="P444" s="76" t="s">
        <v>90</v>
      </c>
      <c r="Q444" s="77">
        <f>79.9</f>
        <v>79.900000000000006</v>
      </c>
      <c r="R444" s="78" t="s">
        <v>87</v>
      </c>
      <c r="S444" s="78" t="s">
        <v>91</v>
      </c>
      <c r="T444" s="78"/>
      <c r="U444" s="78"/>
      <c r="V444" s="78"/>
      <c r="W444" s="78"/>
    </row>
    <row r="445" spans="1:23">
      <c r="A445" s="2">
        <v>8</v>
      </c>
      <c r="B445" s="10">
        <f t="shared" ca="1" si="54"/>
        <v>1</v>
      </c>
      <c r="C445" s="25">
        <f t="shared" ca="1" si="55"/>
        <v>0.34402517481787931</v>
      </c>
      <c r="J445">
        <f t="shared" ca="1" si="56"/>
        <v>1</v>
      </c>
      <c r="K445">
        <f t="shared" ca="1" si="57"/>
        <v>0</v>
      </c>
      <c r="L445" s="55">
        <v>8</v>
      </c>
      <c r="M445" s="61">
        <f t="shared" ca="1" si="53"/>
        <v>0.78487569773735</v>
      </c>
      <c r="N445" s="55"/>
      <c r="O445" s="76"/>
      <c r="P445" s="76" t="s">
        <v>92</v>
      </c>
      <c r="Q445" s="77">
        <f ca="1">MAX(M438:M4087)</f>
        <v>8.25550272135626</v>
      </c>
      <c r="R445" s="78" t="s">
        <v>87</v>
      </c>
      <c r="S445" s="78"/>
      <c r="T445" s="78"/>
      <c r="U445" s="78"/>
      <c r="V445" s="78"/>
      <c r="W445" s="78"/>
    </row>
    <row r="446" spans="1:23">
      <c r="A446" s="2">
        <v>9</v>
      </c>
      <c r="B446" s="10">
        <f t="shared" ca="1" si="54"/>
        <v>1</v>
      </c>
      <c r="C446" s="25">
        <f t="shared" ca="1" si="55"/>
        <v>0.63913094344995414</v>
      </c>
      <c r="J446">
        <f t="shared" ca="1" si="56"/>
        <v>0</v>
      </c>
      <c r="K446">
        <f t="shared" ca="1" si="57"/>
        <v>0</v>
      </c>
      <c r="L446" s="55">
        <v>9</v>
      </c>
      <c r="M446" s="61">
        <f t="shared" ca="1" si="53"/>
        <v>1.5581434172723874</v>
      </c>
      <c r="N446" s="55"/>
      <c r="Q446" s="51"/>
    </row>
    <row r="447" spans="1:23">
      <c r="A447" s="2">
        <v>10</v>
      </c>
      <c r="B447" s="10">
        <f t="shared" ca="1" si="54"/>
        <v>0</v>
      </c>
      <c r="C447" s="25">
        <f t="shared" ca="1" si="55"/>
        <v>0.74517243078519013</v>
      </c>
      <c r="J447">
        <f t="shared" ca="1" si="56"/>
        <v>0</v>
      </c>
      <c r="K447">
        <f t="shared" ca="1" si="57"/>
        <v>0</v>
      </c>
      <c r="L447" s="55">
        <v>10</v>
      </c>
      <c r="M447" s="61">
        <f t="shared" ca="1" si="53"/>
        <v>0</v>
      </c>
      <c r="N447" s="55"/>
    </row>
    <row r="448" spans="1:23">
      <c r="A448" s="2">
        <v>11</v>
      </c>
      <c r="B448" s="10">
        <f t="shared" ca="1" si="54"/>
        <v>1</v>
      </c>
      <c r="C448" s="25">
        <f t="shared" ca="1" si="55"/>
        <v>0.50015335609613953</v>
      </c>
      <c r="J448">
        <f t="shared" ca="1" si="56"/>
        <v>1</v>
      </c>
      <c r="K448">
        <f t="shared" ca="1" si="57"/>
        <v>0</v>
      </c>
      <c r="L448" s="55">
        <v>11</v>
      </c>
      <c r="M448" s="61">
        <f t="shared" ca="1" si="53"/>
        <v>2.0044473028811334</v>
      </c>
      <c r="N448" s="55"/>
    </row>
    <row r="449" spans="1:14">
      <c r="A449" s="2">
        <v>12</v>
      </c>
      <c r="B449" s="10">
        <f t="shared" ca="1" si="54"/>
        <v>1</v>
      </c>
      <c r="C449" s="25">
        <f t="shared" ca="1" si="55"/>
        <v>6.9843698604724724E-2</v>
      </c>
      <c r="J449">
        <f t="shared" ca="1" si="56"/>
        <v>1</v>
      </c>
      <c r="K449">
        <f t="shared" ca="1" si="57"/>
        <v>0</v>
      </c>
      <c r="L449" s="55">
        <v>12</v>
      </c>
      <c r="M449" s="61">
        <f t="shared" ca="1" si="53"/>
        <v>1.1358011792024456</v>
      </c>
      <c r="N449" s="55"/>
    </row>
    <row r="450" spans="1:14">
      <c r="A450" s="2">
        <v>13</v>
      </c>
      <c r="B450" s="10">
        <f t="shared" ca="1" si="54"/>
        <v>1</v>
      </c>
      <c r="C450" s="25">
        <f t="shared" ca="1" si="55"/>
        <v>0.48737065403329649</v>
      </c>
      <c r="J450">
        <f t="shared" ca="1" si="56"/>
        <v>0</v>
      </c>
      <c r="K450">
        <f t="shared" ca="1" si="57"/>
        <v>0</v>
      </c>
      <c r="L450" s="55">
        <v>13</v>
      </c>
      <c r="M450" s="61">
        <f t="shared" ca="1" si="53"/>
        <v>0.13298775319416384</v>
      </c>
      <c r="N450" s="55"/>
    </row>
    <row r="451" spans="1:14">
      <c r="A451" s="2">
        <v>14</v>
      </c>
      <c r="B451" s="10">
        <f t="shared" ca="1" si="54"/>
        <v>0</v>
      </c>
      <c r="C451" s="25">
        <f t="shared" ca="1" si="55"/>
        <v>0.87187752156844667</v>
      </c>
      <c r="J451">
        <f t="shared" ca="1" si="56"/>
        <v>0</v>
      </c>
      <c r="K451">
        <f t="shared" ca="1" si="57"/>
        <v>0</v>
      </c>
      <c r="L451" s="55">
        <v>14</v>
      </c>
      <c r="M451" s="61">
        <f t="shared" ca="1" si="53"/>
        <v>0</v>
      </c>
      <c r="N451" s="55"/>
    </row>
    <row r="452" spans="1:14">
      <c r="A452" s="2">
        <v>15</v>
      </c>
      <c r="B452" s="10">
        <f t="shared" ca="1" si="54"/>
        <v>1</v>
      </c>
      <c r="C452" s="25">
        <f t="shared" ca="1" si="55"/>
        <v>0.1941991930788507</v>
      </c>
      <c r="J452">
        <f t="shared" ca="1" si="56"/>
        <v>0</v>
      </c>
      <c r="K452">
        <f t="shared" ca="1" si="57"/>
        <v>0</v>
      </c>
      <c r="L452" s="55">
        <v>15</v>
      </c>
      <c r="M452" s="61">
        <f t="shared" ca="1" si="53"/>
        <v>0.41903468512211761</v>
      </c>
      <c r="N452" s="55"/>
    </row>
    <row r="453" spans="1:14">
      <c r="A453" s="2">
        <v>16</v>
      </c>
      <c r="B453" s="10">
        <f t="shared" ca="1" si="54"/>
        <v>0</v>
      </c>
      <c r="C453" s="25">
        <f t="shared" ca="1" si="55"/>
        <v>0.94918467000601037</v>
      </c>
      <c r="J453">
        <f t="shared" ca="1" si="56"/>
        <v>0</v>
      </c>
      <c r="K453">
        <f t="shared" ca="1" si="57"/>
        <v>1</v>
      </c>
      <c r="L453" s="55">
        <v>16</v>
      </c>
      <c r="M453" s="61">
        <f t="shared" ca="1" si="53"/>
        <v>0</v>
      </c>
      <c r="N453" s="55"/>
    </row>
    <row r="454" spans="1:14">
      <c r="A454" s="2">
        <v>17</v>
      </c>
      <c r="B454" s="10">
        <f t="shared" ca="1" si="54"/>
        <v>0</v>
      </c>
      <c r="C454" s="25">
        <f t="shared" ca="1" si="55"/>
        <v>0.81245015727938386</v>
      </c>
      <c r="J454">
        <f t="shared" ca="1" si="56"/>
        <v>0</v>
      </c>
      <c r="K454">
        <f t="shared" ca="1" si="57"/>
        <v>1</v>
      </c>
      <c r="L454" s="55">
        <v>17</v>
      </c>
      <c r="M454" s="61">
        <f t="shared" ca="1" si="53"/>
        <v>0</v>
      </c>
      <c r="N454" s="55"/>
    </row>
    <row r="455" spans="1:14">
      <c r="A455" s="2">
        <v>18</v>
      </c>
      <c r="B455" s="10">
        <f t="shared" ca="1" si="54"/>
        <v>0</v>
      </c>
      <c r="C455" s="25">
        <f t="shared" ca="1" si="55"/>
        <v>0.83086689159308025</v>
      </c>
      <c r="J455">
        <f t="shared" ca="1" si="56"/>
        <v>0</v>
      </c>
      <c r="K455">
        <f t="shared" ca="1" si="57"/>
        <v>1</v>
      </c>
      <c r="L455" s="55">
        <v>18</v>
      </c>
      <c r="M455" s="61">
        <f t="shared" ca="1" si="53"/>
        <v>0</v>
      </c>
      <c r="N455" s="55"/>
    </row>
    <row r="456" spans="1:14">
      <c r="A456" s="2">
        <v>19</v>
      </c>
      <c r="B456" s="10">
        <f t="shared" ca="1" si="54"/>
        <v>0</v>
      </c>
      <c r="C456" s="25">
        <f t="shared" ca="1" si="55"/>
        <v>0.55797614047844168</v>
      </c>
      <c r="J456">
        <f t="shared" ca="1" si="56"/>
        <v>0</v>
      </c>
      <c r="K456">
        <f t="shared" ca="1" si="57"/>
        <v>1</v>
      </c>
      <c r="L456" s="55">
        <v>19</v>
      </c>
      <c r="M456" s="61">
        <f t="shared" ca="1" si="53"/>
        <v>0</v>
      </c>
      <c r="N456" s="55"/>
    </row>
    <row r="457" spans="1:14">
      <c r="A457" s="2">
        <v>20</v>
      </c>
      <c r="B457" s="10">
        <f t="shared" ca="1" si="54"/>
        <v>0</v>
      </c>
      <c r="C457" s="25">
        <f t="shared" ca="1" si="55"/>
        <v>0.86778080366167321</v>
      </c>
      <c r="J457">
        <f t="shared" ca="1" si="56"/>
        <v>0</v>
      </c>
      <c r="K457">
        <f t="shared" ca="1" si="57"/>
        <v>0</v>
      </c>
      <c r="L457" s="55">
        <v>20</v>
      </c>
      <c r="M457" s="61">
        <f t="shared" ca="1" si="53"/>
        <v>0</v>
      </c>
      <c r="N457" s="55"/>
    </row>
    <row r="458" spans="1:14">
      <c r="A458" s="2">
        <v>21</v>
      </c>
      <c r="B458" s="10">
        <f t="shared" ca="1" si="54"/>
        <v>1</v>
      </c>
      <c r="C458" s="25">
        <f t="shared" ca="1" si="55"/>
        <v>0.25253089310426413</v>
      </c>
      <c r="J458">
        <f t="shared" ca="1" si="56"/>
        <v>1</v>
      </c>
      <c r="K458">
        <f t="shared" ca="1" si="57"/>
        <v>0</v>
      </c>
      <c r="L458" s="55">
        <v>21</v>
      </c>
      <c r="M458" s="61">
        <f t="shared" ca="1" si="53"/>
        <v>3.4900424834528714</v>
      </c>
      <c r="N458" s="55"/>
    </row>
    <row r="459" spans="1:14">
      <c r="A459" s="2">
        <v>22</v>
      </c>
      <c r="B459" s="10">
        <f t="shared" ca="1" si="54"/>
        <v>1</v>
      </c>
      <c r="C459" s="25">
        <f t="shared" ca="1" si="55"/>
        <v>0.37129698757459006</v>
      </c>
      <c r="J459">
        <f t="shared" ca="1" si="56"/>
        <v>0</v>
      </c>
      <c r="K459">
        <f t="shared" ca="1" si="57"/>
        <v>0</v>
      </c>
      <c r="L459" s="55">
        <v>22</v>
      </c>
      <c r="M459" s="61">
        <f t="shared" ca="1" si="53"/>
        <v>5.6708277284390745</v>
      </c>
      <c r="N459" s="55"/>
    </row>
    <row r="460" spans="1:14">
      <c r="A460" s="2">
        <v>23</v>
      </c>
      <c r="B460" s="10">
        <f t="shared" ca="1" si="54"/>
        <v>0</v>
      </c>
      <c r="C460" s="25">
        <f t="shared" ca="1" si="55"/>
        <v>0.86205041924870751</v>
      </c>
      <c r="J460">
        <f t="shared" ca="1" si="56"/>
        <v>0</v>
      </c>
      <c r="K460">
        <f t="shared" ca="1" si="57"/>
        <v>0</v>
      </c>
      <c r="L460" s="55">
        <v>23</v>
      </c>
      <c r="M460" s="61">
        <f t="shared" ca="1" si="53"/>
        <v>0</v>
      </c>
      <c r="N460" s="55"/>
    </row>
    <row r="461" spans="1:14">
      <c r="A461" s="2">
        <v>24</v>
      </c>
      <c r="B461" s="10">
        <f t="shared" ca="1" si="54"/>
        <v>1</v>
      </c>
      <c r="C461" s="25">
        <f t="shared" ca="1" si="55"/>
        <v>0.23976187149294836</v>
      </c>
      <c r="J461">
        <f t="shared" ca="1" si="56"/>
        <v>1</v>
      </c>
      <c r="K461">
        <f t="shared" ca="1" si="57"/>
        <v>0</v>
      </c>
      <c r="L461" s="55">
        <v>24</v>
      </c>
      <c r="M461" s="61">
        <f t="shared" ca="1" si="53"/>
        <v>1.1481267256041474</v>
      </c>
      <c r="N461" s="55"/>
    </row>
    <row r="462" spans="1:14">
      <c r="A462" s="2">
        <v>25</v>
      </c>
      <c r="B462" s="10">
        <f t="shared" ca="1" si="54"/>
        <v>1</v>
      </c>
      <c r="C462" s="25">
        <f t="shared" ca="1" si="55"/>
        <v>0.36980240467948577</v>
      </c>
      <c r="J462">
        <f t="shared" ca="1" si="56"/>
        <v>1</v>
      </c>
      <c r="K462">
        <f t="shared" ca="1" si="57"/>
        <v>0</v>
      </c>
      <c r="L462" s="55">
        <v>25</v>
      </c>
      <c r="M462" s="61">
        <f t="shared" ca="1" si="53"/>
        <v>1.4091069132791709</v>
      </c>
      <c r="N462" s="55"/>
    </row>
    <row r="463" spans="1:14">
      <c r="A463" s="2">
        <v>26</v>
      </c>
      <c r="B463" s="10">
        <f t="shared" ca="1" si="54"/>
        <v>1</v>
      </c>
      <c r="C463" s="25">
        <f t="shared" ca="1" si="55"/>
        <v>0.64847359030409157</v>
      </c>
      <c r="J463">
        <f t="shared" ca="1" si="56"/>
        <v>1</v>
      </c>
      <c r="K463">
        <f t="shared" ca="1" si="57"/>
        <v>0</v>
      </c>
      <c r="L463" s="55">
        <v>26</v>
      </c>
      <c r="M463" s="61">
        <f t="shared" ca="1" si="53"/>
        <v>1.9424586668815718</v>
      </c>
      <c r="N463" s="55"/>
    </row>
    <row r="464" spans="1:14">
      <c r="A464" s="2">
        <v>27</v>
      </c>
      <c r="B464" s="10">
        <f t="shared" ca="1" si="54"/>
        <v>1</v>
      </c>
      <c r="C464" s="25">
        <f t="shared" ca="1" si="55"/>
        <v>0.57068484755136817</v>
      </c>
      <c r="J464">
        <f t="shared" ca="1" si="56"/>
        <v>1</v>
      </c>
      <c r="K464">
        <f t="shared" ca="1" si="57"/>
        <v>0</v>
      </c>
      <c r="L464" s="55">
        <v>27</v>
      </c>
      <c r="M464" s="61">
        <f t="shared" ca="1" si="53"/>
        <v>0.62784965443406704</v>
      </c>
      <c r="N464" s="55"/>
    </row>
    <row r="465" spans="1:18">
      <c r="A465" s="2">
        <v>28</v>
      </c>
      <c r="B465" s="10">
        <f t="shared" ca="1" si="54"/>
        <v>1</v>
      </c>
      <c r="C465" s="25">
        <f t="shared" ca="1" si="55"/>
        <v>0.44078879118813674</v>
      </c>
      <c r="J465">
        <f t="shared" ca="1" si="56"/>
        <v>1</v>
      </c>
      <c r="K465">
        <f t="shared" ca="1" si="57"/>
        <v>0</v>
      </c>
      <c r="L465" s="55">
        <v>28</v>
      </c>
      <c r="M465" s="61">
        <f t="shared" ca="1" si="53"/>
        <v>2.8996465443760813</v>
      </c>
      <c r="N465" s="55"/>
    </row>
    <row r="466" spans="1:18">
      <c r="A466" s="2">
        <v>29</v>
      </c>
      <c r="B466" s="10">
        <f t="shared" ca="1" si="54"/>
        <v>1</v>
      </c>
      <c r="C466" s="25">
        <f t="shared" ca="1" si="55"/>
        <v>0.65697746178844829</v>
      </c>
      <c r="J466">
        <f t="shared" ca="1" si="56"/>
        <v>0</v>
      </c>
      <c r="K466">
        <f t="shared" ca="1" si="57"/>
        <v>0</v>
      </c>
      <c r="L466" s="55">
        <v>29</v>
      </c>
      <c r="M466" s="61">
        <f t="shared" ca="1" si="53"/>
        <v>0.32155914171904476</v>
      </c>
      <c r="N466" s="55"/>
    </row>
    <row r="467" spans="1:18">
      <c r="A467" s="2">
        <v>30</v>
      </c>
      <c r="B467" s="10">
        <f t="shared" ca="1" si="54"/>
        <v>0</v>
      </c>
      <c r="C467" s="25">
        <f t="shared" ca="1" si="55"/>
        <v>0.8894200037105825</v>
      </c>
      <c r="J467">
        <f t="shared" ca="1" si="56"/>
        <v>0</v>
      </c>
      <c r="K467">
        <f t="shared" ca="1" si="57"/>
        <v>1</v>
      </c>
      <c r="L467" s="55">
        <v>30</v>
      </c>
      <c r="M467" s="61">
        <f t="shared" ca="1" si="53"/>
        <v>0</v>
      </c>
      <c r="N467" s="55"/>
    </row>
    <row r="468" spans="1:18">
      <c r="C468"/>
    </row>
    <row r="469" spans="1:18">
      <c r="C469"/>
    </row>
    <row r="470" spans="1:18">
      <c r="C470"/>
    </row>
    <row r="471" spans="1:18">
      <c r="C471"/>
    </row>
    <row r="472" spans="1:18">
      <c r="C472"/>
    </row>
    <row r="473" spans="1:18">
      <c r="C473"/>
    </row>
    <row r="474" spans="1:18">
      <c r="C474"/>
    </row>
    <row r="475" spans="1:18" ht="26.1">
      <c r="A475" s="8" t="s">
        <v>103</v>
      </c>
      <c r="B475" s="8"/>
      <c r="O475" s="38" t="s">
        <v>55</v>
      </c>
      <c r="P475" s="38"/>
      <c r="Q475" s="38"/>
      <c r="R475" s="3"/>
    </row>
    <row r="476" spans="1:18" ht="26.1">
      <c r="A476" s="11"/>
      <c r="B476" s="12" t="s">
        <v>56</v>
      </c>
      <c r="C476" s="23"/>
      <c r="D476" s="1"/>
      <c r="E476" s="14" t="s">
        <v>57</v>
      </c>
      <c r="F476" s="1"/>
      <c r="G476" s="1"/>
      <c r="H476" s="1"/>
      <c r="I476" s="1"/>
      <c r="L476" s="54" t="s">
        <v>58</v>
      </c>
      <c r="M476" s="55"/>
      <c r="N476" s="55"/>
      <c r="O476" s="38" t="s">
        <v>12</v>
      </c>
      <c r="P476" s="38" t="s">
        <v>13</v>
      </c>
      <c r="Q476" s="38" t="s">
        <v>14</v>
      </c>
      <c r="R476" s="3"/>
    </row>
    <row r="477" spans="1:18" ht="21">
      <c r="A477" s="2" t="s">
        <v>59</v>
      </c>
      <c r="B477" s="2"/>
      <c r="C477" s="23"/>
      <c r="D477" s="1"/>
      <c r="E477" s="1"/>
      <c r="F477" s="1"/>
      <c r="G477" s="1"/>
      <c r="H477" s="1"/>
      <c r="I477" s="1"/>
      <c r="L477" s="55" t="s">
        <v>60</v>
      </c>
      <c r="M477" s="55"/>
      <c r="N477" s="55"/>
      <c r="O477" s="38">
        <v>0.43</v>
      </c>
      <c r="P477" s="38">
        <v>0.72</v>
      </c>
      <c r="Q477" s="38">
        <v>0.62</v>
      </c>
      <c r="R477" s="3"/>
    </row>
    <row r="478" spans="1:18" ht="23.45">
      <c r="A478" s="2" t="s">
        <v>61</v>
      </c>
      <c r="B478" s="27">
        <v>1</v>
      </c>
      <c r="C478" s="28" t="s">
        <v>62</v>
      </c>
      <c r="D478" s="16" t="s">
        <v>63</v>
      </c>
      <c r="E478" s="16"/>
      <c r="F478" s="1"/>
      <c r="G478" s="2" t="s">
        <v>64</v>
      </c>
      <c r="H478" s="2"/>
      <c r="I478" s="2"/>
      <c r="J478" s="2" t="s">
        <v>64</v>
      </c>
      <c r="K478" s="2"/>
      <c r="L478" s="56" t="s">
        <v>65</v>
      </c>
      <c r="M478" s="62">
        <f>1/M479</f>
        <v>0.32022543870885106</v>
      </c>
      <c r="N478" s="57" t="s">
        <v>66</v>
      </c>
      <c r="O478" s="13">
        <v>650</v>
      </c>
      <c r="P478" s="13" t="s">
        <v>18</v>
      </c>
      <c r="Q478" s="13"/>
      <c r="R478" s="3"/>
    </row>
    <row r="479" spans="1:18">
      <c r="A479" s="2"/>
      <c r="B479" s="29">
        <v>0</v>
      </c>
      <c r="C479" s="30" t="s">
        <v>68</v>
      </c>
      <c r="D479" s="26" t="s">
        <v>69</v>
      </c>
      <c r="E479" s="17"/>
      <c r="F479" s="1"/>
      <c r="G479" s="19" t="s">
        <v>70</v>
      </c>
      <c r="H479" s="20"/>
      <c r="I479" s="20"/>
      <c r="J479" s="2" t="s">
        <v>13</v>
      </c>
      <c r="K479" s="2" t="s">
        <v>71</v>
      </c>
      <c r="L479" s="58" t="s">
        <v>72</v>
      </c>
      <c r="M479" s="64">
        <f>'Rainfall Year 2025'!M479*AB16</f>
        <v>3.1227999999999998</v>
      </c>
      <c r="N479" s="55"/>
      <c r="O479" s="3"/>
      <c r="P479" s="3"/>
      <c r="Q479" s="3"/>
      <c r="R479" s="3"/>
    </row>
    <row r="480" spans="1:18">
      <c r="A480" s="5" t="s">
        <v>73</v>
      </c>
      <c r="B480" s="9" t="s">
        <v>74</v>
      </c>
      <c r="C480" s="24" t="s">
        <v>75</v>
      </c>
      <c r="D480" s="18" t="s">
        <v>76</v>
      </c>
      <c r="E480" s="18" t="s">
        <v>77</v>
      </c>
      <c r="F480" s="15" t="s">
        <v>78</v>
      </c>
      <c r="G480" s="20" t="s">
        <v>79</v>
      </c>
      <c r="H480" s="21">
        <f ca="1">COUNTIF(rainout,"&gt;0")/COUNT(rainout)</f>
        <v>0.65891472868217049</v>
      </c>
      <c r="I480" s="20"/>
      <c r="J480" s="6">
        <f ca="1">SUM(J481:J4130)/SUM(rainout)</f>
        <v>3.5294117647058823E-2</v>
      </c>
      <c r="K480" s="6">
        <f ca="1">SUM(K481:K4130)/(3650-SUM(rainout))</f>
        <v>3.5346097201767305E-3</v>
      </c>
      <c r="L480" s="59" t="s">
        <v>73</v>
      </c>
      <c r="M480" s="60" t="s">
        <v>80</v>
      </c>
      <c r="N480" s="55"/>
    </row>
    <row r="481" spans="1:23">
      <c r="A481" s="2">
        <v>1</v>
      </c>
      <c r="B481" s="10">
        <v>1</v>
      </c>
      <c r="C481" s="25">
        <f ca="1">RAND()</f>
        <v>6.9703740745177045E-2</v>
      </c>
      <c r="D481" s="18" t="s">
        <v>81</v>
      </c>
      <c r="E481" s="18" t="s">
        <v>82</v>
      </c>
      <c r="F481" s="15" t="s">
        <v>78</v>
      </c>
      <c r="G481" s="20" t="s">
        <v>12</v>
      </c>
      <c r="H481" s="21">
        <f ca="1">COUNTIF(rainout,"=0")/COUNT(rainout)</f>
        <v>0.34108527131782945</v>
      </c>
      <c r="I481" s="20"/>
      <c r="J481">
        <f ca="1">IF(AND(B481,B482),1,0)</f>
        <v>1</v>
      </c>
      <c r="K481">
        <f ca="1">IF(AND(NOT(B481),NOT(B482)),1,0)</f>
        <v>0</v>
      </c>
      <c r="L481" s="55">
        <v>1</v>
      </c>
      <c r="M481" s="61">
        <f t="shared" ref="M481:M511" ca="1" si="58">IF(B481&gt;0,-LN(1-(RAND()))/lambda,0)</f>
        <v>8.9073313424621436E-2</v>
      </c>
      <c r="N481" s="55"/>
      <c r="O481" s="37"/>
      <c r="P481" t="s">
        <v>83</v>
      </c>
    </row>
    <row r="482" spans="1:23">
      <c r="A482" s="2">
        <v>2</v>
      </c>
      <c r="B482" s="10">
        <f t="shared" ref="B482:B511" ca="1" si="59">IF(B481&gt;0,IF(C482&lt;pww,1,0),IF(C482&lt;pdw,1,0))</f>
        <v>1</v>
      </c>
      <c r="C482" s="25">
        <f t="shared" ref="C482:C511" ca="1" si="60">RAND()</f>
        <v>4.9899748585052861E-2</v>
      </c>
      <c r="D482" s="18"/>
      <c r="E482" s="18"/>
      <c r="F482" s="1"/>
      <c r="G482" s="19" t="s">
        <v>69</v>
      </c>
      <c r="H482" s="19"/>
      <c r="I482" s="20"/>
      <c r="J482">
        <f t="shared" ref="J482:J511" ca="1" si="61">IF(AND(B482,B483),1,0)</f>
        <v>0</v>
      </c>
      <c r="K482">
        <f t="shared" ref="K482:K511" ca="1" si="62">IF(AND(NOT(B482),NOT(B483)),1,0)</f>
        <v>0</v>
      </c>
      <c r="L482" s="55">
        <v>2</v>
      </c>
      <c r="M482" s="61">
        <f t="shared" ca="1" si="58"/>
        <v>1.0004782731223241</v>
      </c>
      <c r="N482" s="55"/>
      <c r="O482" s="4"/>
      <c r="P482" t="s">
        <v>84</v>
      </c>
    </row>
    <row r="483" spans="1:23" ht="15.6">
      <c r="A483" s="2">
        <v>3</v>
      </c>
      <c r="B483" s="10">
        <f t="shared" ca="1" si="59"/>
        <v>0</v>
      </c>
      <c r="C483" s="25">
        <f t="shared" ca="1" si="60"/>
        <v>0.78363375486887887</v>
      </c>
      <c r="D483" s="63">
        <f>'Rainfall Year 2025'!D483</f>
        <v>0.73</v>
      </c>
      <c r="E483" s="34">
        <f>1-D483</f>
        <v>0.27</v>
      </c>
      <c r="F483" s="35" t="s">
        <v>78</v>
      </c>
      <c r="G483" s="36">
        <f ca="1">J480</f>
        <v>3.5294117647058823E-2</v>
      </c>
      <c r="H483" s="36">
        <f ca="1">1-G483</f>
        <v>0.96470588235294119</v>
      </c>
      <c r="I483" s="20"/>
      <c r="J483">
        <f t="shared" ca="1" si="61"/>
        <v>0</v>
      </c>
      <c r="K483">
        <f t="shared" ca="1" si="62"/>
        <v>1</v>
      </c>
      <c r="L483" s="55">
        <v>3</v>
      </c>
      <c r="M483" s="61">
        <f t="shared" ca="1" si="58"/>
        <v>0</v>
      </c>
      <c r="N483" s="55"/>
      <c r="O483" s="41" t="s">
        <v>85</v>
      </c>
      <c r="P483" s="42"/>
      <c r="Q483" s="42" t="s">
        <v>86</v>
      </c>
      <c r="R483" s="43"/>
    </row>
    <row r="484" spans="1:23" ht="15.6">
      <c r="A484" s="2">
        <v>4</v>
      </c>
      <c r="B484" s="10">
        <f t="shared" ca="1" si="59"/>
        <v>0</v>
      </c>
      <c r="C484" s="25">
        <f t="shared" ca="1" si="60"/>
        <v>0.83013281913220405</v>
      </c>
      <c r="D484" s="34">
        <f>1-E484</f>
        <v>0.54</v>
      </c>
      <c r="E484" s="63">
        <f>'Rainfall Year 2025'!E484</f>
        <v>0.46</v>
      </c>
      <c r="F484" s="35" t="s">
        <v>78</v>
      </c>
      <c r="G484" s="36">
        <f ca="1">1-H484</f>
        <v>0.99646539027982328</v>
      </c>
      <c r="H484" s="36">
        <f ca="1">K480</f>
        <v>3.5346097201767305E-3</v>
      </c>
      <c r="I484" s="20"/>
      <c r="J484">
        <f t="shared" ca="1" si="61"/>
        <v>0</v>
      </c>
      <c r="K484">
        <f t="shared" ca="1" si="62"/>
        <v>1</v>
      </c>
      <c r="L484" s="55">
        <v>4</v>
      </c>
      <c r="M484" s="61">
        <f t="shared" ca="1" si="58"/>
        <v>0</v>
      </c>
      <c r="N484" s="55"/>
      <c r="O484" s="44">
        <f ca="1">SUM(M481:M511)/31/H480</f>
        <v>1.5383412986765599</v>
      </c>
      <c r="P484" s="45"/>
      <c r="Q484" s="46">
        <f ca="1">SUM(M481:M511)</f>
        <v>31.422707922579342</v>
      </c>
      <c r="R484" s="47" t="s">
        <v>87</v>
      </c>
      <c r="S484" s="78" t="s">
        <v>88</v>
      </c>
      <c r="T484" s="78"/>
      <c r="U484" s="78"/>
      <c r="V484" s="78"/>
    </row>
    <row r="485" spans="1:23" ht="15.6">
      <c r="A485" s="2">
        <v>5</v>
      </c>
      <c r="B485" s="10">
        <f t="shared" ca="1" si="59"/>
        <v>0</v>
      </c>
      <c r="C485" s="25">
        <f t="shared" ca="1" si="60"/>
        <v>0.63981569069419109</v>
      </c>
      <c r="J485">
        <f t="shared" ca="1" si="61"/>
        <v>0</v>
      </c>
      <c r="K485">
        <f t="shared" ca="1" si="62"/>
        <v>1</v>
      </c>
      <c r="L485" s="55">
        <v>5</v>
      </c>
      <c r="M485" s="61">
        <f t="shared" ca="1" si="58"/>
        <v>0</v>
      </c>
      <c r="N485" s="55"/>
      <c r="O485" s="48"/>
      <c r="P485" s="49"/>
      <c r="R485" s="50"/>
    </row>
    <row r="486" spans="1:23">
      <c r="A486" s="2">
        <v>6</v>
      </c>
      <c r="B486" s="10">
        <f t="shared" ca="1" si="59"/>
        <v>0</v>
      </c>
      <c r="C486" s="25">
        <f t="shared" ca="1" si="60"/>
        <v>0.72865481076243332</v>
      </c>
      <c r="J486">
        <f t="shared" ca="1" si="61"/>
        <v>0</v>
      </c>
      <c r="K486">
        <f t="shared" ca="1" si="62"/>
        <v>1</v>
      </c>
      <c r="L486" s="55">
        <v>6</v>
      </c>
      <c r="M486" s="61">
        <f t="shared" ca="1" si="58"/>
        <v>0</v>
      </c>
      <c r="N486" s="55"/>
    </row>
    <row r="487" spans="1:23">
      <c r="A487" s="2">
        <v>7</v>
      </c>
      <c r="B487" s="10">
        <f t="shared" ca="1" si="59"/>
        <v>0</v>
      </c>
      <c r="C487" s="25">
        <f t="shared" ca="1" si="60"/>
        <v>0.68136995740550066</v>
      </c>
      <c r="J487">
        <f t="shared" ca="1" si="61"/>
        <v>0</v>
      </c>
      <c r="K487">
        <f t="shared" ca="1" si="62"/>
        <v>1</v>
      </c>
      <c r="L487" s="55">
        <v>7</v>
      </c>
      <c r="M487" s="61">
        <f t="shared" ca="1" si="58"/>
        <v>0</v>
      </c>
      <c r="N487" s="55"/>
      <c r="O487" s="76" t="s">
        <v>89</v>
      </c>
      <c r="P487" s="76" t="s">
        <v>90</v>
      </c>
      <c r="Q487" s="77">
        <f>79.9</f>
        <v>79.900000000000006</v>
      </c>
      <c r="R487" s="78" t="s">
        <v>87</v>
      </c>
      <c r="S487" s="78" t="s">
        <v>91</v>
      </c>
      <c r="T487" s="78"/>
      <c r="U487" s="78"/>
      <c r="V487" s="78"/>
      <c r="W487" s="78"/>
    </row>
    <row r="488" spans="1:23">
      <c r="A488" s="2">
        <v>8</v>
      </c>
      <c r="B488" s="10">
        <f t="shared" ca="1" si="59"/>
        <v>0</v>
      </c>
      <c r="C488" s="25">
        <f t="shared" ca="1" si="60"/>
        <v>0.72764117422441621</v>
      </c>
      <c r="J488">
        <f t="shared" ca="1" si="61"/>
        <v>0</v>
      </c>
      <c r="K488">
        <f t="shared" ca="1" si="62"/>
        <v>1</v>
      </c>
      <c r="L488" s="55">
        <v>8</v>
      </c>
      <c r="M488" s="61">
        <f t="shared" ca="1" si="58"/>
        <v>0</v>
      </c>
      <c r="N488" s="55"/>
      <c r="O488" s="76"/>
      <c r="P488" s="76" t="s">
        <v>92</v>
      </c>
      <c r="Q488" s="77">
        <f ca="1">MAX(M481:M4130)</f>
        <v>8.25550272135626</v>
      </c>
      <c r="R488" s="78" t="s">
        <v>87</v>
      </c>
      <c r="S488" s="78"/>
      <c r="T488" s="78"/>
      <c r="U488" s="78"/>
      <c r="V488" s="78"/>
      <c r="W488" s="78"/>
    </row>
    <row r="489" spans="1:23">
      <c r="A489" s="2">
        <v>9</v>
      </c>
      <c r="B489" s="10">
        <f t="shared" ca="1" si="59"/>
        <v>0</v>
      </c>
      <c r="C489" s="25">
        <f t="shared" ca="1" si="60"/>
        <v>0.86460657037382693</v>
      </c>
      <c r="J489">
        <f t="shared" ca="1" si="61"/>
        <v>0</v>
      </c>
      <c r="K489">
        <f t="shared" ca="1" si="62"/>
        <v>0</v>
      </c>
      <c r="L489" s="55">
        <v>9</v>
      </c>
      <c r="M489" s="61">
        <f t="shared" ca="1" si="58"/>
        <v>0</v>
      </c>
      <c r="N489" s="55"/>
      <c r="Q489" s="51"/>
    </row>
    <row r="490" spans="1:23">
      <c r="A490" s="2">
        <v>10</v>
      </c>
      <c r="B490" s="10">
        <f t="shared" ca="1" si="59"/>
        <v>1</v>
      </c>
      <c r="C490" s="25">
        <f t="shared" ca="1" si="60"/>
        <v>0.51064083588822695</v>
      </c>
      <c r="J490">
        <f t="shared" ca="1" si="61"/>
        <v>1</v>
      </c>
      <c r="K490">
        <f t="shared" ca="1" si="62"/>
        <v>0</v>
      </c>
      <c r="L490" s="55">
        <v>10</v>
      </c>
      <c r="M490" s="61">
        <f t="shared" ca="1" si="58"/>
        <v>3.3398822349074226</v>
      </c>
      <c r="N490" s="55"/>
    </row>
    <row r="491" spans="1:23">
      <c r="A491" s="2">
        <v>11</v>
      </c>
      <c r="B491" s="10">
        <f t="shared" ca="1" si="59"/>
        <v>1</v>
      </c>
      <c r="C491" s="25">
        <f t="shared" ca="1" si="60"/>
        <v>0.62682013834395001</v>
      </c>
      <c r="J491">
        <f t="shared" ca="1" si="61"/>
        <v>1</v>
      </c>
      <c r="K491">
        <f t="shared" ca="1" si="62"/>
        <v>0</v>
      </c>
      <c r="L491" s="55">
        <v>11</v>
      </c>
      <c r="M491" s="61">
        <f t="shared" ca="1" si="58"/>
        <v>1.545446780197467</v>
      </c>
      <c r="N491" s="55"/>
    </row>
    <row r="492" spans="1:23">
      <c r="A492" s="2">
        <v>12</v>
      </c>
      <c r="B492" s="10">
        <f t="shared" ca="1" si="59"/>
        <v>1</v>
      </c>
      <c r="C492" s="25">
        <f t="shared" ca="1" si="60"/>
        <v>0.6780813703159676</v>
      </c>
      <c r="J492">
        <f t="shared" ca="1" si="61"/>
        <v>1</v>
      </c>
      <c r="K492">
        <f t="shared" ca="1" si="62"/>
        <v>0</v>
      </c>
      <c r="L492" s="55">
        <v>12</v>
      </c>
      <c r="M492" s="61">
        <f t="shared" ca="1" si="58"/>
        <v>1.4946632629320682</v>
      </c>
      <c r="N492" s="55"/>
    </row>
    <row r="493" spans="1:23">
      <c r="A493" s="2">
        <v>13</v>
      </c>
      <c r="B493" s="10">
        <f t="shared" ca="1" si="59"/>
        <v>1</v>
      </c>
      <c r="C493" s="25">
        <f t="shared" ca="1" si="60"/>
        <v>0.17138467181557171</v>
      </c>
      <c r="J493">
        <f t="shared" ca="1" si="61"/>
        <v>0</v>
      </c>
      <c r="K493">
        <f t="shared" ca="1" si="62"/>
        <v>0</v>
      </c>
      <c r="L493" s="55">
        <v>13</v>
      </c>
      <c r="M493" s="61">
        <f t="shared" ca="1" si="58"/>
        <v>2.0838073821736232</v>
      </c>
      <c r="N493" s="55"/>
    </row>
    <row r="494" spans="1:23">
      <c r="A494" s="2">
        <v>14</v>
      </c>
      <c r="B494" s="10">
        <f t="shared" ca="1" si="59"/>
        <v>0</v>
      </c>
      <c r="C494" s="25">
        <f t="shared" ca="1" si="60"/>
        <v>0.97529904051042371</v>
      </c>
      <c r="J494">
        <f t="shared" ca="1" si="61"/>
        <v>0</v>
      </c>
      <c r="K494">
        <f t="shared" ca="1" si="62"/>
        <v>1</v>
      </c>
      <c r="L494" s="55">
        <v>14</v>
      </c>
      <c r="M494" s="61">
        <f t="shared" ca="1" si="58"/>
        <v>0</v>
      </c>
      <c r="N494" s="55"/>
    </row>
    <row r="495" spans="1:23">
      <c r="A495" s="2">
        <v>15</v>
      </c>
      <c r="B495" s="10">
        <f t="shared" ca="1" si="59"/>
        <v>0</v>
      </c>
      <c r="C495" s="25">
        <f t="shared" ca="1" si="60"/>
        <v>0.9995209892620468</v>
      </c>
      <c r="J495">
        <f t="shared" ca="1" si="61"/>
        <v>0</v>
      </c>
      <c r="K495">
        <f t="shared" ca="1" si="62"/>
        <v>0</v>
      </c>
      <c r="L495" s="55">
        <v>15</v>
      </c>
      <c r="M495" s="61">
        <f t="shared" ca="1" si="58"/>
        <v>0</v>
      </c>
      <c r="N495" s="55"/>
    </row>
    <row r="496" spans="1:23">
      <c r="A496" s="2">
        <v>16</v>
      </c>
      <c r="B496" s="10">
        <f t="shared" ca="1" si="59"/>
        <v>1</v>
      </c>
      <c r="C496" s="25">
        <f t="shared" ca="1" si="60"/>
        <v>3.4201164738251633E-2</v>
      </c>
      <c r="J496">
        <f t="shared" ca="1" si="61"/>
        <v>0</v>
      </c>
      <c r="K496">
        <f t="shared" ca="1" si="62"/>
        <v>0</v>
      </c>
      <c r="L496" s="55">
        <v>16</v>
      </c>
      <c r="M496" s="61">
        <f t="shared" ca="1" si="58"/>
        <v>1.4498544722625393</v>
      </c>
      <c r="N496" s="55"/>
    </row>
    <row r="497" spans="1:14">
      <c r="A497" s="2">
        <v>17</v>
      </c>
      <c r="B497" s="10">
        <f t="shared" ca="1" si="59"/>
        <v>0</v>
      </c>
      <c r="C497" s="25">
        <f t="shared" ca="1" si="60"/>
        <v>0.90430786427922139</v>
      </c>
      <c r="J497">
        <f t="shared" ca="1" si="61"/>
        <v>0</v>
      </c>
      <c r="K497">
        <f t="shared" ca="1" si="62"/>
        <v>0</v>
      </c>
      <c r="L497" s="55">
        <v>17</v>
      </c>
      <c r="M497" s="61">
        <f t="shared" ca="1" si="58"/>
        <v>0</v>
      </c>
      <c r="N497" s="55"/>
    </row>
    <row r="498" spans="1:14">
      <c r="A498" s="2">
        <v>18</v>
      </c>
      <c r="B498" s="10">
        <f t="shared" ca="1" si="59"/>
        <v>1</v>
      </c>
      <c r="C498" s="25">
        <f t="shared" ca="1" si="60"/>
        <v>0.20580810555196372</v>
      </c>
      <c r="J498">
        <f t="shared" ca="1" si="61"/>
        <v>1</v>
      </c>
      <c r="K498">
        <f t="shared" ca="1" si="62"/>
        <v>0</v>
      </c>
      <c r="L498" s="55">
        <v>18</v>
      </c>
      <c r="M498" s="61">
        <f t="shared" ca="1" si="58"/>
        <v>5.1231394070861471</v>
      </c>
      <c r="N498" s="55"/>
    </row>
    <row r="499" spans="1:14">
      <c r="A499" s="2">
        <v>19</v>
      </c>
      <c r="B499" s="10">
        <f t="shared" ca="1" si="59"/>
        <v>1</v>
      </c>
      <c r="C499" s="25">
        <f t="shared" ca="1" si="60"/>
        <v>0.22957422237853253</v>
      </c>
      <c r="J499">
        <f t="shared" ca="1" si="61"/>
        <v>0</v>
      </c>
      <c r="K499">
        <f t="shared" ca="1" si="62"/>
        <v>0</v>
      </c>
      <c r="L499" s="55">
        <v>19</v>
      </c>
      <c r="M499" s="61">
        <f t="shared" ca="1" si="58"/>
        <v>2.6359755129869238</v>
      </c>
      <c r="N499" s="55"/>
    </row>
    <row r="500" spans="1:14">
      <c r="A500" s="2">
        <v>20</v>
      </c>
      <c r="B500" s="10">
        <f t="shared" ca="1" si="59"/>
        <v>0</v>
      </c>
      <c r="C500" s="25">
        <f t="shared" ca="1" si="60"/>
        <v>0.77861896517559726</v>
      </c>
      <c r="J500">
        <f t="shared" ca="1" si="61"/>
        <v>0</v>
      </c>
      <c r="K500">
        <f t="shared" ca="1" si="62"/>
        <v>1</v>
      </c>
      <c r="L500" s="55">
        <v>20</v>
      </c>
      <c r="M500" s="61">
        <f t="shared" ca="1" si="58"/>
        <v>0</v>
      </c>
      <c r="N500" s="55"/>
    </row>
    <row r="501" spans="1:14">
      <c r="A501" s="2">
        <v>21</v>
      </c>
      <c r="B501" s="10">
        <f t="shared" ca="1" si="59"/>
        <v>0</v>
      </c>
      <c r="C501" s="25">
        <f t="shared" ca="1" si="60"/>
        <v>0.74103311775561365</v>
      </c>
      <c r="J501">
        <f t="shared" ca="1" si="61"/>
        <v>0</v>
      </c>
      <c r="K501">
        <f t="shared" ca="1" si="62"/>
        <v>0</v>
      </c>
      <c r="L501" s="55">
        <v>21</v>
      </c>
      <c r="M501" s="61">
        <f t="shared" ca="1" si="58"/>
        <v>0</v>
      </c>
      <c r="N501" s="55"/>
    </row>
    <row r="502" spans="1:14">
      <c r="A502" s="2">
        <v>22</v>
      </c>
      <c r="B502" s="10">
        <f t="shared" ca="1" si="59"/>
        <v>1</v>
      </c>
      <c r="C502" s="25">
        <f t="shared" ca="1" si="60"/>
        <v>0.30901014518922121</v>
      </c>
      <c r="J502">
        <f t="shared" ca="1" si="61"/>
        <v>1</v>
      </c>
      <c r="K502">
        <f t="shared" ca="1" si="62"/>
        <v>0</v>
      </c>
      <c r="L502" s="55">
        <v>22</v>
      </c>
      <c r="M502" s="61">
        <f t="shared" ca="1" si="58"/>
        <v>9.4559579317252673E-2</v>
      </c>
      <c r="N502" s="55"/>
    </row>
    <row r="503" spans="1:14">
      <c r="A503" s="2">
        <v>23</v>
      </c>
      <c r="B503" s="10">
        <f t="shared" ca="1" si="59"/>
        <v>1</v>
      </c>
      <c r="C503" s="25">
        <f t="shared" ca="1" si="60"/>
        <v>9.0064070211729463E-3</v>
      </c>
      <c r="J503">
        <f t="shared" ca="1" si="61"/>
        <v>1</v>
      </c>
      <c r="K503">
        <f t="shared" ca="1" si="62"/>
        <v>0</v>
      </c>
      <c r="L503" s="55">
        <v>23</v>
      </c>
      <c r="M503" s="61">
        <f t="shared" ca="1" si="58"/>
        <v>0.64359404423175215</v>
      </c>
      <c r="N503" s="55"/>
    </row>
    <row r="504" spans="1:14">
      <c r="A504" s="2">
        <v>24</v>
      </c>
      <c r="B504" s="10">
        <f t="shared" ca="1" si="59"/>
        <v>1</v>
      </c>
      <c r="C504" s="25">
        <f t="shared" ca="1" si="60"/>
        <v>0.67281578818761767</v>
      </c>
      <c r="J504">
        <f t="shared" ca="1" si="61"/>
        <v>0</v>
      </c>
      <c r="K504">
        <f t="shared" ca="1" si="62"/>
        <v>0</v>
      </c>
      <c r="L504" s="55">
        <v>24</v>
      </c>
      <c r="M504" s="61">
        <f t="shared" ca="1" si="58"/>
        <v>0.64222642032051735</v>
      </c>
      <c r="N504" s="55"/>
    </row>
    <row r="505" spans="1:14">
      <c r="A505" s="2">
        <v>25</v>
      </c>
      <c r="B505" s="10">
        <f t="shared" ca="1" si="59"/>
        <v>0</v>
      </c>
      <c r="C505" s="25">
        <f t="shared" ca="1" si="60"/>
        <v>0.79932965702754744</v>
      </c>
      <c r="J505">
        <f t="shared" ca="1" si="61"/>
        <v>0</v>
      </c>
      <c r="K505">
        <f t="shared" ca="1" si="62"/>
        <v>1</v>
      </c>
      <c r="L505" s="55">
        <v>25</v>
      </c>
      <c r="M505" s="61">
        <f t="shared" ca="1" si="58"/>
        <v>0</v>
      </c>
      <c r="N505" s="55"/>
    </row>
    <row r="506" spans="1:14">
      <c r="A506" s="2">
        <v>26</v>
      </c>
      <c r="B506" s="10">
        <f t="shared" ca="1" si="59"/>
        <v>0</v>
      </c>
      <c r="C506" s="25">
        <f t="shared" ca="1" si="60"/>
        <v>0.92357921830845902</v>
      </c>
      <c r="J506">
        <f t="shared" ca="1" si="61"/>
        <v>0</v>
      </c>
      <c r="K506">
        <f t="shared" ca="1" si="62"/>
        <v>1</v>
      </c>
      <c r="L506" s="55">
        <v>26</v>
      </c>
      <c r="M506" s="61">
        <f t="shared" ca="1" si="58"/>
        <v>0</v>
      </c>
      <c r="N506" s="55"/>
    </row>
    <row r="507" spans="1:14">
      <c r="A507" s="2">
        <v>27</v>
      </c>
      <c r="B507" s="10">
        <f t="shared" ca="1" si="59"/>
        <v>0</v>
      </c>
      <c r="C507" s="25">
        <f t="shared" ca="1" si="60"/>
        <v>0.67403626621726509</v>
      </c>
      <c r="J507">
        <f t="shared" ca="1" si="61"/>
        <v>0</v>
      </c>
      <c r="K507">
        <f t="shared" ca="1" si="62"/>
        <v>1</v>
      </c>
      <c r="L507" s="55">
        <v>27</v>
      </c>
      <c r="M507" s="61">
        <f t="shared" ca="1" si="58"/>
        <v>0</v>
      </c>
      <c r="N507" s="55"/>
    </row>
    <row r="508" spans="1:14">
      <c r="A508" s="2">
        <v>28</v>
      </c>
      <c r="B508" s="10">
        <f t="shared" ca="1" si="59"/>
        <v>0</v>
      </c>
      <c r="C508" s="25">
        <f t="shared" ca="1" si="60"/>
        <v>0.93204623017266319</v>
      </c>
      <c r="J508">
        <f t="shared" ca="1" si="61"/>
        <v>0</v>
      </c>
      <c r="K508">
        <f t="shared" ca="1" si="62"/>
        <v>1</v>
      </c>
      <c r="L508" s="55">
        <v>28</v>
      </c>
      <c r="M508" s="61">
        <f t="shared" ca="1" si="58"/>
        <v>0</v>
      </c>
      <c r="N508" s="55"/>
    </row>
    <row r="509" spans="1:14">
      <c r="A509" s="2">
        <v>29</v>
      </c>
      <c r="B509" s="10">
        <f t="shared" ca="1" si="59"/>
        <v>0</v>
      </c>
      <c r="C509" s="25">
        <f t="shared" ca="1" si="60"/>
        <v>0.83239316796011298</v>
      </c>
      <c r="J509">
        <f t="shared" ca="1" si="61"/>
        <v>0</v>
      </c>
      <c r="K509">
        <f t="shared" ca="1" si="62"/>
        <v>0</v>
      </c>
      <c r="L509" s="55">
        <v>29</v>
      </c>
      <c r="M509" s="61">
        <f t="shared" ca="1" si="58"/>
        <v>0</v>
      </c>
      <c r="N509" s="55"/>
    </row>
    <row r="510" spans="1:14">
      <c r="A510" s="2">
        <v>30</v>
      </c>
      <c r="B510" s="10">
        <f t="shared" ca="1" si="59"/>
        <v>1</v>
      </c>
      <c r="C510" s="25">
        <f t="shared" ca="1" si="60"/>
        <v>0.50396950064236024</v>
      </c>
      <c r="J510">
        <f t="shared" ca="1" si="61"/>
        <v>1</v>
      </c>
      <c r="K510">
        <f t="shared" ca="1" si="62"/>
        <v>0</v>
      </c>
      <c r="L510" s="55">
        <v>30</v>
      </c>
      <c r="M510" s="61">
        <f t="shared" ca="1" si="58"/>
        <v>3.0245045182604202</v>
      </c>
      <c r="N510" s="55"/>
    </row>
    <row r="511" spans="1:14">
      <c r="A511" s="2">
        <v>31</v>
      </c>
      <c r="B511" s="10">
        <f t="shared" ca="1" si="59"/>
        <v>1</v>
      </c>
      <c r="C511" s="25">
        <f t="shared" ca="1" si="60"/>
        <v>0.68302940024371683</v>
      </c>
      <c r="J511">
        <f t="shared" ca="1" si="61"/>
        <v>1</v>
      </c>
      <c r="K511">
        <f t="shared" ca="1" si="62"/>
        <v>0</v>
      </c>
      <c r="L511" s="55">
        <v>31</v>
      </c>
      <c r="M511" s="61">
        <f t="shared" ca="1" si="58"/>
        <v>8.25550272135626</v>
      </c>
      <c r="N511" s="55"/>
    </row>
    <row r="512" spans="1:14">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1:3">
      <c r="C3649"/>
    </row>
    <row r="3650" spans="1:3">
      <c r="C3650"/>
    </row>
    <row r="3651" spans="1:3">
      <c r="C3651"/>
    </row>
    <row r="3652" spans="1:3">
      <c r="C3652"/>
    </row>
    <row r="3653" spans="1:3">
      <c r="C3653"/>
    </row>
    <row r="3654" spans="1:3">
      <c r="C3654"/>
    </row>
    <row r="3655" spans="1:3">
      <c r="C3655"/>
    </row>
    <row r="3656" spans="1:3">
      <c r="C3656"/>
    </row>
    <row r="3657" spans="1:3">
      <c r="A3657" s="31"/>
      <c r="B3657" s="32"/>
      <c r="C3657" s="33"/>
    </row>
    <row r="3658" spans="1:3">
      <c r="A3658" s="31"/>
      <c r="B3658" s="32"/>
      <c r="C3658" s="33"/>
    </row>
  </sheetData>
  <pageMargins left="0.7" right="0.7" top="0.75" bottom="0.75" header="0.3" footer="0.3"/>
  <pageSetup paperSize="9" orientation="portrait" verticalDpi="4"/>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EG3659"/>
  <sheetViews>
    <sheetView zoomScale="53" zoomScaleNormal="85" workbookViewId="0">
      <selection activeCell="I23" sqref="I23"/>
    </sheetView>
  </sheetViews>
  <sheetFormatPr defaultRowHeight="14.45"/>
  <cols>
    <col min="1" max="1" width="10.7109375" bestFit="1" customWidth="1"/>
    <col min="2" max="2" width="13.42578125" customWidth="1"/>
    <col min="4" max="4" width="13" customWidth="1"/>
    <col min="5" max="5" width="11.7109375" customWidth="1"/>
    <col min="6" max="6" width="11.42578125" bestFit="1" customWidth="1"/>
    <col min="7" max="7" width="24" bestFit="1" customWidth="1"/>
    <col min="9" max="9" width="22.28515625" bestFit="1" customWidth="1"/>
    <col min="32" max="32" width="24" bestFit="1" customWidth="1"/>
    <col min="56" max="56" width="24" bestFit="1" customWidth="1"/>
    <col min="82" max="82" width="24" bestFit="1" customWidth="1"/>
    <col min="107" max="107" width="24" bestFit="1" customWidth="1"/>
    <col min="126" max="126" width="10.7109375" bestFit="1" customWidth="1"/>
    <col min="132" max="132" width="24" bestFit="1" customWidth="1"/>
  </cols>
  <sheetData>
    <row r="3" spans="1:136">
      <c r="A3" s="84">
        <v>2025</v>
      </c>
      <c r="F3" s="1" t="s">
        <v>119</v>
      </c>
      <c r="H3" s="1"/>
      <c r="I3" s="1"/>
      <c r="J3" s="1"/>
      <c r="K3" s="1"/>
      <c r="Z3" s="84">
        <v>2035</v>
      </c>
      <c r="AE3" s="1" t="s">
        <v>119</v>
      </c>
      <c r="AG3" s="1"/>
      <c r="AH3" s="1"/>
      <c r="AI3" s="1"/>
      <c r="AJ3" s="1"/>
      <c r="AX3" s="84">
        <v>2045</v>
      </c>
      <c r="BC3" s="1" t="s">
        <v>119</v>
      </c>
      <c r="BE3" s="1"/>
      <c r="BF3" s="1"/>
      <c r="BG3" s="1"/>
      <c r="BH3" s="1"/>
      <c r="BX3" s="84">
        <v>2055</v>
      </c>
      <c r="CC3" s="1" t="s">
        <v>119</v>
      </c>
      <c r="CE3" s="1"/>
      <c r="CF3" s="1"/>
      <c r="CG3" s="1"/>
      <c r="CH3" s="1"/>
      <c r="CW3" s="84">
        <v>2065</v>
      </c>
      <c r="DB3" s="1" t="s">
        <v>119</v>
      </c>
      <c r="DD3" s="1"/>
      <c r="DE3" s="1"/>
      <c r="DF3" s="1"/>
      <c r="DG3" s="1"/>
      <c r="DV3" s="84">
        <v>2075</v>
      </c>
      <c r="EA3" s="1" t="s">
        <v>119</v>
      </c>
      <c r="EC3" s="1"/>
      <c r="ED3" s="1"/>
      <c r="EE3" s="1"/>
      <c r="EF3" s="1"/>
    </row>
    <row r="4" spans="1:136">
      <c r="D4" s="53"/>
      <c r="E4" s="53"/>
      <c r="F4" s="68" t="s">
        <v>120</v>
      </c>
      <c r="G4" s="53"/>
      <c r="H4" s="68"/>
      <c r="I4" s="68" t="s">
        <v>121</v>
      </c>
      <c r="J4" s="68" t="s">
        <v>122</v>
      </c>
      <c r="K4" s="1"/>
      <c r="AC4" s="53"/>
      <c r="AD4" s="53"/>
      <c r="AE4" s="68" t="s">
        <v>120</v>
      </c>
      <c r="AF4" s="53"/>
      <c r="AG4" s="68"/>
      <c r="AH4" s="68" t="s">
        <v>121</v>
      </c>
      <c r="AI4" s="68" t="s">
        <v>122</v>
      </c>
      <c r="AJ4" s="1"/>
      <c r="BA4" s="53"/>
      <c r="BB4" s="53"/>
      <c r="BC4" s="68" t="s">
        <v>120</v>
      </c>
      <c r="BD4" s="53"/>
      <c r="BE4" s="68"/>
      <c r="BF4" s="68" t="s">
        <v>121</v>
      </c>
      <c r="BG4" s="68" t="s">
        <v>122</v>
      </c>
      <c r="BH4" s="1"/>
      <c r="CA4" s="53"/>
      <c r="CB4" s="53"/>
      <c r="CC4" s="68" t="s">
        <v>120</v>
      </c>
      <c r="CD4" s="53"/>
      <c r="CE4" s="68"/>
      <c r="CF4" s="68" t="s">
        <v>121</v>
      </c>
      <c r="CG4" s="68" t="s">
        <v>122</v>
      </c>
      <c r="CH4" s="1"/>
      <c r="CZ4" s="53"/>
      <c r="DA4" s="53"/>
      <c r="DB4" s="68" t="s">
        <v>120</v>
      </c>
      <c r="DC4" s="53"/>
      <c r="DD4" s="68"/>
      <c r="DE4" s="68" t="s">
        <v>121</v>
      </c>
      <c r="DF4" s="68" t="s">
        <v>122</v>
      </c>
      <c r="DG4" s="1"/>
      <c r="DY4" s="53"/>
      <c r="DZ4" s="53"/>
      <c r="EA4" s="68" t="s">
        <v>120</v>
      </c>
      <c r="EB4" s="53"/>
      <c r="EC4" s="68"/>
      <c r="ED4" s="68" t="s">
        <v>121</v>
      </c>
      <c r="EE4" s="68" t="s">
        <v>122</v>
      </c>
      <c r="EF4" s="1"/>
    </row>
    <row r="5" spans="1:136">
      <c r="D5" s="53"/>
      <c r="E5" s="53"/>
      <c r="F5" s="71">
        <v>1800</v>
      </c>
      <c r="G5" s="53"/>
      <c r="H5" s="68" t="s">
        <v>123</v>
      </c>
      <c r="I5" s="71">
        <v>10000</v>
      </c>
      <c r="J5" s="71">
        <v>15150</v>
      </c>
      <c r="K5" s="1"/>
      <c r="AC5" s="53"/>
      <c r="AD5" s="53"/>
      <c r="AE5" s="71">
        <v>1800</v>
      </c>
      <c r="AF5" s="53"/>
      <c r="AG5" s="68" t="s">
        <v>123</v>
      </c>
      <c r="AH5" s="71">
        <v>10000</v>
      </c>
      <c r="AI5" s="71">
        <v>15150</v>
      </c>
      <c r="AJ5" s="1"/>
      <c r="BA5" s="53"/>
      <c r="BB5" s="53"/>
      <c r="BC5" s="71">
        <v>1800</v>
      </c>
      <c r="BD5" s="53"/>
      <c r="BE5" s="68" t="s">
        <v>123</v>
      </c>
      <c r="BF5" s="71">
        <v>10000</v>
      </c>
      <c r="BG5" s="71">
        <v>15150</v>
      </c>
      <c r="BH5" s="1"/>
      <c r="CA5" s="53"/>
      <c r="CB5" s="53"/>
      <c r="CC5" s="71">
        <v>1800</v>
      </c>
      <c r="CD5" s="53"/>
      <c r="CE5" s="68" t="s">
        <v>123</v>
      </c>
      <c r="CF5" s="71">
        <v>10000</v>
      </c>
      <c r="CG5" s="71">
        <v>15150</v>
      </c>
      <c r="CH5" s="1"/>
      <c r="CZ5" s="53"/>
      <c r="DA5" s="53"/>
      <c r="DB5" s="71">
        <v>1800</v>
      </c>
      <c r="DC5" s="53"/>
      <c r="DD5" s="68" t="s">
        <v>123</v>
      </c>
      <c r="DE5" s="71">
        <v>10000</v>
      </c>
      <c r="DF5" s="71">
        <v>15150</v>
      </c>
      <c r="DG5" s="1"/>
      <c r="DY5" s="53"/>
      <c r="DZ5" s="53"/>
      <c r="EA5" s="71">
        <v>1800</v>
      </c>
      <c r="EB5" s="53"/>
      <c r="EC5" s="68" t="s">
        <v>123</v>
      </c>
      <c r="ED5" s="71">
        <v>10000</v>
      </c>
      <c r="EE5" s="71">
        <v>15150</v>
      </c>
      <c r="EF5" s="1"/>
    </row>
    <row r="6" spans="1:136">
      <c r="D6" s="53"/>
      <c r="E6" s="53"/>
      <c r="G6" s="37"/>
      <c r="AC6" s="53"/>
      <c r="AD6" s="53"/>
      <c r="AF6" s="37"/>
      <c r="BA6" s="53"/>
      <c r="BB6" s="53"/>
      <c r="BD6" s="37"/>
      <c r="CA6" s="53"/>
      <c r="CB6" s="53"/>
      <c r="CD6" s="37"/>
      <c r="CZ6" s="53"/>
      <c r="DA6" s="53"/>
      <c r="DC6" s="37"/>
      <c r="DY6" s="53"/>
      <c r="DZ6" s="53"/>
      <c r="EB6" s="37"/>
    </row>
    <row r="7" spans="1:136">
      <c r="D7" s="53"/>
      <c r="E7" s="53"/>
      <c r="AC7" s="53"/>
      <c r="AD7" s="53"/>
      <c r="BA7" s="53"/>
      <c r="BB7" s="53"/>
      <c r="CA7" s="53"/>
      <c r="CB7" s="53"/>
      <c r="CZ7" s="53"/>
      <c r="DA7" s="53"/>
      <c r="DY7" s="53"/>
      <c r="DZ7" s="53"/>
    </row>
    <row r="8" spans="1:136">
      <c r="A8" s="96" t="s">
        <v>124</v>
      </c>
      <c r="B8">
        <v>73.599999999999994</v>
      </c>
      <c r="C8">
        <f>B8*roof</f>
        <v>132480</v>
      </c>
      <c r="D8" s="37">
        <f>MIN(tank,MAX(0,D10+C8-E10))</f>
        <v>10000</v>
      </c>
      <c r="E8" s="37">
        <f>MIN(use,D8)</f>
        <v>10000</v>
      </c>
      <c r="F8" s="37">
        <f>MAX(0,C8-tank)</f>
        <v>122480</v>
      </c>
      <c r="I8" s="69" t="s">
        <v>125</v>
      </c>
      <c r="J8" s="69"/>
      <c r="AH8" s="69" t="s">
        <v>125</v>
      </c>
      <c r="AI8" s="69"/>
      <c r="BF8" s="69" t="s">
        <v>125</v>
      </c>
      <c r="BG8" s="69"/>
      <c r="CF8" s="69" t="s">
        <v>125</v>
      </c>
      <c r="CG8" s="69"/>
      <c r="DE8" s="69" t="s">
        <v>125</v>
      </c>
      <c r="DF8" s="69"/>
      <c r="DV8" s="96" t="s">
        <v>124</v>
      </c>
      <c r="DW8">
        <v>68.12</v>
      </c>
      <c r="DX8">
        <f>DW8*roof</f>
        <v>122616.00000000001</v>
      </c>
      <c r="DY8" s="37">
        <f>MIN(tank,MAX(0,DY10+DX8-DZ10))</f>
        <v>10000</v>
      </c>
      <c r="DZ8" s="37">
        <f>MIN(use,DY8)</f>
        <v>10000</v>
      </c>
      <c r="EA8" s="37">
        <f>MAX(0,DX8-tank)</f>
        <v>112616.00000000001</v>
      </c>
      <c r="ED8" s="69" t="s">
        <v>125</v>
      </c>
      <c r="EE8" s="69"/>
    </row>
    <row r="9" spans="1:136">
      <c r="A9" s="76" t="s">
        <v>73</v>
      </c>
      <c r="B9" s="76" t="s">
        <v>126</v>
      </c>
      <c r="C9" s="76" t="s">
        <v>127</v>
      </c>
      <c r="D9" s="76" t="s">
        <v>128</v>
      </c>
      <c r="E9" s="76" t="s">
        <v>129</v>
      </c>
      <c r="F9" s="76" t="s">
        <v>130</v>
      </c>
      <c r="G9" s="85" t="s">
        <v>131</v>
      </c>
      <c r="I9" s="69"/>
      <c r="J9" s="69"/>
      <c r="Z9" s="76" t="s">
        <v>73</v>
      </c>
      <c r="AA9" s="76" t="s">
        <v>126</v>
      </c>
      <c r="AB9" s="76" t="s">
        <v>127</v>
      </c>
      <c r="AC9" s="76" t="s">
        <v>128</v>
      </c>
      <c r="AD9" s="76" t="s">
        <v>129</v>
      </c>
      <c r="AE9" s="76" t="s">
        <v>130</v>
      </c>
      <c r="AF9" s="85" t="s">
        <v>131</v>
      </c>
      <c r="AH9" s="69"/>
      <c r="AI9" s="69"/>
      <c r="AX9" s="76" t="s">
        <v>73</v>
      </c>
      <c r="AY9" s="76" t="s">
        <v>126</v>
      </c>
      <c r="AZ9" s="76" t="s">
        <v>127</v>
      </c>
      <c r="BA9" s="76" t="s">
        <v>128</v>
      </c>
      <c r="BB9" s="76" t="s">
        <v>129</v>
      </c>
      <c r="BC9" s="76" t="s">
        <v>130</v>
      </c>
      <c r="BD9" s="85" t="s">
        <v>131</v>
      </c>
      <c r="BF9" s="69"/>
      <c r="BG9" s="69"/>
      <c r="BX9" s="76" t="s">
        <v>73</v>
      </c>
      <c r="BY9" s="76" t="s">
        <v>126</v>
      </c>
      <c r="BZ9" s="76" t="s">
        <v>127</v>
      </c>
      <c r="CA9" s="76" t="s">
        <v>128</v>
      </c>
      <c r="CB9" s="76" t="s">
        <v>129</v>
      </c>
      <c r="CC9" s="76" t="s">
        <v>130</v>
      </c>
      <c r="CD9" s="85" t="s">
        <v>131</v>
      </c>
      <c r="CF9" s="69"/>
      <c r="CG9" s="69"/>
      <c r="CW9" s="76" t="s">
        <v>73</v>
      </c>
      <c r="CX9" s="76" t="s">
        <v>126</v>
      </c>
      <c r="CY9" s="76" t="s">
        <v>127</v>
      </c>
      <c r="CZ9" s="76" t="s">
        <v>128</v>
      </c>
      <c r="DA9" s="76" t="s">
        <v>129</v>
      </c>
      <c r="DB9" s="76" t="s">
        <v>130</v>
      </c>
      <c r="DC9" s="85" t="s">
        <v>131</v>
      </c>
      <c r="DE9" s="69"/>
      <c r="DF9" s="69"/>
      <c r="DV9" s="76" t="s">
        <v>73</v>
      </c>
      <c r="DW9" s="76" t="s">
        <v>126</v>
      </c>
      <c r="DX9" s="76" t="s">
        <v>127</v>
      </c>
      <c r="DY9" s="76" t="s">
        <v>128</v>
      </c>
      <c r="DZ9" s="76" t="s">
        <v>129</v>
      </c>
      <c r="EA9" s="76" t="s">
        <v>130</v>
      </c>
      <c r="EB9" s="85" t="s">
        <v>131</v>
      </c>
      <c r="ED9" s="69"/>
      <c r="EE9" s="69"/>
    </row>
    <row r="10" spans="1:136">
      <c r="A10">
        <v>1</v>
      </c>
      <c r="B10" s="52">
        <f ca="1">'Rainfall Year 2025'!M7</f>
        <v>1.783094693765487</v>
      </c>
      <c r="C10" s="37">
        <f t="shared" ref="C10:C73" ca="1" si="0">B10*roof</f>
        <v>3209.5704487778767</v>
      </c>
      <c r="D10" s="37">
        <f>0.5*tank</f>
        <v>5000</v>
      </c>
      <c r="E10" s="37">
        <f t="shared" ref="E10:E73" si="1">MIN(use,D10)</f>
        <v>5000</v>
      </c>
      <c r="F10" s="37">
        <f t="shared" ref="F10:F73" ca="1" si="2">MAX(0,C10-tank)</f>
        <v>0</v>
      </c>
      <c r="I10" s="69" t="s">
        <v>132</v>
      </c>
      <c r="J10" s="69"/>
      <c r="Z10">
        <v>1</v>
      </c>
      <c r="AA10" s="52">
        <f ca="1">'Rainfall Year 2035 '!M7</f>
        <v>1.7420991559399783</v>
      </c>
      <c r="AB10" s="37">
        <f t="shared" ref="AB10:AB73" ca="1" si="3">AA10*roof</f>
        <v>3135.7784806919608</v>
      </c>
      <c r="AC10" s="37">
        <f>0.5*tank</f>
        <v>5000</v>
      </c>
      <c r="AD10" s="37">
        <f t="shared" ref="AD10:AD73" si="4">MIN(use,AC10)</f>
        <v>5000</v>
      </c>
      <c r="AE10" s="37">
        <f t="shared" ref="AE10:AE73" ca="1" si="5">MAX(0,AB10-tank)</f>
        <v>0</v>
      </c>
      <c r="AF10">
        <f ca="1">IF(AA10&gt;0,1,0)</f>
        <v>1</v>
      </c>
      <c r="AH10" s="69" t="s">
        <v>132</v>
      </c>
      <c r="AI10" s="69"/>
      <c r="AX10">
        <v>1</v>
      </c>
      <c r="AY10" s="52">
        <f ca="1">'Rainfall Year 2045'!M7</f>
        <v>3.1005739887439501</v>
      </c>
      <c r="AZ10" s="37">
        <f t="shared" ref="AZ10:AZ73" ca="1" si="6">AY10*roof</f>
        <v>5581.03317973911</v>
      </c>
      <c r="BA10" s="37">
        <f>0.5*tank</f>
        <v>5000</v>
      </c>
      <c r="BB10" s="37">
        <f t="shared" ref="BB10:BB73" si="7">MIN(use,BA10)</f>
        <v>5000</v>
      </c>
      <c r="BC10" s="37">
        <f t="shared" ref="BC10:BC73" ca="1" si="8">MAX(0,AZ10-tank)</f>
        <v>0</v>
      </c>
      <c r="BD10">
        <f ca="1">IF(AY10&gt;0,1,0)</f>
        <v>1</v>
      </c>
      <c r="BF10" s="69" t="s">
        <v>132</v>
      </c>
      <c r="BG10" s="69"/>
      <c r="BX10">
        <v>1</v>
      </c>
      <c r="BY10" s="52">
        <f ca="1">'Rainfall Year 2055 '!M7</f>
        <v>5.3694444795899052</v>
      </c>
      <c r="BZ10" s="37">
        <f t="shared" ref="BZ10:BZ73" ca="1" si="9">BY10*roof</f>
        <v>9665.0000632618303</v>
      </c>
      <c r="CA10" s="37">
        <f>0.5*tank</f>
        <v>5000</v>
      </c>
      <c r="CB10" s="37">
        <f t="shared" ref="CB10:CB73" si="10">MIN(use,CA10)</f>
        <v>5000</v>
      </c>
      <c r="CC10" s="37">
        <f t="shared" ref="CC10:CC73" ca="1" si="11">MAX(0,BZ10-tank)</f>
        <v>0</v>
      </c>
      <c r="CD10">
        <f ca="1">IF(BY10&gt;0,1,0)</f>
        <v>1</v>
      </c>
      <c r="CF10" s="69" t="s">
        <v>132</v>
      </c>
      <c r="CG10" s="69"/>
      <c r="CW10">
        <v>1</v>
      </c>
      <c r="CX10" s="52">
        <f ca="1">'Rainfall Year 2065 '!M7</f>
        <v>1.1504028741809083</v>
      </c>
      <c r="CY10" s="37">
        <f t="shared" ref="CY10:CY73" ca="1" si="12">CX10*roof</f>
        <v>2070.725173525635</v>
      </c>
      <c r="CZ10" s="37">
        <f>0.5*tank</f>
        <v>5000</v>
      </c>
      <c r="DA10" s="37">
        <f t="shared" ref="DA10:DA73" si="13">MIN(use,CZ10)</f>
        <v>5000</v>
      </c>
      <c r="DB10" s="37">
        <f t="shared" ref="DB10:DB73" ca="1" si="14">MAX(0,CY10-tank)</f>
        <v>0</v>
      </c>
      <c r="DC10">
        <f ca="1">IF(CX10&gt;0,1,0)</f>
        <v>1</v>
      </c>
      <c r="DE10" s="69" t="s">
        <v>132</v>
      </c>
      <c r="DF10" s="69"/>
      <c r="DV10">
        <v>1</v>
      </c>
      <c r="DW10" s="52">
        <f ca="1">'Rainfall Year 2075'!M7</f>
        <v>2.3025388197048984</v>
      </c>
      <c r="DX10" s="37">
        <f t="shared" ref="DX10:DX73" ca="1" si="15">DW10*roof</f>
        <v>4144.5698754688174</v>
      </c>
      <c r="DY10" s="37">
        <f>0.5*tank</f>
        <v>5000</v>
      </c>
      <c r="DZ10" s="37">
        <f t="shared" ref="DZ10:DZ73" si="16">MIN(use,DY10)</f>
        <v>5000</v>
      </c>
      <c r="EA10" s="37">
        <f t="shared" ref="EA10:EA73" ca="1" si="17">MAX(0,DX10-tank)</f>
        <v>0</v>
      </c>
      <c r="EB10">
        <f ca="1">IF(DW10&gt;0,1,0)</f>
        <v>1</v>
      </c>
      <c r="ED10" s="69" t="s">
        <v>132</v>
      </c>
      <c r="EE10" s="69"/>
    </row>
    <row r="11" spans="1:136">
      <c r="A11">
        <f>A10+1</f>
        <v>2</v>
      </c>
      <c r="B11" s="52">
        <f ca="1">'Rainfall Year 2025'!M8</f>
        <v>1.9552353198952557</v>
      </c>
      <c r="C11" s="37">
        <f t="shared" ca="1" si="0"/>
        <v>3519.4235758114601</v>
      </c>
      <c r="D11" s="37">
        <f t="shared" ref="D11:D74" ca="1" si="18">MIN(tank,MAX(0,D10+C10-E10))</f>
        <v>3209.5704487778767</v>
      </c>
      <c r="E11" s="37">
        <f t="shared" ca="1" si="1"/>
        <v>3209.5704487778767</v>
      </c>
      <c r="F11" s="37">
        <f t="shared" ca="1" si="2"/>
        <v>0</v>
      </c>
      <c r="G11">
        <f t="shared" ref="G11:G74" ca="1" si="19">IF(B11&gt;0,1,0)</f>
        <v>1</v>
      </c>
      <c r="I11" s="70">
        <f ca="1">COUNTIF(E10:E3665,use)/365*100</f>
        <v>0</v>
      </c>
      <c r="J11" s="69"/>
      <c r="Z11">
        <f>Z10+1</f>
        <v>2</v>
      </c>
      <c r="AA11" s="52">
        <f ca="1">'Rainfall Year 2035 '!M8</f>
        <v>2.7548739490175498</v>
      </c>
      <c r="AB11" s="37">
        <f t="shared" ca="1" si="3"/>
        <v>4958.7731082315895</v>
      </c>
      <c r="AC11" s="37">
        <f t="shared" ref="AC11:AC74" ca="1" si="20">MIN(tank,MAX(0,AC10+AB10-AD10))</f>
        <v>3135.7784806919608</v>
      </c>
      <c r="AD11" s="37">
        <f t="shared" ca="1" si="4"/>
        <v>3135.7784806919608</v>
      </c>
      <c r="AE11" s="37">
        <f t="shared" ca="1" si="5"/>
        <v>0</v>
      </c>
      <c r="AF11">
        <f t="shared" ref="AF11:AF74" ca="1" si="21">IF(AA11&gt;0,1,0)</f>
        <v>1</v>
      </c>
      <c r="AH11" s="70">
        <f ca="1">COUNTIF(AD10:AD3665,use)/365*100</f>
        <v>0</v>
      </c>
      <c r="AI11" s="69"/>
      <c r="AX11">
        <f>AX10+1</f>
        <v>2</v>
      </c>
      <c r="AY11" s="52">
        <f ca="1">'Rainfall Year 2045'!M8</f>
        <v>1.7561528641341544</v>
      </c>
      <c r="AZ11" s="37">
        <f t="shared" ca="1" si="6"/>
        <v>3161.0751554414778</v>
      </c>
      <c r="BA11" s="37">
        <f t="shared" ref="BA11:BA74" ca="1" si="22">MIN(tank,MAX(0,BA10+AZ10-BB10))</f>
        <v>5581.03317973911</v>
      </c>
      <c r="BB11" s="37">
        <f t="shared" ca="1" si="7"/>
        <v>5581.03317973911</v>
      </c>
      <c r="BC11" s="37">
        <f t="shared" ca="1" si="8"/>
        <v>0</v>
      </c>
      <c r="BD11">
        <f t="shared" ref="BD11:BD74" ca="1" si="23">IF(AY11&gt;0,1,0)</f>
        <v>1</v>
      </c>
      <c r="BF11" s="70">
        <f ca="1">COUNTIF(BB10:BB374,use)/365*100</f>
        <v>0</v>
      </c>
      <c r="BG11" s="69"/>
      <c r="BX11">
        <f>BX10+1</f>
        <v>2</v>
      </c>
      <c r="BY11" s="52">
        <f ca="1">'Rainfall Year 2055 '!M8</f>
        <v>1.2404776274076676</v>
      </c>
      <c r="BZ11" s="37">
        <f t="shared" ca="1" si="9"/>
        <v>2232.8597293338016</v>
      </c>
      <c r="CA11" s="37">
        <f t="shared" ref="CA11:CA74" ca="1" si="24">MIN(tank,MAX(0,CA10+BZ10-CB10))</f>
        <v>9665.0000632618303</v>
      </c>
      <c r="CB11" s="37">
        <f t="shared" ca="1" si="10"/>
        <v>9665.0000632618303</v>
      </c>
      <c r="CC11" s="37">
        <f t="shared" ca="1" si="11"/>
        <v>0</v>
      </c>
      <c r="CD11">
        <f t="shared" ref="CD11:CD74" ca="1" si="25">IF(BY11&gt;0,1,0)</f>
        <v>1</v>
      </c>
      <c r="CF11" s="70">
        <f ca="1">COUNTIF(CB10:CB3665,use)/365*100</f>
        <v>0</v>
      </c>
      <c r="CG11" s="69"/>
      <c r="CW11">
        <f>CW10+1</f>
        <v>2</v>
      </c>
      <c r="CX11" s="52">
        <f ca="1">'Rainfall Year 2065 '!M8</f>
        <v>0.96549617048380576</v>
      </c>
      <c r="CY11" s="37">
        <f t="shared" ca="1" si="12"/>
        <v>1737.8931068708503</v>
      </c>
      <c r="CZ11" s="37">
        <f t="shared" ref="CZ11:CZ74" ca="1" si="26">MIN(tank,MAX(0,CZ10+CY10-DA10))</f>
        <v>2070.725173525635</v>
      </c>
      <c r="DA11" s="37">
        <f t="shared" ca="1" si="13"/>
        <v>2070.725173525635</v>
      </c>
      <c r="DB11" s="37">
        <f t="shared" ca="1" si="14"/>
        <v>0</v>
      </c>
      <c r="DC11">
        <f t="shared" ref="DC11:DC74" ca="1" si="27">IF(CX11&gt;0,1,0)</f>
        <v>1</v>
      </c>
      <c r="DE11" s="70">
        <f ca="1">COUNTIF(DA10:DA3665,use)/365*100</f>
        <v>0</v>
      </c>
      <c r="DF11" s="69"/>
      <c r="DV11">
        <f>DV10+1</f>
        <v>2</v>
      </c>
      <c r="DW11" s="52">
        <f ca="1">'Rainfall Year 2075'!M8</f>
        <v>0</v>
      </c>
      <c r="DX11" s="37">
        <f t="shared" ca="1" si="15"/>
        <v>0</v>
      </c>
      <c r="DY11" s="37">
        <f t="shared" ref="DY11:DY74" ca="1" si="28">MIN(tank,MAX(0,DY10+DX10-DZ10))</f>
        <v>4144.5698754688165</v>
      </c>
      <c r="DZ11" s="37">
        <f t="shared" ca="1" si="16"/>
        <v>4144.5698754688165</v>
      </c>
      <c r="EA11" s="37">
        <f t="shared" ca="1" si="17"/>
        <v>0</v>
      </c>
      <c r="EB11">
        <f t="shared" ref="EB11:EB74" ca="1" si="29">IF(DW11&gt;0,1,0)</f>
        <v>0</v>
      </c>
      <c r="ED11" s="70">
        <f ca="1">COUNTIF(DZ10:DZ3665,use)/365*100</f>
        <v>0</v>
      </c>
      <c r="EE11" s="69"/>
    </row>
    <row r="12" spans="1:136">
      <c r="A12">
        <f t="shared" ref="A12:A75" si="30">A11+1</f>
        <v>3</v>
      </c>
      <c r="B12" s="52">
        <f ca="1">'Rainfall Year 2025'!M9</f>
        <v>0</v>
      </c>
      <c r="C12" s="37">
        <f ca="1">B12*roof</f>
        <v>0</v>
      </c>
      <c r="D12" s="37">
        <f ca="1">MIN(tank,MAX(0,D11+C11-E11))</f>
        <v>3519.4235758114601</v>
      </c>
      <c r="E12" s="37">
        <f t="shared" ca="1" si="1"/>
        <v>3519.4235758114601</v>
      </c>
      <c r="F12" s="37">
        <f t="shared" ca="1" si="2"/>
        <v>0</v>
      </c>
      <c r="G12">
        <f t="shared" ca="1" si="19"/>
        <v>0</v>
      </c>
      <c r="I12" s="70" t="s">
        <v>133</v>
      </c>
      <c r="J12" s="69"/>
      <c r="Z12">
        <f t="shared" ref="Z12:Z75" si="31">Z11+1</f>
        <v>3</v>
      </c>
      <c r="AA12" s="52">
        <f ca="1">'Rainfall Year 2035 '!M9</f>
        <v>1.4647055306000216</v>
      </c>
      <c r="AB12" s="37">
        <f t="shared" ca="1" si="3"/>
        <v>2636.4699550800387</v>
      </c>
      <c r="AC12" s="37">
        <f t="shared" ca="1" si="20"/>
        <v>4958.7731082315895</v>
      </c>
      <c r="AD12" s="37">
        <f t="shared" ca="1" si="4"/>
        <v>4958.7731082315895</v>
      </c>
      <c r="AE12" s="37">
        <f t="shared" ca="1" si="5"/>
        <v>0</v>
      </c>
      <c r="AF12">
        <f t="shared" ca="1" si="21"/>
        <v>1</v>
      </c>
      <c r="AH12" s="70" t="s">
        <v>133</v>
      </c>
      <c r="AI12" s="69"/>
      <c r="AX12">
        <f t="shared" ref="AX12:AX75" si="32">AX11+1</f>
        <v>3</v>
      </c>
      <c r="AY12" s="52">
        <f ca="1">'Rainfall Year 2045'!M9</f>
        <v>4.3424203605551617E-2</v>
      </c>
      <c r="AZ12" s="37">
        <f t="shared" ca="1" si="6"/>
        <v>78.163566489992917</v>
      </c>
      <c r="BA12" s="37">
        <f t="shared" ca="1" si="22"/>
        <v>3161.0751554414783</v>
      </c>
      <c r="BB12" s="37">
        <f t="shared" ca="1" si="7"/>
        <v>3161.0751554414783</v>
      </c>
      <c r="BC12" s="37">
        <f t="shared" ca="1" si="8"/>
        <v>0</v>
      </c>
      <c r="BD12">
        <f t="shared" ca="1" si="23"/>
        <v>1</v>
      </c>
      <c r="BF12" s="70" t="s">
        <v>133</v>
      </c>
      <c r="BG12" s="69"/>
      <c r="BX12">
        <f t="shared" ref="BX12:BX75" si="33">BX11+1</f>
        <v>3</v>
      </c>
      <c r="BY12" s="52">
        <f ca="1">'Rainfall Year 2055 '!M9</f>
        <v>4.3707238444085679</v>
      </c>
      <c r="BZ12" s="37">
        <f t="shared" ca="1" si="9"/>
        <v>7867.3029199354223</v>
      </c>
      <c r="CA12" s="37">
        <f t="shared" ca="1" si="24"/>
        <v>2232.8597293338007</v>
      </c>
      <c r="CB12" s="37">
        <f t="shared" ca="1" si="10"/>
        <v>2232.8597293338007</v>
      </c>
      <c r="CC12" s="37">
        <f t="shared" ca="1" si="11"/>
        <v>0</v>
      </c>
      <c r="CD12">
        <f t="shared" ca="1" si="25"/>
        <v>1</v>
      </c>
      <c r="CF12" s="70" t="s">
        <v>133</v>
      </c>
      <c r="CG12" s="69"/>
      <c r="CW12">
        <f t="shared" ref="CW12:CW75" si="34">CW11+1</f>
        <v>3</v>
      </c>
      <c r="CX12" s="52">
        <f ca="1">'Rainfall Year 2065 '!M9</f>
        <v>0</v>
      </c>
      <c r="CY12" s="37">
        <f t="shared" ca="1" si="12"/>
        <v>0</v>
      </c>
      <c r="CZ12" s="37">
        <f t="shared" ca="1" si="26"/>
        <v>1737.8931068708503</v>
      </c>
      <c r="DA12" s="37">
        <f t="shared" ca="1" si="13"/>
        <v>1737.8931068708503</v>
      </c>
      <c r="DB12" s="37">
        <f t="shared" ca="1" si="14"/>
        <v>0</v>
      </c>
      <c r="DC12">
        <f t="shared" ca="1" si="27"/>
        <v>0</v>
      </c>
      <c r="DE12" s="70" t="s">
        <v>133</v>
      </c>
      <c r="DF12" s="69"/>
      <c r="DV12">
        <f t="shared" ref="DV12:DV75" si="35">DV11+1</f>
        <v>3</v>
      </c>
      <c r="DW12" s="52">
        <f ca="1">'Rainfall Year 2075'!M9</f>
        <v>2.0468415208982806</v>
      </c>
      <c r="DX12" s="37">
        <f t="shared" ca="1" si="15"/>
        <v>3684.3147376169049</v>
      </c>
      <c r="DY12" s="37">
        <f t="shared" ca="1" si="28"/>
        <v>0</v>
      </c>
      <c r="DZ12" s="37">
        <f t="shared" ca="1" si="16"/>
        <v>0</v>
      </c>
      <c r="EA12" s="37">
        <f t="shared" ca="1" si="17"/>
        <v>0</v>
      </c>
      <c r="EB12">
        <f t="shared" ca="1" si="29"/>
        <v>1</v>
      </c>
      <c r="ED12" s="70" t="s">
        <v>133</v>
      </c>
      <c r="EE12" s="69"/>
    </row>
    <row r="13" spans="1:136" ht="15" thickBot="1">
      <c r="A13">
        <f t="shared" si="30"/>
        <v>4</v>
      </c>
      <c r="B13" s="52">
        <f ca="1">'Rainfall Year 2025'!M10</f>
        <v>0</v>
      </c>
      <c r="C13" s="37">
        <f t="shared" ca="1" si="0"/>
        <v>0</v>
      </c>
      <c r="D13" s="37">
        <f t="shared" ca="1" si="18"/>
        <v>0</v>
      </c>
      <c r="E13" s="37">
        <f t="shared" ca="1" si="1"/>
        <v>0</v>
      </c>
      <c r="F13" s="37">
        <f t="shared" ca="1" si="2"/>
        <v>0</v>
      </c>
      <c r="G13">
        <f t="shared" ca="1" si="19"/>
        <v>0</v>
      </c>
      <c r="I13" s="70">
        <f ca="1">SUM(E10:E3665)/(365*use)*100</f>
        <v>19.357700446324792</v>
      </c>
      <c r="J13" s="69"/>
      <c r="Z13">
        <f t="shared" si="31"/>
        <v>4</v>
      </c>
      <c r="AA13" s="52">
        <f ca="1">'Rainfall Year 2035 '!M10</f>
        <v>1.3552064588994031</v>
      </c>
      <c r="AB13" s="37">
        <f t="shared" ca="1" si="3"/>
        <v>2439.3716260189253</v>
      </c>
      <c r="AC13" s="37">
        <f t="shared" ca="1" si="20"/>
        <v>2636.4699550800387</v>
      </c>
      <c r="AD13" s="37">
        <f t="shared" ca="1" si="4"/>
        <v>2636.4699550800387</v>
      </c>
      <c r="AE13" s="37">
        <f t="shared" ca="1" si="5"/>
        <v>0</v>
      </c>
      <c r="AF13">
        <f t="shared" ca="1" si="21"/>
        <v>1</v>
      </c>
      <c r="AH13" s="70">
        <f ca="1">SUM(AD10:AD3665)/(365*use)*100</f>
        <v>21.968196549860171</v>
      </c>
      <c r="AI13" s="69"/>
      <c r="AX13">
        <f t="shared" si="32"/>
        <v>4</v>
      </c>
      <c r="AY13" s="52">
        <f ca="1">'Rainfall Year 2045'!M10</f>
        <v>6.8564017244983519</v>
      </c>
      <c r="AZ13" s="37">
        <f t="shared" ca="1" si="6"/>
        <v>12341.523104097034</v>
      </c>
      <c r="BA13" s="37">
        <f t="shared" ca="1" si="22"/>
        <v>78.163566489992718</v>
      </c>
      <c r="BB13" s="37">
        <f t="shared" ca="1" si="7"/>
        <v>78.163566489992718</v>
      </c>
      <c r="BC13" s="37">
        <f t="shared" ca="1" si="8"/>
        <v>2341.5231040970339</v>
      </c>
      <c r="BD13">
        <f t="shared" ca="1" si="23"/>
        <v>1</v>
      </c>
      <c r="BF13" s="70">
        <f ca="1">SUM(BB10:BB3665)/(365*use)*100</f>
        <v>18.911158982162672</v>
      </c>
      <c r="BG13" s="69"/>
      <c r="BX13">
        <f t="shared" si="33"/>
        <v>4</v>
      </c>
      <c r="BY13" s="52">
        <f ca="1">'Rainfall Year 2055 '!M10</f>
        <v>0.72624043658676285</v>
      </c>
      <c r="BZ13" s="37">
        <f t="shared" ca="1" si="9"/>
        <v>1307.2327858561732</v>
      </c>
      <c r="CA13" s="37">
        <f t="shared" ca="1" si="24"/>
        <v>7867.3029199354223</v>
      </c>
      <c r="CB13" s="37">
        <f t="shared" ca="1" si="10"/>
        <v>7867.3029199354223</v>
      </c>
      <c r="CC13" s="37">
        <f t="shared" ca="1" si="11"/>
        <v>0</v>
      </c>
      <c r="CD13">
        <f t="shared" ca="1" si="25"/>
        <v>1</v>
      </c>
      <c r="CF13" s="70">
        <f ca="1">SUM(CB10:CB3665)/(365*use)*100</f>
        <v>19.369317626268842</v>
      </c>
      <c r="CG13" s="69"/>
      <c r="CW13">
        <f t="shared" si="34"/>
        <v>4</v>
      </c>
      <c r="CX13" s="52">
        <f ca="1">'Rainfall Year 2065 '!M10</f>
        <v>1.0500566911539235</v>
      </c>
      <c r="CY13" s="37">
        <f t="shared" ca="1" si="12"/>
        <v>1890.1020440770624</v>
      </c>
      <c r="CZ13" s="37">
        <f t="shared" ca="1" si="26"/>
        <v>0</v>
      </c>
      <c r="DA13" s="37">
        <f t="shared" ca="1" si="13"/>
        <v>0</v>
      </c>
      <c r="DB13" s="37">
        <f t="shared" ca="1" si="14"/>
        <v>0</v>
      </c>
      <c r="DC13">
        <f t="shared" ca="1" si="27"/>
        <v>1</v>
      </c>
      <c r="DE13" s="70">
        <f ca="1">SUM(DA10:DA3665)/(365*use)*100</f>
        <v>20.372705183292261</v>
      </c>
      <c r="DF13" s="69"/>
      <c r="DV13">
        <f t="shared" si="35"/>
        <v>4</v>
      </c>
      <c r="DW13" s="52">
        <f ca="1">'Rainfall Year 2075'!M10</f>
        <v>4.0782687919330973</v>
      </c>
      <c r="DX13" s="37">
        <f t="shared" ca="1" si="15"/>
        <v>7340.8838254795755</v>
      </c>
      <c r="DY13" s="37">
        <f t="shared" ca="1" si="28"/>
        <v>3684.3147376169049</v>
      </c>
      <c r="DZ13" s="37">
        <f t="shared" ca="1" si="16"/>
        <v>3684.3147376169049</v>
      </c>
      <c r="EA13" s="37">
        <f t="shared" ca="1" si="17"/>
        <v>0</v>
      </c>
      <c r="EB13">
        <f t="shared" ca="1" si="29"/>
        <v>1</v>
      </c>
      <c r="ED13" s="70">
        <f ca="1">SUM(DZ10:DZ3665)/(365*use)*100</f>
        <v>19.268359423435637</v>
      </c>
      <c r="EE13" s="69"/>
    </row>
    <row r="14" spans="1:136" ht="15.6" thickTop="1" thickBot="1">
      <c r="A14">
        <f t="shared" si="30"/>
        <v>5</v>
      </c>
      <c r="B14" s="52">
        <f ca="1">'Rainfall Year 2025'!M11</f>
        <v>0</v>
      </c>
      <c r="C14" s="37">
        <f t="shared" ca="1" si="0"/>
        <v>0</v>
      </c>
      <c r="D14" s="37">
        <f t="shared" ca="1" si="18"/>
        <v>0</v>
      </c>
      <c r="E14" s="37">
        <f t="shared" ca="1" si="1"/>
        <v>0</v>
      </c>
      <c r="F14" s="37">
        <f t="shared" ca="1" si="2"/>
        <v>0</v>
      </c>
      <c r="G14">
        <f t="shared" ca="1" si="19"/>
        <v>0</v>
      </c>
      <c r="I14" s="87" t="s">
        <v>134</v>
      </c>
      <c r="J14" s="86"/>
      <c r="Z14">
        <f t="shared" si="31"/>
        <v>5</v>
      </c>
      <c r="AA14" s="52">
        <f ca="1">'Rainfall Year 2035 '!M11</f>
        <v>3.6756140093803333</v>
      </c>
      <c r="AB14" s="37">
        <f t="shared" ca="1" si="3"/>
        <v>6616.1052168845999</v>
      </c>
      <c r="AC14" s="37">
        <f t="shared" ca="1" si="20"/>
        <v>2439.3716260189258</v>
      </c>
      <c r="AD14" s="37">
        <f t="shared" ca="1" si="4"/>
        <v>2439.3716260189258</v>
      </c>
      <c r="AE14" s="37">
        <f t="shared" ca="1" si="5"/>
        <v>0</v>
      </c>
      <c r="AF14">
        <f t="shared" ca="1" si="21"/>
        <v>1</v>
      </c>
      <c r="AX14">
        <f t="shared" si="32"/>
        <v>5</v>
      </c>
      <c r="AY14" s="52">
        <f ca="1">'Rainfall Year 2045'!M11</f>
        <v>0</v>
      </c>
      <c r="AZ14" s="37">
        <f t="shared" ca="1" si="6"/>
        <v>0</v>
      </c>
      <c r="BA14" s="37">
        <f t="shared" ca="1" si="22"/>
        <v>10000</v>
      </c>
      <c r="BB14" s="37">
        <f t="shared" ca="1" si="7"/>
        <v>10000</v>
      </c>
      <c r="BC14" s="37">
        <f t="shared" ca="1" si="8"/>
        <v>0</v>
      </c>
      <c r="BD14">
        <f t="shared" ca="1" si="23"/>
        <v>0</v>
      </c>
      <c r="BX14">
        <f t="shared" si="33"/>
        <v>5</v>
      </c>
      <c r="BY14" s="52">
        <f ca="1">'Rainfall Year 2055 '!M11</f>
        <v>2.6972489498199024</v>
      </c>
      <c r="BZ14" s="37">
        <f t="shared" ca="1" si="9"/>
        <v>4855.048109675824</v>
      </c>
      <c r="CA14" s="37">
        <f t="shared" ca="1" si="24"/>
        <v>1307.232785856173</v>
      </c>
      <c r="CB14" s="37">
        <f t="shared" ca="1" si="10"/>
        <v>1307.232785856173</v>
      </c>
      <c r="CC14" s="37">
        <f t="shared" ca="1" si="11"/>
        <v>0</v>
      </c>
      <c r="CD14">
        <f t="shared" ca="1" si="25"/>
        <v>1</v>
      </c>
      <c r="CW14">
        <f t="shared" si="34"/>
        <v>5</v>
      </c>
      <c r="CX14" s="52">
        <f ca="1">'Rainfall Year 2065 '!M11</f>
        <v>0.16164356750406253</v>
      </c>
      <c r="CY14" s="37">
        <f t="shared" ca="1" si="12"/>
        <v>290.95842150731255</v>
      </c>
      <c r="CZ14" s="37">
        <f t="shared" ca="1" si="26"/>
        <v>1890.1020440770624</v>
      </c>
      <c r="DA14" s="37">
        <f t="shared" ca="1" si="13"/>
        <v>1890.1020440770624</v>
      </c>
      <c r="DB14" s="37">
        <f t="shared" ca="1" si="14"/>
        <v>0</v>
      </c>
      <c r="DC14">
        <f t="shared" ca="1" si="27"/>
        <v>1</v>
      </c>
      <c r="DV14">
        <f t="shared" si="35"/>
        <v>5</v>
      </c>
      <c r="DW14" s="52">
        <f ca="1">'Rainfall Year 2075'!M11</f>
        <v>2.119250594089241</v>
      </c>
      <c r="DX14" s="37">
        <f t="shared" ca="1" si="15"/>
        <v>3814.6510693606338</v>
      </c>
      <c r="DY14" s="37">
        <f t="shared" ca="1" si="28"/>
        <v>7340.8838254795755</v>
      </c>
      <c r="DZ14" s="37">
        <f t="shared" ca="1" si="16"/>
        <v>7340.8838254795755</v>
      </c>
      <c r="EA14" s="37">
        <f t="shared" ca="1" si="17"/>
        <v>0</v>
      </c>
      <c r="EB14">
        <f t="shared" ca="1" si="29"/>
        <v>1</v>
      </c>
      <c r="ED14" s="99" t="s">
        <v>135</v>
      </c>
      <c r="EE14" s="86"/>
    </row>
    <row r="15" spans="1:136" ht="15" thickTop="1">
      <c r="A15">
        <f t="shared" si="30"/>
        <v>6</v>
      </c>
      <c r="B15" s="52">
        <f ca="1">'Rainfall Year 2025'!M12</f>
        <v>2.4084071857214293</v>
      </c>
      <c r="C15" s="37">
        <f t="shared" ca="1" si="0"/>
        <v>4335.1329342985728</v>
      </c>
      <c r="D15" s="37">
        <f t="shared" ca="1" si="18"/>
        <v>0</v>
      </c>
      <c r="E15" s="37">
        <f t="shared" ca="1" si="1"/>
        <v>0</v>
      </c>
      <c r="F15" s="37">
        <f t="shared" ca="1" si="2"/>
        <v>0</v>
      </c>
      <c r="G15">
        <f t="shared" ca="1" si="19"/>
        <v>1</v>
      </c>
      <c r="I15" s="86">
        <f ca="1">(SUM(G10:G374)/365)*100</f>
        <v>70.958904109589042</v>
      </c>
      <c r="J15" s="86"/>
      <c r="Z15">
        <f t="shared" si="31"/>
        <v>6</v>
      </c>
      <c r="AA15" s="52">
        <f ca="1">'Rainfall Year 2035 '!M12</f>
        <v>1.9593341587252948</v>
      </c>
      <c r="AB15" s="37">
        <f t="shared" ca="1" si="3"/>
        <v>3526.8014857055305</v>
      </c>
      <c r="AC15" s="37">
        <f t="shared" ca="1" si="20"/>
        <v>6616.105216884599</v>
      </c>
      <c r="AD15" s="37">
        <f t="shared" ca="1" si="4"/>
        <v>6616.105216884599</v>
      </c>
      <c r="AE15" s="37">
        <f t="shared" ca="1" si="5"/>
        <v>0</v>
      </c>
      <c r="AF15">
        <f t="shared" ca="1" si="21"/>
        <v>1</v>
      </c>
      <c r="AX15">
        <f t="shared" si="32"/>
        <v>6</v>
      </c>
      <c r="AY15" s="52">
        <f ca="1">'Rainfall Year 2045'!M12</f>
        <v>0.11075431974415038</v>
      </c>
      <c r="AZ15" s="37">
        <f t="shared" ca="1" si="6"/>
        <v>199.35777553947068</v>
      </c>
      <c r="BA15" s="37">
        <f t="shared" ca="1" si="22"/>
        <v>0</v>
      </c>
      <c r="BB15" s="37">
        <f t="shared" ca="1" si="7"/>
        <v>0</v>
      </c>
      <c r="BC15" s="37">
        <f t="shared" ca="1" si="8"/>
        <v>0</v>
      </c>
      <c r="BD15">
        <f t="shared" ca="1" si="23"/>
        <v>1</v>
      </c>
      <c r="BX15">
        <f t="shared" si="33"/>
        <v>6</v>
      </c>
      <c r="BY15" s="52">
        <f ca="1">'Rainfall Year 2055 '!M12</f>
        <v>4.1462552586005703</v>
      </c>
      <c r="BZ15" s="37">
        <f t="shared" ca="1" si="9"/>
        <v>7463.2594654810264</v>
      </c>
      <c r="CA15" s="37">
        <f t="shared" ca="1" si="24"/>
        <v>4855.048109675824</v>
      </c>
      <c r="CB15" s="37">
        <f t="shared" ca="1" si="10"/>
        <v>4855.048109675824</v>
      </c>
      <c r="CC15" s="37">
        <f t="shared" ca="1" si="11"/>
        <v>0</v>
      </c>
      <c r="CD15">
        <f t="shared" ca="1" si="25"/>
        <v>1</v>
      </c>
      <c r="CW15">
        <f t="shared" si="34"/>
        <v>6</v>
      </c>
      <c r="CX15" s="52">
        <f ca="1">'Rainfall Year 2065 '!M12</f>
        <v>1.4919838113134645</v>
      </c>
      <c r="CY15" s="37">
        <f t="shared" ca="1" si="12"/>
        <v>2685.5708603642361</v>
      </c>
      <c r="CZ15" s="37">
        <f t="shared" ca="1" si="26"/>
        <v>290.95842150731255</v>
      </c>
      <c r="DA15" s="37">
        <f t="shared" ca="1" si="13"/>
        <v>290.95842150731255</v>
      </c>
      <c r="DB15" s="37">
        <f t="shared" ca="1" si="14"/>
        <v>0</v>
      </c>
      <c r="DC15">
        <f t="shared" ca="1" si="27"/>
        <v>1</v>
      </c>
      <c r="DV15">
        <f t="shared" si="35"/>
        <v>6</v>
      </c>
      <c r="DW15" s="52">
        <f ca="1">'Rainfall Year 2075'!M12</f>
        <v>0.27329883112834702</v>
      </c>
      <c r="DX15" s="37">
        <f t="shared" ca="1" si="15"/>
        <v>491.93789603102465</v>
      </c>
      <c r="DY15" s="37">
        <f t="shared" ca="1" si="28"/>
        <v>3814.6510693606342</v>
      </c>
      <c r="DZ15" s="37">
        <f t="shared" ca="1" si="16"/>
        <v>3814.6510693606342</v>
      </c>
      <c r="EA15" s="37">
        <f t="shared" ca="1" si="17"/>
        <v>0</v>
      </c>
      <c r="EB15">
        <f t="shared" ca="1" si="29"/>
        <v>1</v>
      </c>
      <c r="ED15" s="97">
        <f ca="1">SUM(EA8:EA372)</f>
        <v>301444.52497897798</v>
      </c>
      <c r="EE15" s="99">
        <f ca="1">ED15/ED16*100</f>
        <v>22.059727375878087</v>
      </c>
    </row>
    <row r="16" spans="1:136">
      <c r="A16">
        <f t="shared" si="30"/>
        <v>7</v>
      </c>
      <c r="B16" s="52">
        <f ca="1">'Rainfall Year 2025'!M13</f>
        <v>0.55940604374236003</v>
      </c>
      <c r="C16" s="37">
        <f t="shared" ca="1" si="0"/>
        <v>1006.930878736248</v>
      </c>
      <c r="D16" s="37">
        <f t="shared" ca="1" si="18"/>
        <v>4335.1329342985728</v>
      </c>
      <c r="E16" s="37">
        <f t="shared" ca="1" si="1"/>
        <v>4335.1329342985728</v>
      </c>
      <c r="F16" s="37">
        <f t="shared" ca="1" si="2"/>
        <v>0</v>
      </c>
      <c r="G16">
        <f t="shared" ca="1" si="19"/>
        <v>1</v>
      </c>
      <c r="I16" s="99" t="s">
        <v>135</v>
      </c>
      <c r="J16" s="86"/>
      <c r="Z16">
        <f t="shared" si="31"/>
        <v>7</v>
      </c>
      <c r="AA16" s="52">
        <f ca="1">'Rainfall Year 2035 '!M13</f>
        <v>3.6847656141114666</v>
      </c>
      <c r="AB16" s="37">
        <f t="shared" ca="1" si="3"/>
        <v>6632.5781054006402</v>
      </c>
      <c r="AC16" s="37">
        <f t="shared" ca="1" si="20"/>
        <v>3526.8014857055305</v>
      </c>
      <c r="AD16" s="37">
        <f t="shared" ca="1" si="4"/>
        <v>3526.8014857055305</v>
      </c>
      <c r="AE16" s="37">
        <f t="shared" ca="1" si="5"/>
        <v>0</v>
      </c>
      <c r="AF16">
        <f t="shared" ca="1" si="21"/>
        <v>1</v>
      </c>
      <c r="AX16">
        <f t="shared" si="32"/>
        <v>7</v>
      </c>
      <c r="AY16" s="52">
        <f ca="1">'Rainfall Year 2045'!M13</f>
        <v>2.2866741544414073</v>
      </c>
      <c r="AZ16" s="37">
        <f t="shared" ca="1" si="6"/>
        <v>4116.0134779945329</v>
      </c>
      <c r="BA16" s="37">
        <f t="shared" ca="1" si="22"/>
        <v>199.35777553947068</v>
      </c>
      <c r="BB16" s="37">
        <f t="shared" ca="1" si="7"/>
        <v>199.35777553947068</v>
      </c>
      <c r="BC16" s="37">
        <f t="shared" ca="1" si="8"/>
        <v>0</v>
      </c>
      <c r="BD16">
        <f t="shared" ca="1" si="23"/>
        <v>1</v>
      </c>
      <c r="BX16">
        <f t="shared" si="33"/>
        <v>7</v>
      </c>
      <c r="BY16" s="52">
        <f ca="1">'Rainfall Year 2055 '!M13</f>
        <v>2.7821350246303775</v>
      </c>
      <c r="BZ16" s="37">
        <f t="shared" ca="1" si="9"/>
        <v>5007.8430443346797</v>
      </c>
      <c r="CA16" s="37">
        <f t="shared" ca="1" si="24"/>
        <v>7463.2594654810264</v>
      </c>
      <c r="CB16" s="37">
        <f t="shared" ca="1" si="10"/>
        <v>7463.2594654810264</v>
      </c>
      <c r="CC16" s="37">
        <f t="shared" ca="1" si="11"/>
        <v>0</v>
      </c>
      <c r="CD16">
        <f t="shared" ca="1" si="25"/>
        <v>1</v>
      </c>
      <c r="CW16">
        <f t="shared" si="34"/>
        <v>7</v>
      </c>
      <c r="CX16" s="52">
        <f ca="1">'Rainfall Year 2065 '!M13</f>
        <v>0</v>
      </c>
      <c r="CY16" s="37">
        <f t="shared" ca="1" si="12"/>
        <v>0</v>
      </c>
      <c r="CZ16" s="37">
        <f t="shared" ca="1" si="26"/>
        <v>2685.5708603642361</v>
      </c>
      <c r="DA16" s="37">
        <f t="shared" ca="1" si="13"/>
        <v>2685.5708603642361</v>
      </c>
      <c r="DB16" s="37">
        <f t="shared" ca="1" si="14"/>
        <v>0</v>
      </c>
      <c r="DC16">
        <f t="shared" ca="1" si="27"/>
        <v>0</v>
      </c>
      <c r="DV16">
        <f t="shared" si="35"/>
        <v>7</v>
      </c>
      <c r="DW16" s="52">
        <f ca="1">'Rainfall Year 2075'!M13</f>
        <v>0</v>
      </c>
      <c r="DX16" s="37">
        <f t="shared" ca="1" si="15"/>
        <v>0</v>
      </c>
      <c r="DY16" s="37">
        <f t="shared" ca="1" si="28"/>
        <v>491.93789603102505</v>
      </c>
      <c r="DZ16" s="37">
        <f t="shared" ca="1" si="16"/>
        <v>491.93789603102505</v>
      </c>
      <c r="EA16" s="37">
        <f t="shared" ca="1" si="17"/>
        <v>0</v>
      </c>
      <c r="EB16">
        <f t="shared" ca="1" si="29"/>
        <v>0</v>
      </c>
      <c r="ED16" s="97">
        <f ca="1">SUM(DX8:DX372)</f>
        <v>1366492.5220635417</v>
      </c>
      <c r="EE16" s="86"/>
    </row>
    <row r="17" spans="1:132">
      <c r="A17">
        <f t="shared" si="30"/>
        <v>8</v>
      </c>
      <c r="B17" s="52">
        <f ca="1">'Rainfall Year 2025'!M14</f>
        <v>1.356205684495488</v>
      </c>
      <c r="C17" s="37">
        <f t="shared" ca="1" si="0"/>
        <v>2441.1702320918785</v>
      </c>
      <c r="D17" s="37">
        <f t="shared" ca="1" si="18"/>
        <v>1006.9308787362479</v>
      </c>
      <c r="E17" s="37">
        <f t="shared" ca="1" si="1"/>
        <v>1006.9308787362479</v>
      </c>
      <c r="F17" s="37">
        <f t="shared" ca="1" si="2"/>
        <v>0</v>
      </c>
      <c r="G17">
        <f t="shared" ca="1" si="19"/>
        <v>1</v>
      </c>
      <c r="I17" s="97">
        <f ca="1">SUM(F10:F374)</f>
        <v>186989.86587183655</v>
      </c>
      <c r="J17" s="99">
        <f ca="1">I17/I18*100</f>
        <v>14.86988188299099</v>
      </c>
      <c r="Z17">
        <f t="shared" si="31"/>
        <v>8</v>
      </c>
      <c r="AA17" s="52">
        <f ca="1">'Rainfall Year 2035 '!M14</f>
        <v>0.45361064178890798</v>
      </c>
      <c r="AB17" s="37">
        <f t="shared" ca="1" si="3"/>
        <v>816.49915522003437</v>
      </c>
      <c r="AC17" s="37">
        <f t="shared" ca="1" si="20"/>
        <v>6632.5781054006411</v>
      </c>
      <c r="AD17" s="37">
        <f t="shared" ca="1" si="4"/>
        <v>6632.5781054006411</v>
      </c>
      <c r="AE17" s="37">
        <f t="shared" ca="1" si="5"/>
        <v>0</v>
      </c>
      <c r="AF17">
        <f t="shared" ca="1" si="21"/>
        <v>1</v>
      </c>
      <c r="AX17">
        <f t="shared" si="32"/>
        <v>8</v>
      </c>
      <c r="AY17" s="52">
        <f ca="1">'Rainfall Year 2045'!M14</f>
        <v>0.24441639541736451</v>
      </c>
      <c r="AZ17" s="37">
        <f t="shared" ca="1" si="6"/>
        <v>439.94951175125613</v>
      </c>
      <c r="BA17" s="37">
        <f t="shared" ca="1" si="22"/>
        <v>4116.0134779945329</v>
      </c>
      <c r="BB17" s="37">
        <f t="shared" ca="1" si="7"/>
        <v>4116.0134779945329</v>
      </c>
      <c r="BC17" s="37">
        <f t="shared" ca="1" si="8"/>
        <v>0</v>
      </c>
      <c r="BD17">
        <f t="shared" ca="1" si="23"/>
        <v>1</v>
      </c>
      <c r="BX17">
        <f t="shared" si="33"/>
        <v>8</v>
      </c>
      <c r="BY17" s="52">
        <f ca="1">'Rainfall Year 2055 '!M14</f>
        <v>7.7526888822192932</v>
      </c>
      <c r="BZ17" s="37">
        <f t="shared" ca="1" si="9"/>
        <v>13954.839987994728</v>
      </c>
      <c r="CA17" s="37">
        <f t="shared" ca="1" si="24"/>
        <v>5007.8430443346797</v>
      </c>
      <c r="CB17" s="37">
        <f t="shared" ca="1" si="10"/>
        <v>5007.8430443346797</v>
      </c>
      <c r="CC17" s="37">
        <f t="shared" ca="1" si="11"/>
        <v>3954.8399879947283</v>
      </c>
      <c r="CD17">
        <f t="shared" ca="1" si="25"/>
        <v>1</v>
      </c>
      <c r="CW17">
        <f t="shared" si="34"/>
        <v>8</v>
      </c>
      <c r="CX17" s="52">
        <f ca="1">'Rainfall Year 2065 '!M14</f>
        <v>0</v>
      </c>
      <c r="CY17" s="37">
        <f t="shared" ca="1" si="12"/>
        <v>0</v>
      </c>
      <c r="CZ17" s="37">
        <f t="shared" ca="1" si="26"/>
        <v>0</v>
      </c>
      <c r="DA17" s="37">
        <f t="shared" ca="1" si="13"/>
        <v>0</v>
      </c>
      <c r="DB17" s="37">
        <f t="shared" ca="1" si="14"/>
        <v>0</v>
      </c>
      <c r="DC17">
        <f t="shared" ca="1" si="27"/>
        <v>0</v>
      </c>
      <c r="DV17">
        <f t="shared" si="35"/>
        <v>8</v>
      </c>
      <c r="DW17" s="52">
        <f ca="1">'Rainfall Year 2075'!M14</f>
        <v>0</v>
      </c>
      <c r="DX17" s="37">
        <f t="shared" ca="1" si="15"/>
        <v>0</v>
      </c>
      <c r="DY17" s="37">
        <f t="shared" ca="1" si="28"/>
        <v>0</v>
      </c>
      <c r="DZ17" s="37">
        <f t="shared" ca="1" si="16"/>
        <v>0</v>
      </c>
      <c r="EA17" s="37">
        <f t="shared" ca="1" si="17"/>
        <v>0</v>
      </c>
      <c r="EB17">
        <f t="shared" ca="1" si="29"/>
        <v>0</v>
      </c>
    </row>
    <row r="18" spans="1:132">
      <c r="A18">
        <f t="shared" si="30"/>
        <v>9</v>
      </c>
      <c r="B18" s="52">
        <f ca="1">'Rainfall Year 2025'!M15</f>
        <v>6.8356522152246528</v>
      </c>
      <c r="C18" s="37">
        <f t="shared" ca="1" si="0"/>
        <v>12304.173987404374</v>
      </c>
      <c r="D18" s="37">
        <f t="shared" ca="1" si="18"/>
        <v>2441.1702320918785</v>
      </c>
      <c r="E18" s="37">
        <f t="shared" ca="1" si="1"/>
        <v>2441.1702320918785</v>
      </c>
      <c r="F18" s="37">
        <f t="shared" ca="1" si="2"/>
        <v>2304.1739874043742</v>
      </c>
      <c r="G18">
        <f t="shared" ca="1" si="19"/>
        <v>1</v>
      </c>
      <c r="I18" s="97">
        <f ca="1">SUM(C10:C374)</f>
        <v>1257507.4055277205</v>
      </c>
      <c r="J18" s="86"/>
      <c r="Z18">
        <f t="shared" si="31"/>
        <v>9</v>
      </c>
      <c r="AA18" s="52">
        <f ca="1">'Rainfall Year 2035 '!M15</f>
        <v>5.6382826672264299</v>
      </c>
      <c r="AB18" s="37">
        <f t="shared" ca="1" si="3"/>
        <v>10148.908801007574</v>
      </c>
      <c r="AC18" s="37">
        <f t="shared" ca="1" si="20"/>
        <v>816.49915522003448</v>
      </c>
      <c r="AD18" s="37">
        <f t="shared" ca="1" si="4"/>
        <v>816.49915522003448</v>
      </c>
      <c r="AE18" s="37">
        <f t="shared" ca="1" si="5"/>
        <v>148.90880100757386</v>
      </c>
      <c r="AF18">
        <f t="shared" ca="1" si="21"/>
        <v>1</v>
      </c>
      <c r="AX18">
        <f t="shared" si="32"/>
        <v>9</v>
      </c>
      <c r="AY18" s="52">
        <f ca="1">'Rainfall Year 2045'!M15</f>
        <v>7.1626507181303908E-2</v>
      </c>
      <c r="AZ18" s="37">
        <f t="shared" ca="1" si="6"/>
        <v>128.92771292634703</v>
      </c>
      <c r="BA18" s="37">
        <f t="shared" ca="1" si="22"/>
        <v>439.94951175125607</v>
      </c>
      <c r="BB18" s="37">
        <f t="shared" ca="1" si="7"/>
        <v>439.94951175125607</v>
      </c>
      <c r="BC18" s="37">
        <f t="shared" ca="1" si="8"/>
        <v>0</v>
      </c>
      <c r="BD18">
        <f t="shared" ca="1" si="23"/>
        <v>1</v>
      </c>
      <c r="BX18">
        <f t="shared" si="33"/>
        <v>9</v>
      </c>
      <c r="BY18" s="52">
        <f ca="1">'Rainfall Year 2055 '!M15</f>
        <v>0</v>
      </c>
      <c r="BZ18" s="37">
        <f t="shared" ca="1" si="9"/>
        <v>0</v>
      </c>
      <c r="CA18" s="37">
        <f t="shared" ca="1" si="24"/>
        <v>10000</v>
      </c>
      <c r="CB18" s="37">
        <f t="shared" ca="1" si="10"/>
        <v>10000</v>
      </c>
      <c r="CC18" s="37">
        <f t="shared" ca="1" si="11"/>
        <v>0</v>
      </c>
      <c r="CD18">
        <f t="shared" ca="1" si="25"/>
        <v>0</v>
      </c>
      <c r="CW18">
        <f t="shared" si="34"/>
        <v>9</v>
      </c>
      <c r="CX18" s="52">
        <f ca="1">'Rainfall Year 2065 '!M15</f>
        <v>0</v>
      </c>
      <c r="CY18" s="37">
        <f t="shared" ca="1" si="12"/>
        <v>0</v>
      </c>
      <c r="CZ18" s="37">
        <f t="shared" ca="1" si="26"/>
        <v>0</v>
      </c>
      <c r="DA18" s="37">
        <f t="shared" ca="1" si="13"/>
        <v>0</v>
      </c>
      <c r="DB18" s="37">
        <f t="shared" ca="1" si="14"/>
        <v>0</v>
      </c>
      <c r="DC18">
        <f t="shared" ca="1" si="27"/>
        <v>0</v>
      </c>
      <c r="DV18">
        <f t="shared" si="35"/>
        <v>9</v>
      </c>
      <c r="DW18" s="52">
        <f ca="1">'Rainfall Year 2075'!M15</f>
        <v>5.3976382045620142</v>
      </c>
      <c r="DX18" s="37">
        <f t="shared" ca="1" si="15"/>
        <v>9715.7487682116262</v>
      </c>
      <c r="DY18" s="37">
        <f t="shared" ca="1" si="28"/>
        <v>0</v>
      </c>
      <c r="DZ18" s="37">
        <f t="shared" ca="1" si="16"/>
        <v>0</v>
      </c>
      <c r="EA18" s="37">
        <f t="shared" ca="1" si="17"/>
        <v>0</v>
      </c>
      <c r="EB18">
        <f t="shared" ca="1" si="29"/>
        <v>1</v>
      </c>
    </row>
    <row r="19" spans="1:132">
      <c r="A19">
        <f t="shared" si="30"/>
        <v>10</v>
      </c>
      <c r="B19" s="52">
        <f ca="1">'Rainfall Year 2025'!M16</f>
        <v>0</v>
      </c>
      <c r="C19" s="37">
        <f t="shared" ca="1" si="0"/>
        <v>0</v>
      </c>
      <c r="D19" s="37">
        <f t="shared" ca="1" si="18"/>
        <v>10000</v>
      </c>
      <c r="E19" s="37">
        <f t="shared" ca="1" si="1"/>
        <v>10000</v>
      </c>
      <c r="F19" s="37">
        <f t="shared" ca="1" si="2"/>
        <v>0</v>
      </c>
      <c r="G19">
        <f t="shared" ca="1" si="19"/>
        <v>0</v>
      </c>
      <c r="I19" s="37">
        <f ca="1">SUM(E10:E374)</f>
        <v>1070432.4404306451</v>
      </c>
      <c r="Z19">
        <f t="shared" si="31"/>
        <v>10</v>
      </c>
      <c r="AA19" s="52">
        <f ca="1">'Rainfall Year 2035 '!M16</f>
        <v>1.4115518526022157</v>
      </c>
      <c r="AB19" s="37">
        <f t="shared" ca="1" si="3"/>
        <v>2540.7933346839882</v>
      </c>
      <c r="AC19" s="37">
        <f t="shared" ca="1" si="20"/>
        <v>10000</v>
      </c>
      <c r="AD19" s="37">
        <f t="shared" ca="1" si="4"/>
        <v>10000</v>
      </c>
      <c r="AE19" s="37">
        <f t="shared" ca="1" si="5"/>
        <v>0</v>
      </c>
      <c r="AF19">
        <f t="shared" ca="1" si="21"/>
        <v>1</v>
      </c>
      <c r="AX19">
        <f t="shared" si="32"/>
        <v>10</v>
      </c>
      <c r="AY19" s="52">
        <f ca="1">'Rainfall Year 2045'!M16</f>
        <v>12.647978736745705</v>
      </c>
      <c r="AZ19" s="37">
        <f t="shared" ca="1" si="6"/>
        <v>22766.36172614227</v>
      </c>
      <c r="BA19" s="37">
        <f t="shared" ca="1" si="22"/>
        <v>128.927712926347</v>
      </c>
      <c r="BB19" s="37">
        <f t="shared" ca="1" si="7"/>
        <v>128.927712926347</v>
      </c>
      <c r="BC19" s="37">
        <f t="shared" ca="1" si="8"/>
        <v>12766.36172614227</v>
      </c>
      <c r="BD19">
        <f t="shared" ca="1" si="23"/>
        <v>1</v>
      </c>
      <c r="BX19">
        <f t="shared" si="33"/>
        <v>10</v>
      </c>
      <c r="BY19" s="52">
        <f ca="1">'Rainfall Year 2055 '!M16</f>
        <v>0</v>
      </c>
      <c r="BZ19" s="37">
        <f t="shared" ca="1" si="9"/>
        <v>0</v>
      </c>
      <c r="CA19" s="37">
        <f t="shared" ca="1" si="24"/>
        <v>0</v>
      </c>
      <c r="CB19" s="37">
        <f t="shared" ca="1" si="10"/>
        <v>0</v>
      </c>
      <c r="CC19" s="37">
        <f t="shared" ca="1" si="11"/>
        <v>0</v>
      </c>
      <c r="CD19">
        <f t="shared" ca="1" si="25"/>
        <v>0</v>
      </c>
      <c r="CW19">
        <f t="shared" si="34"/>
        <v>10</v>
      </c>
      <c r="CX19" s="52">
        <f ca="1">'Rainfall Year 2065 '!M16</f>
        <v>0</v>
      </c>
      <c r="CY19" s="37">
        <f t="shared" ca="1" si="12"/>
        <v>0</v>
      </c>
      <c r="CZ19" s="37">
        <f t="shared" ca="1" si="26"/>
        <v>0</v>
      </c>
      <c r="DA19" s="37">
        <f t="shared" ca="1" si="13"/>
        <v>0</v>
      </c>
      <c r="DB19" s="37">
        <f t="shared" ca="1" si="14"/>
        <v>0</v>
      </c>
      <c r="DC19">
        <f t="shared" ca="1" si="27"/>
        <v>0</v>
      </c>
      <c r="DV19">
        <f t="shared" si="35"/>
        <v>10</v>
      </c>
      <c r="DW19" s="52">
        <f ca="1">'Rainfall Year 2075'!M16</f>
        <v>0</v>
      </c>
      <c r="DX19" s="37">
        <f t="shared" ca="1" si="15"/>
        <v>0</v>
      </c>
      <c r="DY19" s="37">
        <f t="shared" ca="1" si="28"/>
        <v>9715.7487682116262</v>
      </c>
      <c r="DZ19" s="37">
        <f t="shared" ca="1" si="16"/>
        <v>9715.7487682116262</v>
      </c>
      <c r="EA19" s="37">
        <f t="shared" ca="1" si="17"/>
        <v>0</v>
      </c>
      <c r="EB19">
        <f t="shared" ca="1" si="29"/>
        <v>0</v>
      </c>
    </row>
    <row r="20" spans="1:132">
      <c r="A20">
        <f t="shared" si="30"/>
        <v>11</v>
      </c>
      <c r="B20" s="52">
        <f ca="1">'Rainfall Year 2025'!M17</f>
        <v>1.7768973641132992</v>
      </c>
      <c r="C20" s="37">
        <f t="shared" ca="1" si="0"/>
        <v>3198.4152554039388</v>
      </c>
      <c r="D20" s="37">
        <f t="shared" ca="1" si="18"/>
        <v>0</v>
      </c>
      <c r="E20" s="37">
        <f t="shared" ca="1" si="1"/>
        <v>0</v>
      </c>
      <c r="F20" s="37">
        <f t="shared" ca="1" si="2"/>
        <v>0</v>
      </c>
      <c r="G20">
        <f t="shared" ca="1" si="19"/>
        <v>1</v>
      </c>
      <c r="J20">
        <f ca="1">(I18-I19)/I18</f>
        <v>0.14876649177152815</v>
      </c>
      <c r="Z20">
        <f t="shared" si="31"/>
        <v>11</v>
      </c>
      <c r="AA20" s="52">
        <f ca="1">'Rainfall Year 2035 '!M17</f>
        <v>0</v>
      </c>
      <c r="AB20" s="37">
        <f t="shared" ca="1" si="3"/>
        <v>0</v>
      </c>
      <c r="AC20" s="37">
        <f t="shared" ca="1" si="20"/>
        <v>2540.7933346839891</v>
      </c>
      <c r="AD20" s="37">
        <f t="shared" ca="1" si="4"/>
        <v>2540.7933346839891</v>
      </c>
      <c r="AE20" s="37">
        <f t="shared" ca="1" si="5"/>
        <v>0</v>
      </c>
      <c r="AF20">
        <f t="shared" ca="1" si="21"/>
        <v>0</v>
      </c>
      <c r="AX20">
        <f t="shared" si="32"/>
        <v>11</v>
      </c>
      <c r="AY20" s="52">
        <f ca="1">'Rainfall Year 2045'!M17</f>
        <v>0</v>
      </c>
      <c r="AZ20" s="37">
        <f t="shared" ca="1" si="6"/>
        <v>0</v>
      </c>
      <c r="BA20" s="37">
        <f t="shared" ca="1" si="22"/>
        <v>10000</v>
      </c>
      <c r="BB20" s="37">
        <f t="shared" ca="1" si="7"/>
        <v>10000</v>
      </c>
      <c r="BC20" s="37">
        <f t="shared" ca="1" si="8"/>
        <v>0</v>
      </c>
      <c r="BD20">
        <f t="shared" ca="1" si="23"/>
        <v>0</v>
      </c>
      <c r="BX20">
        <f t="shared" si="33"/>
        <v>11</v>
      </c>
      <c r="BY20" s="52">
        <f ca="1">'Rainfall Year 2055 '!M17</f>
        <v>0</v>
      </c>
      <c r="BZ20" s="37">
        <f t="shared" ca="1" si="9"/>
        <v>0</v>
      </c>
      <c r="CA20" s="37">
        <f t="shared" ca="1" si="24"/>
        <v>0</v>
      </c>
      <c r="CB20" s="37">
        <f t="shared" ca="1" si="10"/>
        <v>0</v>
      </c>
      <c r="CC20" s="37">
        <f t="shared" ca="1" si="11"/>
        <v>0</v>
      </c>
      <c r="CD20">
        <f t="shared" ca="1" si="25"/>
        <v>0</v>
      </c>
      <c r="CW20">
        <f t="shared" si="34"/>
        <v>11</v>
      </c>
      <c r="CX20" s="52">
        <f ca="1">'Rainfall Year 2065 '!M17</f>
        <v>3.3205931179871033</v>
      </c>
      <c r="CY20" s="37">
        <f t="shared" ca="1" si="12"/>
        <v>5977.0676123767862</v>
      </c>
      <c r="CZ20" s="37">
        <f t="shared" ca="1" si="26"/>
        <v>0</v>
      </c>
      <c r="DA20" s="37">
        <f t="shared" ca="1" si="13"/>
        <v>0</v>
      </c>
      <c r="DB20" s="37">
        <f t="shared" ca="1" si="14"/>
        <v>0</v>
      </c>
      <c r="DC20">
        <f t="shared" ca="1" si="27"/>
        <v>1</v>
      </c>
      <c r="DV20">
        <f t="shared" si="35"/>
        <v>11</v>
      </c>
      <c r="DW20" s="52">
        <f ca="1">'Rainfall Year 2075'!M17</f>
        <v>0.40947855330386257</v>
      </c>
      <c r="DX20" s="37">
        <f t="shared" ca="1" si="15"/>
        <v>737.06139594695264</v>
      </c>
      <c r="DY20" s="37">
        <f t="shared" ca="1" si="28"/>
        <v>0</v>
      </c>
      <c r="DZ20" s="37">
        <f t="shared" ca="1" si="16"/>
        <v>0</v>
      </c>
      <c r="EA20" s="37">
        <f t="shared" ca="1" si="17"/>
        <v>0</v>
      </c>
      <c r="EB20">
        <f t="shared" ca="1" si="29"/>
        <v>1</v>
      </c>
    </row>
    <row r="21" spans="1:132">
      <c r="A21">
        <f t="shared" si="30"/>
        <v>12</v>
      </c>
      <c r="B21" s="52">
        <f ca="1">'Rainfall Year 2025'!M18</f>
        <v>0.16313086632009258</v>
      </c>
      <c r="C21" s="37">
        <f t="shared" ca="1" si="0"/>
        <v>293.63555937616661</v>
      </c>
      <c r="D21" s="37">
        <f t="shared" ca="1" si="18"/>
        <v>3198.4152554039388</v>
      </c>
      <c r="E21" s="37">
        <f t="shared" ca="1" si="1"/>
        <v>3198.4152554039388</v>
      </c>
      <c r="F21" s="37">
        <f t="shared" ca="1" si="2"/>
        <v>0</v>
      </c>
      <c r="G21">
        <f t="shared" ca="1" si="19"/>
        <v>1</v>
      </c>
      <c r="Z21">
        <f t="shared" si="31"/>
        <v>12</v>
      </c>
      <c r="AA21" s="52">
        <f ca="1">'Rainfall Year 2035 '!M18</f>
        <v>0</v>
      </c>
      <c r="AB21" s="37">
        <f t="shared" ca="1" si="3"/>
        <v>0</v>
      </c>
      <c r="AC21" s="37">
        <f t="shared" ca="1" si="20"/>
        <v>0</v>
      </c>
      <c r="AD21" s="37">
        <f t="shared" ca="1" si="4"/>
        <v>0</v>
      </c>
      <c r="AE21" s="37">
        <f t="shared" ca="1" si="5"/>
        <v>0</v>
      </c>
      <c r="AF21">
        <f t="shared" ca="1" si="21"/>
        <v>0</v>
      </c>
      <c r="AX21">
        <f t="shared" si="32"/>
        <v>12</v>
      </c>
      <c r="AY21" s="52">
        <f ca="1">'Rainfall Year 2045'!M18</f>
        <v>0</v>
      </c>
      <c r="AZ21" s="37">
        <f t="shared" ca="1" si="6"/>
        <v>0</v>
      </c>
      <c r="BA21" s="37">
        <f t="shared" ca="1" si="22"/>
        <v>0</v>
      </c>
      <c r="BB21" s="37">
        <f t="shared" ca="1" si="7"/>
        <v>0</v>
      </c>
      <c r="BC21" s="37">
        <f t="shared" ca="1" si="8"/>
        <v>0</v>
      </c>
      <c r="BD21">
        <f t="shared" ca="1" si="23"/>
        <v>0</v>
      </c>
      <c r="BX21">
        <f t="shared" si="33"/>
        <v>12</v>
      </c>
      <c r="BY21" s="52">
        <f ca="1">'Rainfall Year 2055 '!M18</f>
        <v>0</v>
      </c>
      <c r="BZ21" s="37">
        <f t="shared" ca="1" si="9"/>
        <v>0</v>
      </c>
      <c r="CA21" s="37">
        <f t="shared" ca="1" si="24"/>
        <v>0</v>
      </c>
      <c r="CB21" s="37">
        <f t="shared" ca="1" si="10"/>
        <v>0</v>
      </c>
      <c r="CC21" s="37">
        <f t="shared" ca="1" si="11"/>
        <v>0</v>
      </c>
      <c r="CD21">
        <f t="shared" ca="1" si="25"/>
        <v>0</v>
      </c>
      <c r="CW21">
        <f t="shared" si="34"/>
        <v>12</v>
      </c>
      <c r="CX21" s="52">
        <f ca="1">'Rainfall Year 2065 '!M18</f>
        <v>0</v>
      </c>
      <c r="CY21" s="37">
        <f t="shared" ca="1" si="12"/>
        <v>0</v>
      </c>
      <c r="CZ21" s="37">
        <f t="shared" ca="1" si="26"/>
        <v>5977.0676123767862</v>
      </c>
      <c r="DA21" s="37">
        <f t="shared" ca="1" si="13"/>
        <v>5977.0676123767862</v>
      </c>
      <c r="DB21" s="37">
        <f t="shared" ca="1" si="14"/>
        <v>0</v>
      </c>
      <c r="DC21">
        <f t="shared" ca="1" si="27"/>
        <v>0</v>
      </c>
      <c r="DV21">
        <f t="shared" si="35"/>
        <v>12</v>
      </c>
      <c r="DW21" s="52">
        <f ca="1">'Rainfall Year 2075'!M18</f>
        <v>0</v>
      </c>
      <c r="DX21" s="37">
        <f t="shared" ca="1" si="15"/>
        <v>0</v>
      </c>
      <c r="DY21" s="37">
        <f t="shared" ca="1" si="28"/>
        <v>737.06139594695264</v>
      </c>
      <c r="DZ21" s="37">
        <f t="shared" ca="1" si="16"/>
        <v>737.06139594695264</v>
      </c>
      <c r="EA21" s="37">
        <f t="shared" ca="1" si="17"/>
        <v>0</v>
      </c>
      <c r="EB21">
        <f t="shared" ca="1" si="29"/>
        <v>0</v>
      </c>
    </row>
    <row r="22" spans="1:132">
      <c r="A22">
        <f t="shared" si="30"/>
        <v>13</v>
      </c>
      <c r="B22" s="52">
        <f ca="1">'Rainfall Year 2025'!M19</f>
        <v>2.0956793174591724</v>
      </c>
      <c r="C22" s="37">
        <f t="shared" ca="1" si="0"/>
        <v>3772.22277142651</v>
      </c>
      <c r="D22" s="37">
        <f t="shared" ca="1" si="18"/>
        <v>293.63555937616684</v>
      </c>
      <c r="E22" s="37">
        <f t="shared" ca="1" si="1"/>
        <v>293.63555937616684</v>
      </c>
      <c r="F22" s="37">
        <f t="shared" ca="1" si="2"/>
        <v>0</v>
      </c>
      <c r="G22">
        <f t="shared" ca="1" si="19"/>
        <v>1</v>
      </c>
      <c r="I22">
        <f ca="1">I18/1000</f>
        <v>1257.5074055277205</v>
      </c>
      <c r="Z22">
        <f t="shared" si="31"/>
        <v>13</v>
      </c>
      <c r="AA22" s="52">
        <f ca="1">'Rainfall Year 2035 '!M19</f>
        <v>0</v>
      </c>
      <c r="AB22" s="37">
        <f t="shared" ca="1" si="3"/>
        <v>0</v>
      </c>
      <c r="AC22" s="37">
        <f t="shared" ca="1" si="20"/>
        <v>0</v>
      </c>
      <c r="AD22" s="37">
        <f t="shared" ca="1" si="4"/>
        <v>0</v>
      </c>
      <c r="AE22" s="37">
        <f t="shared" ca="1" si="5"/>
        <v>0</v>
      </c>
      <c r="AF22">
        <f t="shared" ca="1" si="21"/>
        <v>0</v>
      </c>
      <c r="AX22">
        <f t="shared" si="32"/>
        <v>13</v>
      </c>
      <c r="AY22" s="52">
        <f ca="1">'Rainfall Year 2045'!M19</f>
        <v>0</v>
      </c>
      <c r="AZ22" s="37">
        <f t="shared" ca="1" si="6"/>
        <v>0</v>
      </c>
      <c r="BA22" s="37">
        <f t="shared" ca="1" si="22"/>
        <v>0</v>
      </c>
      <c r="BB22" s="37">
        <f t="shared" ca="1" si="7"/>
        <v>0</v>
      </c>
      <c r="BC22" s="37">
        <f t="shared" ca="1" si="8"/>
        <v>0</v>
      </c>
      <c r="BD22">
        <f t="shared" ca="1" si="23"/>
        <v>0</v>
      </c>
      <c r="BX22">
        <f t="shared" si="33"/>
        <v>13</v>
      </c>
      <c r="BY22" s="52">
        <f ca="1">'Rainfall Year 2055 '!M19</f>
        <v>0</v>
      </c>
      <c r="BZ22" s="37">
        <f t="shared" ca="1" si="9"/>
        <v>0</v>
      </c>
      <c r="CA22" s="37">
        <f t="shared" ca="1" si="24"/>
        <v>0</v>
      </c>
      <c r="CB22" s="37">
        <f t="shared" ca="1" si="10"/>
        <v>0</v>
      </c>
      <c r="CC22" s="37">
        <f t="shared" ca="1" si="11"/>
        <v>0</v>
      </c>
      <c r="CD22">
        <f t="shared" ca="1" si="25"/>
        <v>0</v>
      </c>
      <c r="CW22">
        <f t="shared" si="34"/>
        <v>13</v>
      </c>
      <c r="CX22" s="52">
        <f ca="1">'Rainfall Year 2065 '!M19</f>
        <v>0</v>
      </c>
      <c r="CY22" s="37">
        <f t="shared" ca="1" si="12"/>
        <v>0</v>
      </c>
      <c r="CZ22" s="37">
        <f t="shared" ca="1" si="26"/>
        <v>0</v>
      </c>
      <c r="DA22" s="37">
        <f t="shared" ca="1" si="13"/>
        <v>0</v>
      </c>
      <c r="DB22" s="37">
        <f t="shared" ca="1" si="14"/>
        <v>0</v>
      </c>
      <c r="DC22">
        <f t="shared" ca="1" si="27"/>
        <v>0</v>
      </c>
      <c r="DV22">
        <f t="shared" si="35"/>
        <v>13</v>
      </c>
      <c r="DW22" s="52">
        <f ca="1">'Rainfall Year 2075'!M19</f>
        <v>2.7898656155127601</v>
      </c>
      <c r="DX22" s="37">
        <f t="shared" ca="1" si="15"/>
        <v>5021.7581079229685</v>
      </c>
      <c r="DY22" s="37">
        <f t="shared" ca="1" si="28"/>
        <v>0</v>
      </c>
      <c r="DZ22" s="37">
        <f t="shared" ca="1" si="16"/>
        <v>0</v>
      </c>
      <c r="EA22" s="37">
        <f t="shared" ca="1" si="17"/>
        <v>0</v>
      </c>
      <c r="EB22">
        <f t="shared" ca="1" si="29"/>
        <v>1</v>
      </c>
    </row>
    <row r="23" spans="1:132">
      <c r="A23">
        <f t="shared" si="30"/>
        <v>14</v>
      </c>
      <c r="B23" s="52">
        <f ca="1">'Rainfall Year 2025'!M20</f>
        <v>1.9863224766186713</v>
      </c>
      <c r="C23" s="37">
        <f t="shared" ca="1" si="0"/>
        <v>3575.3804579136086</v>
      </c>
      <c r="D23" s="37">
        <f t="shared" ca="1" si="18"/>
        <v>3772.22277142651</v>
      </c>
      <c r="E23" s="37">
        <f t="shared" ca="1" si="1"/>
        <v>3772.22277142651</v>
      </c>
      <c r="F23" s="37">
        <f t="shared" ca="1" si="2"/>
        <v>0</v>
      </c>
      <c r="G23">
        <f t="shared" ca="1" si="19"/>
        <v>1</v>
      </c>
      <c r="I23">
        <f ca="1">I19/1000</f>
        <v>1070.4324404306451</v>
      </c>
      <c r="Z23">
        <f t="shared" si="31"/>
        <v>14</v>
      </c>
      <c r="AA23" s="52">
        <f ca="1">'Rainfall Year 2035 '!M20</f>
        <v>1.6166064020874702</v>
      </c>
      <c r="AB23" s="37">
        <f t="shared" ca="1" si="3"/>
        <v>2909.8915237574465</v>
      </c>
      <c r="AC23" s="37">
        <f t="shared" ca="1" si="20"/>
        <v>0</v>
      </c>
      <c r="AD23" s="37">
        <f t="shared" ca="1" si="4"/>
        <v>0</v>
      </c>
      <c r="AE23" s="37">
        <f t="shared" ca="1" si="5"/>
        <v>0</v>
      </c>
      <c r="AF23">
        <f t="shared" ca="1" si="21"/>
        <v>1</v>
      </c>
      <c r="AX23">
        <f t="shared" si="32"/>
        <v>14</v>
      </c>
      <c r="AY23" s="52">
        <f ca="1">'Rainfall Year 2045'!M20</f>
        <v>4.7611959114259275</v>
      </c>
      <c r="AZ23" s="37">
        <f t="shared" ca="1" si="6"/>
        <v>8570.15264056667</v>
      </c>
      <c r="BA23" s="37">
        <f t="shared" ca="1" si="22"/>
        <v>0</v>
      </c>
      <c r="BB23" s="37">
        <f t="shared" ca="1" si="7"/>
        <v>0</v>
      </c>
      <c r="BC23" s="37">
        <f t="shared" ca="1" si="8"/>
        <v>0</v>
      </c>
      <c r="BD23">
        <f t="shared" ca="1" si="23"/>
        <v>1</v>
      </c>
      <c r="BX23">
        <f t="shared" si="33"/>
        <v>14</v>
      </c>
      <c r="BY23" s="52">
        <f ca="1">'Rainfall Year 2055 '!M20</f>
        <v>0</v>
      </c>
      <c r="BZ23" s="37">
        <f t="shared" ca="1" si="9"/>
        <v>0</v>
      </c>
      <c r="CA23" s="37">
        <f t="shared" ca="1" si="24"/>
        <v>0</v>
      </c>
      <c r="CB23" s="37">
        <f t="shared" ca="1" si="10"/>
        <v>0</v>
      </c>
      <c r="CC23" s="37">
        <f t="shared" ca="1" si="11"/>
        <v>0</v>
      </c>
      <c r="CD23">
        <f t="shared" ca="1" si="25"/>
        <v>0</v>
      </c>
      <c r="CW23">
        <f t="shared" si="34"/>
        <v>14</v>
      </c>
      <c r="CX23" s="52">
        <f ca="1">'Rainfall Year 2065 '!M20</f>
        <v>0</v>
      </c>
      <c r="CY23" s="37">
        <f t="shared" ca="1" si="12"/>
        <v>0</v>
      </c>
      <c r="CZ23" s="37">
        <f t="shared" ca="1" si="26"/>
        <v>0</v>
      </c>
      <c r="DA23" s="37">
        <f t="shared" ca="1" si="13"/>
        <v>0</v>
      </c>
      <c r="DB23" s="37">
        <f t="shared" ca="1" si="14"/>
        <v>0</v>
      </c>
      <c r="DC23">
        <f t="shared" ca="1" si="27"/>
        <v>0</v>
      </c>
      <c r="DV23">
        <f t="shared" si="35"/>
        <v>14</v>
      </c>
      <c r="DW23" s="52">
        <f ca="1">'Rainfall Year 2075'!M20</f>
        <v>0</v>
      </c>
      <c r="DX23" s="37">
        <f t="shared" ca="1" si="15"/>
        <v>0</v>
      </c>
      <c r="DY23" s="37">
        <f t="shared" ca="1" si="28"/>
        <v>5021.7581079229685</v>
      </c>
      <c r="DZ23" s="37">
        <f t="shared" ca="1" si="16"/>
        <v>5021.7581079229685</v>
      </c>
      <c r="EA23" s="37">
        <f t="shared" ca="1" si="17"/>
        <v>0</v>
      </c>
      <c r="EB23">
        <f t="shared" ca="1" si="29"/>
        <v>0</v>
      </c>
    </row>
    <row r="24" spans="1:132">
      <c r="A24">
        <f t="shared" si="30"/>
        <v>15</v>
      </c>
      <c r="B24" s="52">
        <f ca="1">'Rainfall Year 2025'!M21</f>
        <v>7.2115126260469644</v>
      </c>
      <c r="C24" s="37">
        <f t="shared" ca="1" si="0"/>
        <v>12980.722726884536</v>
      </c>
      <c r="D24" s="37">
        <f t="shared" ca="1" si="18"/>
        <v>3575.3804579136086</v>
      </c>
      <c r="E24" s="37">
        <f t="shared" ca="1" si="1"/>
        <v>3575.3804579136086</v>
      </c>
      <c r="F24" s="37">
        <f t="shared" ca="1" si="2"/>
        <v>2980.7227268845363</v>
      </c>
      <c r="G24">
        <f t="shared" ca="1" si="19"/>
        <v>1</v>
      </c>
      <c r="Z24">
        <f t="shared" si="31"/>
        <v>15</v>
      </c>
      <c r="AA24" s="52">
        <f ca="1">'Rainfall Year 2035 '!M21</f>
        <v>0.5775689457531753</v>
      </c>
      <c r="AB24" s="37">
        <f t="shared" ca="1" si="3"/>
        <v>1039.6241023557156</v>
      </c>
      <c r="AC24" s="37">
        <f t="shared" ca="1" si="20"/>
        <v>2909.8915237574465</v>
      </c>
      <c r="AD24" s="37">
        <f t="shared" ca="1" si="4"/>
        <v>2909.8915237574465</v>
      </c>
      <c r="AE24" s="37">
        <f t="shared" ca="1" si="5"/>
        <v>0</v>
      </c>
      <c r="AF24">
        <f t="shared" ca="1" si="21"/>
        <v>1</v>
      </c>
      <c r="AX24">
        <f t="shared" si="32"/>
        <v>15</v>
      </c>
      <c r="AY24" s="52">
        <f ca="1">'Rainfall Year 2045'!M21</f>
        <v>0.20568792110021802</v>
      </c>
      <c r="AZ24" s="37">
        <f t="shared" ca="1" si="6"/>
        <v>370.23825798039246</v>
      </c>
      <c r="BA24" s="37">
        <f t="shared" ca="1" si="22"/>
        <v>8570.15264056667</v>
      </c>
      <c r="BB24" s="37">
        <f t="shared" ca="1" si="7"/>
        <v>8570.15264056667</v>
      </c>
      <c r="BC24" s="37">
        <f t="shared" ca="1" si="8"/>
        <v>0</v>
      </c>
      <c r="BD24">
        <f t="shared" ca="1" si="23"/>
        <v>1</v>
      </c>
      <c r="BX24">
        <f t="shared" si="33"/>
        <v>15</v>
      </c>
      <c r="BY24" s="52">
        <f ca="1">'Rainfall Year 2055 '!M21</f>
        <v>2.9596021141540589</v>
      </c>
      <c r="BZ24" s="37">
        <f t="shared" ca="1" si="9"/>
        <v>5327.2838054773065</v>
      </c>
      <c r="CA24" s="37">
        <f t="shared" ca="1" si="24"/>
        <v>0</v>
      </c>
      <c r="CB24" s="37">
        <f t="shared" ca="1" si="10"/>
        <v>0</v>
      </c>
      <c r="CC24" s="37">
        <f t="shared" ca="1" si="11"/>
        <v>0</v>
      </c>
      <c r="CD24">
        <f t="shared" ca="1" si="25"/>
        <v>1</v>
      </c>
      <c r="CW24">
        <f t="shared" si="34"/>
        <v>15</v>
      </c>
      <c r="CX24" s="52">
        <f ca="1">'Rainfall Year 2065 '!M21</f>
        <v>2.7938177300818738</v>
      </c>
      <c r="CY24" s="37">
        <f t="shared" ca="1" si="12"/>
        <v>5028.871914147373</v>
      </c>
      <c r="CZ24" s="37">
        <f t="shared" ca="1" si="26"/>
        <v>0</v>
      </c>
      <c r="DA24" s="37">
        <f t="shared" ca="1" si="13"/>
        <v>0</v>
      </c>
      <c r="DB24" s="37">
        <f t="shared" ca="1" si="14"/>
        <v>0</v>
      </c>
      <c r="DC24">
        <f t="shared" ca="1" si="27"/>
        <v>1</v>
      </c>
      <c r="DV24">
        <f t="shared" si="35"/>
        <v>15</v>
      </c>
      <c r="DW24" s="52">
        <f ca="1">'Rainfall Year 2075'!M21</f>
        <v>4.9526513203913725</v>
      </c>
      <c r="DX24" s="37">
        <f t="shared" ca="1" si="15"/>
        <v>8914.7723767044699</v>
      </c>
      <c r="DY24" s="37">
        <f t="shared" ca="1" si="28"/>
        <v>0</v>
      </c>
      <c r="DZ24" s="37">
        <f t="shared" ca="1" si="16"/>
        <v>0</v>
      </c>
      <c r="EA24" s="37">
        <f t="shared" ca="1" si="17"/>
        <v>0</v>
      </c>
      <c r="EB24">
        <f t="shared" ca="1" si="29"/>
        <v>1</v>
      </c>
    </row>
    <row r="25" spans="1:132">
      <c r="A25">
        <f t="shared" si="30"/>
        <v>16</v>
      </c>
      <c r="B25" s="52">
        <f ca="1">'Rainfall Year 2025'!M22</f>
        <v>0.34266253360898902</v>
      </c>
      <c r="C25" s="37">
        <f t="shared" ca="1" si="0"/>
        <v>616.79256049618027</v>
      </c>
      <c r="D25" s="37">
        <f t="shared" ca="1" si="18"/>
        <v>10000</v>
      </c>
      <c r="E25" s="37">
        <f t="shared" ca="1" si="1"/>
        <v>10000</v>
      </c>
      <c r="F25" s="37">
        <f t="shared" ca="1" si="2"/>
        <v>0</v>
      </c>
      <c r="G25">
        <f t="shared" ca="1" si="19"/>
        <v>1</v>
      </c>
      <c r="Z25">
        <f t="shared" si="31"/>
        <v>16</v>
      </c>
      <c r="AA25" s="52">
        <f ca="1">'Rainfall Year 2035 '!M22</f>
        <v>6.7673317818817065</v>
      </c>
      <c r="AB25" s="37">
        <f t="shared" ca="1" si="3"/>
        <v>12181.197207387071</v>
      </c>
      <c r="AC25" s="37">
        <f t="shared" ca="1" si="20"/>
        <v>1039.6241023557159</v>
      </c>
      <c r="AD25" s="37">
        <f t="shared" ca="1" si="4"/>
        <v>1039.6241023557159</v>
      </c>
      <c r="AE25" s="37">
        <f t="shared" ca="1" si="5"/>
        <v>2181.1972073870711</v>
      </c>
      <c r="AF25">
        <f t="shared" ca="1" si="21"/>
        <v>1</v>
      </c>
      <c r="AX25">
        <f t="shared" si="32"/>
        <v>16</v>
      </c>
      <c r="AY25" s="52">
        <f ca="1">'Rainfall Year 2045'!M22</f>
        <v>0</v>
      </c>
      <c r="AZ25" s="37">
        <f t="shared" ca="1" si="6"/>
        <v>0</v>
      </c>
      <c r="BA25" s="37">
        <f t="shared" ca="1" si="22"/>
        <v>370.23825798039252</v>
      </c>
      <c r="BB25" s="37">
        <f t="shared" ca="1" si="7"/>
        <v>370.23825798039252</v>
      </c>
      <c r="BC25" s="37">
        <f t="shared" ca="1" si="8"/>
        <v>0</v>
      </c>
      <c r="BD25">
        <f t="shared" ca="1" si="23"/>
        <v>0</v>
      </c>
      <c r="BX25">
        <f t="shared" si="33"/>
        <v>16</v>
      </c>
      <c r="BY25" s="52">
        <f ca="1">'Rainfall Year 2055 '!M22</f>
        <v>0</v>
      </c>
      <c r="BZ25" s="37">
        <f t="shared" ca="1" si="9"/>
        <v>0</v>
      </c>
      <c r="CA25" s="37">
        <f t="shared" ca="1" si="24"/>
        <v>5327.2838054773065</v>
      </c>
      <c r="CB25" s="37">
        <f t="shared" ca="1" si="10"/>
        <v>5327.2838054773065</v>
      </c>
      <c r="CC25" s="37">
        <f t="shared" ca="1" si="11"/>
        <v>0</v>
      </c>
      <c r="CD25">
        <f t="shared" ca="1" si="25"/>
        <v>0</v>
      </c>
      <c r="CW25">
        <f t="shared" si="34"/>
        <v>16</v>
      </c>
      <c r="CX25" s="52">
        <f ca="1">'Rainfall Year 2065 '!M22</f>
        <v>0</v>
      </c>
      <c r="CY25" s="37">
        <f t="shared" ca="1" si="12"/>
        <v>0</v>
      </c>
      <c r="CZ25" s="37">
        <f t="shared" ca="1" si="26"/>
        <v>5028.871914147373</v>
      </c>
      <c r="DA25" s="37">
        <f t="shared" ca="1" si="13"/>
        <v>5028.871914147373</v>
      </c>
      <c r="DB25" s="37">
        <f t="shared" ca="1" si="14"/>
        <v>0</v>
      </c>
      <c r="DC25">
        <f t="shared" ca="1" si="27"/>
        <v>0</v>
      </c>
      <c r="DV25">
        <f t="shared" si="35"/>
        <v>16</v>
      </c>
      <c r="DW25" s="52">
        <f ca="1">'Rainfall Year 2075'!M22</f>
        <v>0.8605622268694556</v>
      </c>
      <c r="DX25" s="37">
        <f t="shared" ca="1" si="15"/>
        <v>1549.0120083650202</v>
      </c>
      <c r="DY25" s="37">
        <f t="shared" ca="1" si="28"/>
        <v>8914.7723767044699</v>
      </c>
      <c r="DZ25" s="37">
        <f t="shared" ca="1" si="16"/>
        <v>8914.7723767044699</v>
      </c>
      <c r="EA25" s="37">
        <f t="shared" ca="1" si="17"/>
        <v>0</v>
      </c>
      <c r="EB25">
        <f t="shared" ca="1" si="29"/>
        <v>1</v>
      </c>
    </row>
    <row r="26" spans="1:132">
      <c r="A26">
        <f t="shared" si="30"/>
        <v>17</v>
      </c>
      <c r="B26" s="52">
        <f ca="1">'Rainfall Year 2025'!M23</f>
        <v>0.33262470586006482</v>
      </c>
      <c r="C26" s="37">
        <f t="shared" ca="1" si="0"/>
        <v>598.72447054811664</v>
      </c>
      <c r="D26" s="37">
        <f t="shared" ca="1" si="18"/>
        <v>616.79256049618016</v>
      </c>
      <c r="E26" s="37">
        <f t="shared" ca="1" si="1"/>
        <v>616.79256049618016</v>
      </c>
      <c r="F26" s="37">
        <f t="shared" ca="1" si="2"/>
        <v>0</v>
      </c>
      <c r="G26">
        <f t="shared" ca="1" si="19"/>
        <v>1</v>
      </c>
      <c r="Z26">
        <f t="shared" si="31"/>
        <v>17</v>
      </c>
      <c r="AA26" s="52">
        <f ca="1">'Rainfall Year 2035 '!M23</f>
        <v>0</v>
      </c>
      <c r="AB26" s="37">
        <f t="shared" ca="1" si="3"/>
        <v>0</v>
      </c>
      <c r="AC26" s="37">
        <f t="shared" ca="1" si="20"/>
        <v>10000</v>
      </c>
      <c r="AD26" s="37">
        <f t="shared" ca="1" si="4"/>
        <v>10000</v>
      </c>
      <c r="AE26" s="37">
        <f t="shared" ca="1" si="5"/>
        <v>0</v>
      </c>
      <c r="AF26">
        <f t="shared" ca="1" si="21"/>
        <v>0</v>
      </c>
      <c r="AX26">
        <f t="shared" si="32"/>
        <v>17</v>
      </c>
      <c r="AY26" s="52">
        <f ca="1">'Rainfall Year 2045'!M23</f>
        <v>0</v>
      </c>
      <c r="AZ26" s="37">
        <f t="shared" ca="1" si="6"/>
        <v>0</v>
      </c>
      <c r="BA26" s="37">
        <f t="shared" ca="1" si="22"/>
        <v>0</v>
      </c>
      <c r="BB26" s="37">
        <f t="shared" ca="1" si="7"/>
        <v>0</v>
      </c>
      <c r="BC26" s="37">
        <f t="shared" ca="1" si="8"/>
        <v>0</v>
      </c>
      <c r="BD26">
        <f t="shared" ca="1" si="23"/>
        <v>0</v>
      </c>
      <c r="BX26">
        <f t="shared" si="33"/>
        <v>17</v>
      </c>
      <c r="BY26" s="52">
        <f ca="1">'Rainfall Year 2055 '!M23</f>
        <v>0</v>
      </c>
      <c r="BZ26" s="37">
        <f t="shared" ca="1" si="9"/>
        <v>0</v>
      </c>
      <c r="CA26" s="37">
        <f t="shared" ca="1" si="24"/>
        <v>0</v>
      </c>
      <c r="CB26" s="37">
        <f t="shared" ca="1" si="10"/>
        <v>0</v>
      </c>
      <c r="CC26" s="37">
        <f t="shared" ca="1" si="11"/>
        <v>0</v>
      </c>
      <c r="CD26">
        <f t="shared" ca="1" si="25"/>
        <v>0</v>
      </c>
      <c r="CW26">
        <f t="shared" si="34"/>
        <v>17</v>
      </c>
      <c r="CX26" s="52">
        <f ca="1">'Rainfall Year 2065 '!M23</f>
        <v>0</v>
      </c>
      <c r="CY26" s="37">
        <f t="shared" ca="1" si="12"/>
        <v>0</v>
      </c>
      <c r="CZ26" s="37">
        <f t="shared" ca="1" si="26"/>
        <v>0</v>
      </c>
      <c r="DA26" s="37">
        <f t="shared" ca="1" si="13"/>
        <v>0</v>
      </c>
      <c r="DB26" s="37">
        <f t="shared" ca="1" si="14"/>
        <v>0</v>
      </c>
      <c r="DC26">
        <f t="shared" ca="1" si="27"/>
        <v>0</v>
      </c>
      <c r="DV26">
        <f t="shared" si="35"/>
        <v>17</v>
      </c>
      <c r="DW26" s="52">
        <f ca="1">'Rainfall Year 2075'!M23</f>
        <v>9.3314704419297225</v>
      </c>
      <c r="DX26" s="37">
        <f t="shared" ca="1" si="15"/>
        <v>16796.646795473502</v>
      </c>
      <c r="DY26" s="37">
        <f t="shared" ca="1" si="28"/>
        <v>1549.0120083650199</v>
      </c>
      <c r="DZ26" s="37">
        <f t="shared" ca="1" si="16"/>
        <v>1549.0120083650199</v>
      </c>
      <c r="EA26" s="37">
        <f t="shared" ca="1" si="17"/>
        <v>6796.6467954735017</v>
      </c>
      <c r="EB26">
        <f t="shared" ca="1" si="29"/>
        <v>1</v>
      </c>
    </row>
    <row r="27" spans="1:132">
      <c r="A27">
        <f t="shared" si="30"/>
        <v>18</v>
      </c>
      <c r="B27" s="52">
        <f ca="1">'Rainfall Year 2025'!M24</f>
        <v>4.4282972411748256</v>
      </c>
      <c r="C27" s="37">
        <f t="shared" ca="1" si="0"/>
        <v>7970.9350341146865</v>
      </c>
      <c r="D27" s="37">
        <f t="shared" ca="1" si="18"/>
        <v>598.72447054811664</v>
      </c>
      <c r="E27" s="37">
        <f t="shared" ca="1" si="1"/>
        <v>598.72447054811664</v>
      </c>
      <c r="F27" s="37">
        <f t="shared" ca="1" si="2"/>
        <v>0</v>
      </c>
      <c r="G27">
        <f t="shared" ca="1" si="19"/>
        <v>1</v>
      </c>
      <c r="Z27">
        <f t="shared" si="31"/>
        <v>18</v>
      </c>
      <c r="AA27" s="52">
        <f ca="1">'Rainfall Year 2035 '!M24</f>
        <v>7.4980896162406099</v>
      </c>
      <c r="AB27" s="37">
        <f t="shared" ca="1" si="3"/>
        <v>13496.561309233099</v>
      </c>
      <c r="AC27" s="37">
        <f t="shared" ca="1" si="20"/>
        <v>0</v>
      </c>
      <c r="AD27" s="37">
        <f t="shared" ca="1" si="4"/>
        <v>0</v>
      </c>
      <c r="AE27" s="37">
        <f t="shared" ca="1" si="5"/>
        <v>3496.5613092330987</v>
      </c>
      <c r="AF27">
        <f t="shared" ca="1" si="21"/>
        <v>1</v>
      </c>
      <c r="AX27">
        <f t="shared" si="32"/>
        <v>18</v>
      </c>
      <c r="AY27" s="52">
        <f ca="1">'Rainfall Year 2045'!M24</f>
        <v>0</v>
      </c>
      <c r="AZ27" s="37">
        <f t="shared" ca="1" si="6"/>
        <v>0</v>
      </c>
      <c r="BA27" s="37">
        <f t="shared" ca="1" si="22"/>
        <v>0</v>
      </c>
      <c r="BB27" s="37">
        <f t="shared" ca="1" si="7"/>
        <v>0</v>
      </c>
      <c r="BC27" s="37">
        <f t="shared" ca="1" si="8"/>
        <v>0</v>
      </c>
      <c r="BD27">
        <f t="shared" ca="1" si="23"/>
        <v>0</v>
      </c>
      <c r="BX27">
        <f t="shared" si="33"/>
        <v>18</v>
      </c>
      <c r="BY27" s="52">
        <f ca="1">'Rainfall Year 2055 '!M24</f>
        <v>2.6591588035962945</v>
      </c>
      <c r="BZ27" s="37">
        <f t="shared" ca="1" si="9"/>
        <v>4786.4858464733297</v>
      </c>
      <c r="CA27" s="37">
        <f t="shared" ca="1" si="24"/>
        <v>0</v>
      </c>
      <c r="CB27" s="37">
        <f t="shared" ca="1" si="10"/>
        <v>0</v>
      </c>
      <c r="CC27" s="37">
        <f t="shared" ca="1" si="11"/>
        <v>0</v>
      </c>
      <c r="CD27">
        <f t="shared" ca="1" si="25"/>
        <v>1</v>
      </c>
      <c r="CW27">
        <f t="shared" si="34"/>
        <v>18</v>
      </c>
      <c r="CX27" s="52">
        <f ca="1">'Rainfall Year 2065 '!M24</f>
        <v>0</v>
      </c>
      <c r="CY27" s="37">
        <f t="shared" ca="1" si="12"/>
        <v>0</v>
      </c>
      <c r="CZ27" s="37">
        <f t="shared" ca="1" si="26"/>
        <v>0</v>
      </c>
      <c r="DA27" s="37">
        <f t="shared" ca="1" si="13"/>
        <v>0</v>
      </c>
      <c r="DB27" s="37">
        <f t="shared" ca="1" si="14"/>
        <v>0</v>
      </c>
      <c r="DC27">
        <f t="shared" ca="1" si="27"/>
        <v>0</v>
      </c>
      <c r="DV27">
        <f t="shared" si="35"/>
        <v>18</v>
      </c>
      <c r="DW27" s="52">
        <f ca="1">'Rainfall Year 2075'!M24</f>
        <v>0</v>
      </c>
      <c r="DX27" s="37">
        <f t="shared" ca="1" si="15"/>
        <v>0</v>
      </c>
      <c r="DY27" s="37">
        <f t="shared" ca="1" si="28"/>
        <v>10000</v>
      </c>
      <c r="DZ27" s="37">
        <f t="shared" ca="1" si="16"/>
        <v>10000</v>
      </c>
      <c r="EA27" s="37">
        <f t="shared" ca="1" si="17"/>
        <v>0</v>
      </c>
      <c r="EB27">
        <f t="shared" ca="1" si="29"/>
        <v>0</v>
      </c>
    </row>
    <row r="28" spans="1:132">
      <c r="A28">
        <f t="shared" si="30"/>
        <v>19</v>
      </c>
      <c r="B28" s="52">
        <f ca="1">'Rainfall Year 2025'!M25</f>
        <v>0</v>
      </c>
      <c r="C28" s="37">
        <f t="shared" ca="1" si="0"/>
        <v>0</v>
      </c>
      <c r="D28" s="37">
        <f t="shared" ca="1" si="18"/>
        <v>7970.9350341146855</v>
      </c>
      <c r="E28" s="37">
        <f t="shared" ca="1" si="1"/>
        <v>7970.9350341146855</v>
      </c>
      <c r="F28" s="37">
        <f t="shared" ca="1" si="2"/>
        <v>0</v>
      </c>
      <c r="G28">
        <f t="shared" ca="1" si="19"/>
        <v>0</v>
      </c>
      <c r="Z28">
        <f t="shared" si="31"/>
        <v>19</v>
      </c>
      <c r="AA28" s="52">
        <f ca="1">'Rainfall Year 2035 '!M25</f>
        <v>3.6484623400897007</v>
      </c>
      <c r="AB28" s="37">
        <f t="shared" ca="1" si="3"/>
        <v>6567.2322121614616</v>
      </c>
      <c r="AC28" s="37">
        <f t="shared" ca="1" si="20"/>
        <v>10000</v>
      </c>
      <c r="AD28" s="37">
        <f t="shared" ca="1" si="4"/>
        <v>10000</v>
      </c>
      <c r="AE28" s="37">
        <f t="shared" ca="1" si="5"/>
        <v>0</v>
      </c>
      <c r="AF28">
        <f t="shared" ca="1" si="21"/>
        <v>1</v>
      </c>
      <c r="AX28">
        <f t="shared" si="32"/>
        <v>19</v>
      </c>
      <c r="AY28" s="52">
        <f ca="1">'Rainfall Year 2045'!M25</f>
        <v>4.7314829478679243</v>
      </c>
      <c r="AZ28" s="37">
        <f t="shared" ca="1" si="6"/>
        <v>8516.6693061622645</v>
      </c>
      <c r="BA28" s="37">
        <f t="shared" ca="1" si="22"/>
        <v>0</v>
      </c>
      <c r="BB28" s="37">
        <f t="shared" ca="1" si="7"/>
        <v>0</v>
      </c>
      <c r="BC28" s="37">
        <f t="shared" ca="1" si="8"/>
        <v>0</v>
      </c>
      <c r="BD28">
        <f t="shared" ca="1" si="23"/>
        <v>1</v>
      </c>
      <c r="BX28">
        <f t="shared" si="33"/>
        <v>19</v>
      </c>
      <c r="BY28" s="52">
        <f ca="1">'Rainfall Year 2055 '!M25</f>
        <v>0</v>
      </c>
      <c r="BZ28" s="37">
        <f t="shared" ca="1" si="9"/>
        <v>0</v>
      </c>
      <c r="CA28" s="37">
        <f t="shared" ca="1" si="24"/>
        <v>4786.4858464733297</v>
      </c>
      <c r="CB28" s="37">
        <f t="shared" ca="1" si="10"/>
        <v>4786.4858464733297</v>
      </c>
      <c r="CC28" s="37">
        <f t="shared" ca="1" si="11"/>
        <v>0</v>
      </c>
      <c r="CD28">
        <f t="shared" ca="1" si="25"/>
        <v>0</v>
      </c>
      <c r="CW28">
        <f t="shared" si="34"/>
        <v>19</v>
      </c>
      <c r="CX28" s="52">
        <f ca="1">'Rainfall Year 2065 '!M25</f>
        <v>0</v>
      </c>
      <c r="CY28" s="37">
        <f t="shared" ca="1" si="12"/>
        <v>0</v>
      </c>
      <c r="CZ28" s="37">
        <f t="shared" ca="1" si="26"/>
        <v>0</v>
      </c>
      <c r="DA28" s="37">
        <f t="shared" ca="1" si="13"/>
        <v>0</v>
      </c>
      <c r="DB28" s="37">
        <f t="shared" ca="1" si="14"/>
        <v>0</v>
      </c>
      <c r="DC28">
        <f t="shared" ca="1" si="27"/>
        <v>0</v>
      </c>
      <c r="DV28">
        <f t="shared" si="35"/>
        <v>19</v>
      </c>
      <c r="DW28" s="52">
        <f ca="1">'Rainfall Year 2075'!M25</f>
        <v>0</v>
      </c>
      <c r="DX28" s="37">
        <f t="shared" ca="1" si="15"/>
        <v>0</v>
      </c>
      <c r="DY28" s="37">
        <f t="shared" ca="1" si="28"/>
        <v>0</v>
      </c>
      <c r="DZ28" s="37">
        <f t="shared" ca="1" si="16"/>
        <v>0</v>
      </c>
      <c r="EA28" s="37">
        <f t="shared" ca="1" si="17"/>
        <v>0</v>
      </c>
      <c r="EB28">
        <f t="shared" ca="1" si="29"/>
        <v>0</v>
      </c>
    </row>
    <row r="29" spans="1:132">
      <c r="A29">
        <f t="shared" si="30"/>
        <v>20</v>
      </c>
      <c r="B29" s="52">
        <f ca="1">'Rainfall Year 2025'!M26</f>
        <v>0</v>
      </c>
      <c r="C29" s="37">
        <f t="shared" ca="1" si="0"/>
        <v>0</v>
      </c>
      <c r="D29" s="37">
        <f t="shared" ca="1" si="18"/>
        <v>0</v>
      </c>
      <c r="E29" s="37">
        <f t="shared" ca="1" si="1"/>
        <v>0</v>
      </c>
      <c r="F29" s="37">
        <f t="shared" ca="1" si="2"/>
        <v>0</v>
      </c>
      <c r="G29">
        <f t="shared" ca="1" si="19"/>
        <v>0</v>
      </c>
      <c r="Z29">
        <f t="shared" si="31"/>
        <v>20</v>
      </c>
      <c r="AA29" s="52">
        <f ca="1">'Rainfall Year 2035 '!M26</f>
        <v>0</v>
      </c>
      <c r="AB29" s="37">
        <f t="shared" ca="1" si="3"/>
        <v>0</v>
      </c>
      <c r="AC29" s="37">
        <f t="shared" ca="1" si="20"/>
        <v>6567.2322121614634</v>
      </c>
      <c r="AD29" s="37">
        <f t="shared" ca="1" si="4"/>
        <v>6567.2322121614634</v>
      </c>
      <c r="AE29" s="37">
        <f t="shared" ca="1" si="5"/>
        <v>0</v>
      </c>
      <c r="AF29">
        <f t="shared" ca="1" si="21"/>
        <v>0</v>
      </c>
      <c r="AX29">
        <f t="shared" si="32"/>
        <v>20</v>
      </c>
      <c r="AY29" s="52">
        <f ca="1">'Rainfall Year 2045'!M26</f>
        <v>0</v>
      </c>
      <c r="AZ29" s="37">
        <f t="shared" ca="1" si="6"/>
        <v>0</v>
      </c>
      <c r="BA29" s="37">
        <f t="shared" ca="1" si="22"/>
        <v>8516.6693061622645</v>
      </c>
      <c r="BB29" s="37">
        <f t="shared" ca="1" si="7"/>
        <v>8516.6693061622645</v>
      </c>
      <c r="BC29" s="37">
        <f t="shared" ca="1" si="8"/>
        <v>0</v>
      </c>
      <c r="BD29">
        <f t="shared" ca="1" si="23"/>
        <v>0</v>
      </c>
      <c r="BX29">
        <f t="shared" si="33"/>
        <v>20</v>
      </c>
      <c r="BY29" s="52">
        <f ca="1">'Rainfall Year 2055 '!M26</f>
        <v>0</v>
      </c>
      <c r="BZ29" s="37">
        <f t="shared" ca="1" si="9"/>
        <v>0</v>
      </c>
      <c r="CA29" s="37">
        <f t="shared" ca="1" si="24"/>
        <v>0</v>
      </c>
      <c r="CB29" s="37">
        <f t="shared" ca="1" si="10"/>
        <v>0</v>
      </c>
      <c r="CC29" s="37">
        <f t="shared" ca="1" si="11"/>
        <v>0</v>
      </c>
      <c r="CD29">
        <f t="shared" ca="1" si="25"/>
        <v>0</v>
      </c>
      <c r="CW29">
        <f t="shared" si="34"/>
        <v>20</v>
      </c>
      <c r="CX29" s="52">
        <f ca="1">'Rainfall Year 2065 '!M26</f>
        <v>0</v>
      </c>
      <c r="CY29" s="37">
        <f t="shared" ca="1" si="12"/>
        <v>0</v>
      </c>
      <c r="CZ29" s="37">
        <f t="shared" ca="1" si="26"/>
        <v>0</v>
      </c>
      <c r="DA29" s="37">
        <f t="shared" ca="1" si="13"/>
        <v>0</v>
      </c>
      <c r="DB29" s="37">
        <f t="shared" ca="1" si="14"/>
        <v>0</v>
      </c>
      <c r="DC29">
        <f t="shared" ca="1" si="27"/>
        <v>0</v>
      </c>
      <c r="DV29">
        <f t="shared" si="35"/>
        <v>20</v>
      </c>
      <c r="DW29" s="52">
        <f ca="1">'Rainfall Year 2075'!M26</f>
        <v>1.8137570448957925</v>
      </c>
      <c r="DX29" s="37">
        <f t="shared" ca="1" si="15"/>
        <v>3264.7626808124264</v>
      </c>
      <c r="DY29" s="37">
        <f t="shared" ca="1" si="28"/>
        <v>0</v>
      </c>
      <c r="DZ29" s="37">
        <f t="shared" ca="1" si="16"/>
        <v>0</v>
      </c>
      <c r="EA29" s="37">
        <f t="shared" ca="1" si="17"/>
        <v>0</v>
      </c>
      <c r="EB29">
        <f t="shared" ca="1" si="29"/>
        <v>1</v>
      </c>
    </row>
    <row r="30" spans="1:132">
      <c r="A30">
        <f t="shared" si="30"/>
        <v>21</v>
      </c>
      <c r="B30" s="52">
        <f ca="1">'Rainfall Year 2025'!M27</f>
        <v>0.97750646804386898</v>
      </c>
      <c r="C30" s="37">
        <f t="shared" ca="1" si="0"/>
        <v>1759.5116424789642</v>
      </c>
      <c r="D30" s="37">
        <f t="shared" ca="1" si="18"/>
        <v>0</v>
      </c>
      <c r="E30" s="37">
        <f t="shared" ca="1" si="1"/>
        <v>0</v>
      </c>
      <c r="F30" s="37">
        <f t="shared" ca="1" si="2"/>
        <v>0</v>
      </c>
      <c r="G30">
        <f t="shared" ca="1" si="19"/>
        <v>1</v>
      </c>
      <c r="Z30">
        <f t="shared" si="31"/>
        <v>21</v>
      </c>
      <c r="AA30" s="52">
        <f ca="1">'Rainfall Year 2035 '!M27</f>
        <v>0</v>
      </c>
      <c r="AB30" s="37">
        <f t="shared" ca="1" si="3"/>
        <v>0</v>
      </c>
      <c r="AC30" s="37">
        <f t="shared" ca="1" si="20"/>
        <v>0</v>
      </c>
      <c r="AD30" s="37">
        <f t="shared" ca="1" si="4"/>
        <v>0</v>
      </c>
      <c r="AE30" s="37">
        <f t="shared" ca="1" si="5"/>
        <v>0</v>
      </c>
      <c r="AF30">
        <f t="shared" ca="1" si="21"/>
        <v>0</v>
      </c>
      <c r="AX30">
        <f t="shared" si="32"/>
        <v>21</v>
      </c>
      <c r="AY30" s="52">
        <f ca="1">'Rainfall Year 2045'!M27</f>
        <v>0</v>
      </c>
      <c r="AZ30" s="37">
        <f t="shared" ca="1" si="6"/>
        <v>0</v>
      </c>
      <c r="BA30" s="37">
        <f t="shared" ca="1" si="22"/>
        <v>0</v>
      </c>
      <c r="BB30" s="37">
        <f t="shared" ca="1" si="7"/>
        <v>0</v>
      </c>
      <c r="BC30" s="37">
        <f t="shared" ca="1" si="8"/>
        <v>0</v>
      </c>
      <c r="BD30">
        <f t="shared" ca="1" si="23"/>
        <v>0</v>
      </c>
      <c r="BX30">
        <f t="shared" si="33"/>
        <v>21</v>
      </c>
      <c r="BY30" s="52">
        <f ca="1">'Rainfall Year 2055 '!M27</f>
        <v>0</v>
      </c>
      <c r="BZ30" s="37">
        <f t="shared" ca="1" si="9"/>
        <v>0</v>
      </c>
      <c r="CA30" s="37">
        <f t="shared" ca="1" si="24"/>
        <v>0</v>
      </c>
      <c r="CB30" s="37">
        <f t="shared" ca="1" si="10"/>
        <v>0</v>
      </c>
      <c r="CC30" s="37">
        <f t="shared" ca="1" si="11"/>
        <v>0</v>
      </c>
      <c r="CD30">
        <f t="shared" ca="1" si="25"/>
        <v>0</v>
      </c>
      <c r="CW30">
        <f t="shared" si="34"/>
        <v>21</v>
      </c>
      <c r="CX30" s="52">
        <f ca="1">'Rainfall Year 2065 '!M27</f>
        <v>0</v>
      </c>
      <c r="CY30" s="37">
        <f t="shared" ca="1" si="12"/>
        <v>0</v>
      </c>
      <c r="CZ30" s="37">
        <f t="shared" ca="1" si="26"/>
        <v>0</v>
      </c>
      <c r="DA30" s="37">
        <f t="shared" ca="1" si="13"/>
        <v>0</v>
      </c>
      <c r="DB30" s="37">
        <f t="shared" ca="1" si="14"/>
        <v>0</v>
      </c>
      <c r="DC30">
        <f t="shared" ca="1" si="27"/>
        <v>0</v>
      </c>
      <c r="DV30">
        <f t="shared" si="35"/>
        <v>21</v>
      </c>
      <c r="DW30" s="52">
        <f ca="1">'Rainfall Year 2075'!M27</f>
        <v>1.6657978097894302</v>
      </c>
      <c r="DX30" s="37">
        <f t="shared" ca="1" si="15"/>
        <v>2998.4360576209742</v>
      </c>
      <c r="DY30" s="37">
        <f t="shared" ca="1" si="28"/>
        <v>3264.7626808124264</v>
      </c>
      <c r="DZ30" s="37">
        <f t="shared" ca="1" si="16"/>
        <v>3264.7626808124264</v>
      </c>
      <c r="EA30" s="37">
        <f t="shared" ca="1" si="17"/>
        <v>0</v>
      </c>
      <c r="EB30">
        <f t="shared" ca="1" si="29"/>
        <v>1</v>
      </c>
    </row>
    <row r="31" spans="1:132">
      <c r="A31">
        <f t="shared" si="30"/>
        <v>22</v>
      </c>
      <c r="B31" s="52">
        <f ca="1">'Rainfall Year 2025'!M28</f>
        <v>0</v>
      </c>
      <c r="C31" s="37">
        <f t="shared" ca="1" si="0"/>
        <v>0</v>
      </c>
      <c r="D31" s="37">
        <f t="shared" ca="1" si="18"/>
        <v>1759.5116424789642</v>
      </c>
      <c r="E31" s="37">
        <f t="shared" ca="1" si="1"/>
        <v>1759.5116424789642</v>
      </c>
      <c r="F31" s="37">
        <f t="shared" ca="1" si="2"/>
        <v>0</v>
      </c>
      <c r="G31">
        <f t="shared" ca="1" si="19"/>
        <v>0</v>
      </c>
      <c r="Z31">
        <f t="shared" si="31"/>
        <v>22</v>
      </c>
      <c r="AA31" s="52">
        <f ca="1">'Rainfall Year 2035 '!M28</f>
        <v>1.41813492648308</v>
      </c>
      <c r="AB31" s="37">
        <f t="shared" ca="1" si="3"/>
        <v>2552.6428676695441</v>
      </c>
      <c r="AC31" s="37">
        <f t="shared" ca="1" si="20"/>
        <v>0</v>
      </c>
      <c r="AD31" s="37">
        <f t="shared" ca="1" si="4"/>
        <v>0</v>
      </c>
      <c r="AE31" s="37">
        <f t="shared" ca="1" si="5"/>
        <v>0</v>
      </c>
      <c r="AF31">
        <f t="shared" ca="1" si="21"/>
        <v>1</v>
      </c>
      <c r="AX31">
        <f t="shared" si="32"/>
        <v>22</v>
      </c>
      <c r="AY31" s="52">
        <f ca="1">'Rainfall Year 2045'!M28</f>
        <v>0</v>
      </c>
      <c r="AZ31" s="37">
        <f t="shared" ca="1" si="6"/>
        <v>0</v>
      </c>
      <c r="BA31" s="37">
        <f t="shared" ca="1" si="22"/>
        <v>0</v>
      </c>
      <c r="BB31" s="37">
        <f t="shared" ca="1" si="7"/>
        <v>0</v>
      </c>
      <c r="BC31" s="37">
        <f t="shared" ca="1" si="8"/>
        <v>0</v>
      </c>
      <c r="BD31">
        <f t="shared" ca="1" si="23"/>
        <v>0</v>
      </c>
      <c r="BX31">
        <f t="shared" si="33"/>
        <v>22</v>
      </c>
      <c r="BY31" s="52">
        <f ca="1">'Rainfall Year 2055 '!M28</f>
        <v>6.5177672783718705</v>
      </c>
      <c r="BZ31" s="37">
        <f t="shared" ca="1" si="9"/>
        <v>11731.981101069367</v>
      </c>
      <c r="CA31" s="37">
        <f t="shared" ca="1" si="24"/>
        <v>0</v>
      </c>
      <c r="CB31" s="37">
        <f t="shared" ca="1" si="10"/>
        <v>0</v>
      </c>
      <c r="CC31" s="37">
        <f t="shared" ca="1" si="11"/>
        <v>1731.9811010693666</v>
      </c>
      <c r="CD31">
        <f t="shared" ca="1" si="25"/>
        <v>1</v>
      </c>
      <c r="CW31">
        <f t="shared" si="34"/>
        <v>22</v>
      </c>
      <c r="CX31" s="52">
        <f ca="1">'Rainfall Year 2065 '!M28</f>
        <v>0</v>
      </c>
      <c r="CY31" s="37">
        <f t="shared" ca="1" si="12"/>
        <v>0</v>
      </c>
      <c r="CZ31" s="37">
        <f t="shared" ca="1" si="26"/>
        <v>0</v>
      </c>
      <c r="DA31" s="37">
        <f t="shared" ca="1" si="13"/>
        <v>0</v>
      </c>
      <c r="DB31" s="37">
        <f t="shared" ca="1" si="14"/>
        <v>0</v>
      </c>
      <c r="DC31">
        <f t="shared" ca="1" si="27"/>
        <v>0</v>
      </c>
      <c r="DV31">
        <f t="shared" si="35"/>
        <v>22</v>
      </c>
      <c r="DW31" s="52">
        <f ca="1">'Rainfall Year 2075'!M28</f>
        <v>16.247737619262569</v>
      </c>
      <c r="DX31" s="37">
        <f t="shared" ca="1" si="15"/>
        <v>29245.927714672624</v>
      </c>
      <c r="DY31" s="37">
        <f t="shared" ca="1" si="28"/>
        <v>2998.4360576209742</v>
      </c>
      <c r="DZ31" s="37">
        <f t="shared" ca="1" si="16"/>
        <v>2998.4360576209742</v>
      </c>
      <c r="EA31" s="37">
        <f t="shared" ca="1" si="17"/>
        <v>19245.927714672624</v>
      </c>
      <c r="EB31">
        <f t="shared" ca="1" si="29"/>
        <v>1</v>
      </c>
    </row>
    <row r="32" spans="1:132">
      <c r="A32">
        <f t="shared" si="30"/>
        <v>23</v>
      </c>
      <c r="B32" s="52">
        <f ca="1">'Rainfall Year 2025'!M29</f>
        <v>0.14664777726179543</v>
      </c>
      <c r="C32" s="37">
        <f t="shared" ca="1" si="0"/>
        <v>263.96599907123175</v>
      </c>
      <c r="D32" s="37">
        <f t="shared" ca="1" si="18"/>
        <v>0</v>
      </c>
      <c r="E32" s="37">
        <f t="shared" ca="1" si="1"/>
        <v>0</v>
      </c>
      <c r="F32" s="37">
        <f t="shared" ca="1" si="2"/>
        <v>0</v>
      </c>
      <c r="G32">
        <f t="shared" ca="1" si="19"/>
        <v>1</v>
      </c>
      <c r="Z32">
        <f t="shared" si="31"/>
        <v>23</v>
      </c>
      <c r="AA32" s="52">
        <f ca="1">'Rainfall Year 2035 '!M29</f>
        <v>5.5269405098019346</v>
      </c>
      <c r="AB32" s="37">
        <f t="shared" ca="1" si="3"/>
        <v>9948.4929176434816</v>
      </c>
      <c r="AC32" s="37">
        <f t="shared" ca="1" si="20"/>
        <v>2552.6428676695441</v>
      </c>
      <c r="AD32" s="37">
        <f t="shared" ca="1" si="4"/>
        <v>2552.6428676695441</v>
      </c>
      <c r="AE32" s="37">
        <f t="shared" ca="1" si="5"/>
        <v>0</v>
      </c>
      <c r="AF32">
        <f t="shared" ca="1" si="21"/>
        <v>1</v>
      </c>
      <c r="AX32">
        <f t="shared" si="32"/>
        <v>23</v>
      </c>
      <c r="AY32" s="52">
        <f ca="1">'Rainfall Year 2045'!M29</f>
        <v>5.9518704151542101</v>
      </c>
      <c r="AZ32" s="37">
        <f t="shared" ca="1" si="6"/>
        <v>10713.366747277578</v>
      </c>
      <c r="BA32" s="37">
        <f t="shared" ca="1" si="22"/>
        <v>0</v>
      </c>
      <c r="BB32" s="37">
        <f t="shared" ca="1" si="7"/>
        <v>0</v>
      </c>
      <c r="BC32" s="37">
        <f t="shared" ca="1" si="8"/>
        <v>713.36674727757782</v>
      </c>
      <c r="BD32">
        <f t="shared" ca="1" si="23"/>
        <v>1</v>
      </c>
      <c r="BX32">
        <f t="shared" si="33"/>
        <v>23</v>
      </c>
      <c r="BY32" s="52">
        <f ca="1">'Rainfall Year 2055 '!M29</f>
        <v>0.66761971865386083</v>
      </c>
      <c r="BZ32" s="37">
        <f t="shared" ca="1" si="9"/>
        <v>1201.7154935769495</v>
      </c>
      <c r="CA32" s="37">
        <f t="shared" ca="1" si="24"/>
        <v>10000</v>
      </c>
      <c r="CB32" s="37">
        <f t="shared" ca="1" si="10"/>
        <v>10000</v>
      </c>
      <c r="CC32" s="37">
        <f t="shared" ca="1" si="11"/>
        <v>0</v>
      </c>
      <c r="CD32">
        <f t="shared" ca="1" si="25"/>
        <v>1</v>
      </c>
      <c r="CW32">
        <f t="shared" si="34"/>
        <v>23</v>
      </c>
      <c r="CX32" s="52">
        <f ca="1">'Rainfall Year 2065 '!M29</f>
        <v>0</v>
      </c>
      <c r="CY32" s="37">
        <f t="shared" ca="1" si="12"/>
        <v>0</v>
      </c>
      <c r="CZ32" s="37">
        <f t="shared" ca="1" si="26"/>
        <v>0</v>
      </c>
      <c r="DA32" s="37">
        <f t="shared" ca="1" si="13"/>
        <v>0</v>
      </c>
      <c r="DB32" s="37">
        <f t="shared" ca="1" si="14"/>
        <v>0</v>
      </c>
      <c r="DC32">
        <f t="shared" ca="1" si="27"/>
        <v>0</v>
      </c>
      <c r="DV32">
        <f t="shared" si="35"/>
        <v>23</v>
      </c>
      <c r="DW32" s="52">
        <f ca="1">'Rainfall Year 2075'!M29</f>
        <v>0</v>
      </c>
      <c r="DX32" s="37">
        <f t="shared" ca="1" si="15"/>
        <v>0</v>
      </c>
      <c r="DY32" s="37">
        <f t="shared" ca="1" si="28"/>
        <v>10000</v>
      </c>
      <c r="DZ32" s="37">
        <f t="shared" ca="1" si="16"/>
        <v>10000</v>
      </c>
      <c r="EA32" s="37">
        <f t="shared" ca="1" si="17"/>
        <v>0</v>
      </c>
      <c r="EB32">
        <f t="shared" ca="1" si="29"/>
        <v>0</v>
      </c>
    </row>
    <row r="33" spans="1:137">
      <c r="A33">
        <f t="shared" si="30"/>
        <v>24</v>
      </c>
      <c r="B33" s="52">
        <f ca="1">'Rainfall Year 2025'!M30</f>
        <v>0.340022505845404</v>
      </c>
      <c r="C33" s="37">
        <f t="shared" ca="1" si="0"/>
        <v>612.04051052172724</v>
      </c>
      <c r="D33" s="37">
        <f t="shared" ca="1" si="18"/>
        <v>263.96599907123175</v>
      </c>
      <c r="E33" s="37">
        <f t="shared" ca="1" si="1"/>
        <v>263.96599907123175</v>
      </c>
      <c r="F33" s="37">
        <f t="shared" ca="1" si="2"/>
        <v>0</v>
      </c>
      <c r="G33">
        <f t="shared" ca="1" si="19"/>
        <v>1</v>
      </c>
      <c r="Z33">
        <f t="shared" si="31"/>
        <v>24</v>
      </c>
      <c r="AA33" s="52">
        <f ca="1">'Rainfall Year 2035 '!M30</f>
        <v>0.96324763867242058</v>
      </c>
      <c r="AB33" s="37">
        <f t="shared" ca="1" si="3"/>
        <v>1733.845749610357</v>
      </c>
      <c r="AC33" s="37">
        <f t="shared" ca="1" si="20"/>
        <v>9948.4929176434816</v>
      </c>
      <c r="AD33" s="37">
        <f t="shared" ca="1" si="4"/>
        <v>9948.4929176434816</v>
      </c>
      <c r="AE33" s="37">
        <f t="shared" ca="1" si="5"/>
        <v>0</v>
      </c>
      <c r="AF33">
        <f t="shared" ca="1" si="21"/>
        <v>1</v>
      </c>
      <c r="AX33">
        <f t="shared" si="32"/>
        <v>24</v>
      </c>
      <c r="AY33" s="52">
        <f ca="1">'Rainfall Year 2045'!M30</f>
        <v>0</v>
      </c>
      <c r="AZ33" s="37">
        <f t="shared" ca="1" si="6"/>
        <v>0</v>
      </c>
      <c r="BA33" s="37">
        <f t="shared" ca="1" si="22"/>
        <v>10000</v>
      </c>
      <c r="BB33" s="37">
        <f t="shared" ca="1" si="7"/>
        <v>10000</v>
      </c>
      <c r="BC33" s="37">
        <f t="shared" ca="1" si="8"/>
        <v>0</v>
      </c>
      <c r="BD33">
        <f t="shared" ca="1" si="23"/>
        <v>0</v>
      </c>
      <c r="BX33">
        <f t="shared" si="33"/>
        <v>24</v>
      </c>
      <c r="BY33" s="52">
        <f ca="1">'Rainfall Year 2055 '!M30</f>
        <v>0.27652936802106132</v>
      </c>
      <c r="BZ33" s="37">
        <f t="shared" ca="1" si="9"/>
        <v>497.75286243791038</v>
      </c>
      <c r="CA33" s="37">
        <f t="shared" ca="1" si="24"/>
        <v>1201.7154935769504</v>
      </c>
      <c r="CB33" s="37">
        <f t="shared" ca="1" si="10"/>
        <v>1201.7154935769504</v>
      </c>
      <c r="CC33" s="37">
        <f t="shared" ca="1" si="11"/>
        <v>0</v>
      </c>
      <c r="CD33">
        <f t="shared" ca="1" si="25"/>
        <v>1</v>
      </c>
      <c r="CW33">
        <f t="shared" si="34"/>
        <v>24</v>
      </c>
      <c r="CX33" s="52">
        <f ca="1">'Rainfall Year 2065 '!M30</f>
        <v>0</v>
      </c>
      <c r="CY33" s="37">
        <f t="shared" ca="1" si="12"/>
        <v>0</v>
      </c>
      <c r="CZ33" s="37">
        <f t="shared" ca="1" si="26"/>
        <v>0</v>
      </c>
      <c r="DA33" s="37">
        <f t="shared" ca="1" si="13"/>
        <v>0</v>
      </c>
      <c r="DB33" s="37">
        <f t="shared" ca="1" si="14"/>
        <v>0</v>
      </c>
      <c r="DC33">
        <f t="shared" ca="1" si="27"/>
        <v>0</v>
      </c>
      <c r="DV33">
        <f t="shared" si="35"/>
        <v>24</v>
      </c>
      <c r="DW33" s="52">
        <f ca="1">'Rainfall Year 2075'!M30</f>
        <v>0</v>
      </c>
      <c r="DX33" s="37">
        <f t="shared" ca="1" si="15"/>
        <v>0</v>
      </c>
      <c r="DY33" s="37">
        <f t="shared" ca="1" si="28"/>
        <v>0</v>
      </c>
      <c r="DZ33" s="37">
        <f t="shared" ca="1" si="16"/>
        <v>0</v>
      </c>
      <c r="EA33" s="37">
        <f t="shared" ca="1" si="17"/>
        <v>0</v>
      </c>
      <c r="EB33">
        <f t="shared" ca="1" si="29"/>
        <v>0</v>
      </c>
    </row>
    <row r="34" spans="1:137">
      <c r="A34">
        <f t="shared" si="30"/>
        <v>25</v>
      </c>
      <c r="B34" s="52">
        <f ca="1">'Rainfall Year 2025'!M31</f>
        <v>1.9522458995053926</v>
      </c>
      <c r="C34" s="37">
        <f t="shared" ca="1" si="0"/>
        <v>3514.0426191097067</v>
      </c>
      <c r="D34" s="37">
        <f t="shared" ca="1" si="18"/>
        <v>612.04051052172724</v>
      </c>
      <c r="E34" s="37">
        <f t="shared" ca="1" si="1"/>
        <v>612.04051052172724</v>
      </c>
      <c r="F34" s="37">
        <f t="shared" ca="1" si="2"/>
        <v>0</v>
      </c>
      <c r="G34">
        <f t="shared" ca="1" si="19"/>
        <v>1</v>
      </c>
      <c r="Z34">
        <f t="shared" si="31"/>
        <v>25</v>
      </c>
      <c r="AA34" s="52">
        <f ca="1">'Rainfall Year 2035 '!M31</f>
        <v>0</v>
      </c>
      <c r="AB34" s="37">
        <f t="shared" ca="1" si="3"/>
        <v>0</v>
      </c>
      <c r="AC34" s="37">
        <f t="shared" ca="1" si="20"/>
        <v>1733.8457496103565</v>
      </c>
      <c r="AD34" s="37">
        <f t="shared" ca="1" si="4"/>
        <v>1733.8457496103565</v>
      </c>
      <c r="AE34" s="37">
        <f t="shared" ca="1" si="5"/>
        <v>0</v>
      </c>
      <c r="AF34">
        <f t="shared" ca="1" si="21"/>
        <v>0</v>
      </c>
      <c r="AX34">
        <f t="shared" si="32"/>
        <v>25</v>
      </c>
      <c r="AY34" s="52">
        <f ca="1">'Rainfall Year 2045'!M31</f>
        <v>2.9534467453588658</v>
      </c>
      <c r="AZ34" s="37">
        <f t="shared" ca="1" si="6"/>
        <v>5316.2041416459588</v>
      </c>
      <c r="BA34" s="37">
        <f t="shared" ca="1" si="22"/>
        <v>0</v>
      </c>
      <c r="BB34" s="37">
        <f t="shared" ca="1" si="7"/>
        <v>0</v>
      </c>
      <c r="BC34" s="37">
        <f t="shared" ca="1" si="8"/>
        <v>0</v>
      </c>
      <c r="BD34">
        <f t="shared" ca="1" si="23"/>
        <v>1</v>
      </c>
      <c r="BX34">
        <f t="shared" si="33"/>
        <v>25</v>
      </c>
      <c r="BY34" s="52">
        <f ca="1">'Rainfall Year 2055 '!M31</f>
        <v>2.5689628562020665</v>
      </c>
      <c r="BZ34" s="37">
        <f t="shared" ca="1" si="9"/>
        <v>4624.1331411637202</v>
      </c>
      <c r="CA34" s="37">
        <f t="shared" ca="1" si="24"/>
        <v>497.75286243791038</v>
      </c>
      <c r="CB34" s="37">
        <f t="shared" ca="1" si="10"/>
        <v>497.75286243791038</v>
      </c>
      <c r="CC34" s="37">
        <f t="shared" ca="1" si="11"/>
        <v>0</v>
      </c>
      <c r="CD34">
        <f t="shared" ca="1" si="25"/>
        <v>1</v>
      </c>
      <c r="CW34">
        <f t="shared" si="34"/>
        <v>25</v>
      </c>
      <c r="CX34" s="52">
        <f ca="1">'Rainfall Year 2065 '!M31</f>
        <v>5.7805938882632679</v>
      </c>
      <c r="CY34" s="37">
        <f t="shared" ca="1" si="12"/>
        <v>10405.068998873881</v>
      </c>
      <c r="CZ34" s="37">
        <f t="shared" ca="1" si="26"/>
        <v>0</v>
      </c>
      <c r="DA34" s="37">
        <f t="shared" ca="1" si="13"/>
        <v>0</v>
      </c>
      <c r="DB34" s="37">
        <f t="shared" ca="1" si="14"/>
        <v>405.06899887388136</v>
      </c>
      <c r="DC34">
        <f t="shared" ca="1" si="27"/>
        <v>1</v>
      </c>
      <c r="DV34">
        <f t="shared" si="35"/>
        <v>25</v>
      </c>
      <c r="DW34" s="52">
        <f ca="1">'Rainfall Year 2075'!M31</f>
        <v>2.2357954829396278</v>
      </c>
      <c r="DX34" s="37">
        <f t="shared" ca="1" si="15"/>
        <v>4024.4318692913303</v>
      </c>
      <c r="DY34" s="37">
        <f t="shared" ca="1" si="28"/>
        <v>0</v>
      </c>
      <c r="DZ34" s="37">
        <f t="shared" ca="1" si="16"/>
        <v>0</v>
      </c>
      <c r="EA34" s="37">
        <f t="shared" ca="1" si="17"/>
        <v>0</v>
      </c>
      <c r="EB34">
        <f t="shared" ca="1" si="29"/>
        <v>1</v>
      </c>
    </row>
    <row r="35" spans="1:137">
      <c r="A35">
        <f t="shared" si="30"/>
        <v>26</v>
      </c>
      <c r="B35" s="52">
        <f ca="1">'Rainfall Year 2025'!M32</f>
        <v>0.55566223579935403</v>
      </c>
      <c r="C35" s="37">
        <f t="shared" ca="1" si="0"/>
        <v>1000.1920244388373</v>
      </c>
      <c r="D35" s="37">
        <f t="shared" ca="1" si="18"/>
        <v>3514.0426191097063</v>
      </c>
      <c r="E35" s="37">
        <f t="shared" ca="1" si="1"/>
        <v>3514.0426191097063</v>
      </c>
      <c r="F35" s="37">
        <f t="shared" ca="1" si="2"/>
        <v>0</v>
      </c>
      <c r="G35">
        <f t="shared" ca="1" si="19"/>
        <v>1</v>
      </c>
      <c r="Z35">
        <f t="shared" si="31"/>
        <v>26</v>
      </c>
      <c r="AA35" s="52">
        <f ca="1">'Rainfall Year 2035 '!M32</f>
        <v>6.7907247675302909</v>
      </c>
      <c r="AB35" s="37">
        <f t="shared" ca="1" si="3"/>
        <v>12223.304581554523</v>
      </c>
      <c r="AC35" s="37">
        <f t="shared" ca="1" si="20"/>
        <v>0</v>
      </c>
      <c r="AD35" s="37">
        <f t="shared" ca="1" si="4"/>
        <v>0</v>
      </c>
      <c r="AE35" s="37">
        <f t="shared" ca="1" si="5"/>
        <v>2223.3045815545229</v>
      </c>
      <c r="AF35">
        <f t="shared" ca="1" si="21"/>
        <v>1</v>
      </c>
      <c r="AX35">
        <f t="shared" si="32"/>
        <v>26</v>
      </c>
      <c r="AY35" s="52">
        <f ca="1">'Rainfall Year 2045'!M32</f>
        <v>6.3703494272809786</v>
      </c>
      <c r="AZ35" s="37">
        <f t="shared" ca="1" si="6"/>
        <v>11466.628969105761</v>
      </c>
      <c r="BA35" s="37">
        <f t="shared" ca="1" si="22"/>
        <v>5316.2041416459588</v>
      </c>
      <c r="BB35" s="37">
        <f t="shared" ca="1" si="7"/>
        <v>5316.2041416459588</v>
      </c>
      <c r="BC35" s="37">
        <f t="shared" ca="1" si="8"/>
        <v>1466.6289691057609</v>
      </c>
      <c r="BD35">
        <f t="shared" ca="1" si="23"/>
        <v>1</v>
      </c>
      <c r="BX35">
        <f t="shared" si="33"/>
        <v>26</v>
      </c>
      <c r="BY35" s="52">
        <f ca="1">'Rainfall Year 2055 '!M32</f>
        <v>2.2566444580023455</v>
      </c>
      <c r="BZ35" s="37">
        <f t="shared" ca="1" si="9"/>
        <v>4061.9600244042217</v>
      </c>
      <c r="CA35" s="37">
        <f t="shared" ca="1" si="24"/>
        <v>4624.1331411637202</v>
      </c>
      <c r="CB35" s="37">
        <f t="shared" ca="1" si="10"/>
        <v>4624.1331411637202</v>
      </c>
      <c r="CC35" s="37">
        <f t="shared" ca="1" si="11"/>
        <v>0</v>
      </c>
      <c r="CD35">
        <f t="shared" ca="1" si="25"/>
        <v>1</v>
      </c>
      <c r="CW35">
        <f t="shared" si="34"/>
        <v>26</v>
      </c>
      <c r="CX35" s="52">
        <f ca="1">'Rainfall Year 2065 '!M32</f>
        <v>4.7769454949707848</v>
      </c>
      <c r="CY35" s="37">
        <f t="shared" ca="1" si="12"/>
        <v>8598.5018909474129</v>
      </c>
      <c r="CZ35" s="37">
        <f t="shared" ca="1" si="26"/>
        <v>10000</v>
      </c>
      <c r="DA35" s="37">
        <f t="shared" ca="1" si="13"/>
        <v>10000</v>
      </c>
      <c r="DB35" s="37">
        <f t="shared" ca="1" si="14"/>
        <v>0</v>
      </c>
      <c r="DC35">
        <f t="shared" ca="1" si="27"/>
        <v>1</v>
      </c>
      <c r="DV35">
        <f t="shared" si="35"/>
        <v>26</v>
      </c>
      <c r="DW35" s="52">
        <f ca="1">'Rainfall Year 2075'!M32</f>
        <v>6.0178470567741131</v>
      </c>
      <c r="DX35" s="37">
        <f t="shared" ca="1" si="15"/>
        <v>10832.124702193403</v>
      </c>
      <c r="DY35" s="37">
        <f t="shared" ca="1" si="28"/>
        <v>4024.4318692913303</v>
      </c>
      <c r="DZ35" s="37">
        <f t="shared" ca="1" si="16"/>
        <v>4024.4318692913303</v>
      </c>
      <c r="EA35" s="37">
        <f t="shared" ca="1" si="17"/>
        <v>832.12470219340321</v>
      </c>
      <c r="EB35">
        <f t="shared" ca="1" si="29"/>
        <v>1</v>
      </c>
    </row>
    <row r="36" spans="1:137">
      <c r="A36">
        <f t="shared" si="30"/>
        <v>27</v>
      </c>
      <c r="B36" s="52">
        <f ca="1">'Rainfall Year 2025'!M33</f>
        <v>1.6308171633859954</v>
      </c>
      <c r="C36" s="37">
        <f t="shared" ca="1" si="0"/>
        <v>2935.4708940947917</v>
      </c>
      <c r="D36" s="37">
        <f t="shared" ca="1" si="18"/>
        <v>1000.1920244388371</v>
      </c>
      <c r="E36" s="37">
        <f t="shared" ca="1" si="1"/>
        <v>1000.1920244388371</v>
      </c>
      <c r="F36" s="37">
        <f t="shared" ca="1" si="2"/>
        <v>0</v>
      </c>
      <c r="G36">
        <f t="shared" ca="1" si="19"/>
        <v>1</v>
      </c>
      <c r="Z36">
        <f t="shared" si="31"/>
        <v>27</v>
      </c>
      <c r="AA36" s="52">
        <f ca="1">'Rainfall Year 2035 '!M33</f>
        <v>0</v>
      </c>
      <c r="AB36" s="37">
        <f t="shared" ca="1" si="3"/>
        <v>0</v>
      </c>
      <c r="AC36" s="37">
        <f t="shared" ca="1" si="20"/>
        <v>10000</v>
      </c>
      <c r="AD36" s="37">
        <f t="shared" ca="1" si="4"/>
        <v>10000</v>
      </c>
      <c r="AE36" s="37">
        <f t="shared" ca="1" si="5"/>
        <v>0</v>
      </c>
      <c r="AF36">
        <f t="shared" ca="1" si="21"/>
        <v>0</v>
      </c>
      <c r="AX36">
        <f t="shared" si="32"/>
        <v>27</v>
      </c>
      <c r="AY36" s="52">
        <f ca="1">'Rainfall Year 2045'!M33</f>
        <v>2.0899516696061267</v>
      </c>
      <c r="AZ36" s="37">
        <f t="shared" ca="1" si="6"/>
        <v>3761.9130052910282</v>
      </c>
      <c r="BA36" s="37">
        <f t="shared" ca="1" si="22"/>
        <v>10000</v>
      </c>
      <c r="BB36" s="37">
        <f t="shared" ca="1" si="7"/>
        <v>10000</v>
      </c>
      <c r="BC36" s="37">
        <f t="shared" ca="1" si="8"/>
        <v>0</v>
      </c>
      <c r="BD36">
        <f t="shared" ca="1" si="23"/>
        <v>1</v>
      </c>
      <c r="BX36">
        <f t="shared" si="33"/>
        <v>27</v>
      </c>
      <c r="BY36" s="52">
        <f ca="1">'Rainfall Year 2055 '!M33</f>
        <v>0.73168705136462187</v>
      </c>
      <c r="BZ36" s="37">
        <f t="shared" ca="1" si="9"/>
        <v>1317.0366924563193</v>
      </c>
      <c r="CA36" s="37">
        <f t="shared" ca="1" si="24"/>
        <v>4061.9600244042213</v>
      </c>
      <c r="CB36" s="37">
        <f t="shared" ca="1" si="10"/>
        <v>4061.9600244042213</v>
      </c>
      <c r="CC36" s="37">
        <f t="shared" ca="1" si="11"/>
        <v>0</v>
      </c>
      <c r="CD36">
        <f t="shared" ca="1" si="25"/>
        <v>1</v>
      </c>
      <c r="CW36">
        <f t="shared" si="34"/>
        <v>27</v>
      </c>
      <c r="CX36" s="52">
        <f ca="1">'Rainfall Year 2065 '!M33</f>
        <v>0</v>
      </c>
      <c r="CY36" s="37">
        <f t="shared" ca="1" si="12"/>
        <v>0</v>
      </c>
      <c r="CZ36" s="37">
        <f t="shared" ca="1" si="26"/>
        <v>8598.5018909474129</v>
      </c>
      <c r="DA36" s="37">
        <f t="shared" ca="1" si="13"/>
        <v>8598.5018909474129</v>
      </c>
      <c r="DB36" s="37">
        <f t="shared" ca="1" si="14"/>
        <v>0</v>
      </c>
      <c r="DC36">
        <f t="shared" ca="1" si="27"/>
        <v>0</v>
      </c>
      <c r="DV36">
        <f t="shared" si="35"/>
        <v>27</v>
      </c>
      <c r="DW36" s="52">
        <f ca="1">'Rainfall Year 2075'!M33</f>
        <v>0</v>
      </c>
      <c r="DX36" s="37">
        <f t="shared" ca="1" si="15"/>
        <v>0</v>
      </c>
      <c r="DY36" s="37">
        <f t="shared" ca="1" si="28"/>
        <v>10000</v>
      </c>
      <c r="DZ36" s="37">
        <f t="shared" ca="1" si="16"/>
        <v>10000</v>
      </c>
      <c r="EA36" s="37">
        <f t="shared" ca="1" si="17"/>
        <v>0</v>
      </c>
      <c r="EB36">
        <f t="shared" ca="1" si="29"/>
        <v>0</v>
      </c>
    </row>
    <row r="37" spans="1:137">
      <c r="A37">
        <f t="shared" si="30"/>
        <v>28</v>
      </c>
      <c r="B37" s="52">
        <f ca="1">'Rainfall Year 2025'!M34</f>
        <v>1.5006007307504294</v>
      </c>
      <c r="C37" s="37">
        <f t="shared" ca="1" si="0"/>
        <v>2701.0813153507729</v>
      </c>
      <c r="D37" s="37">
        <f t="shared" ca="1" si="18"/>
        <v>2935.4708940947917</v>
      </c>
      <c r="E37" s="37">
        <f t="shared" ca="1" si="1"/>
        <v>2935.4708940947917</v>
      </c>
      <c r="F37" s="37">
        <f t="shared" ca="1" si="2"/>
        <v>0</v>
      </c>
      <c r="G37">
        <f t="shared" ca="1" si="19"/>
        <v>1</v>
      </c>
      <c r="Z37">
        <f t="shared" si="31"/>
        <v>28</v>
      </c>
      <c r="AA37" s="52">
        <f ca="1">'Rainfall Year 2035 '!M34</f>
        <v>4.0808622871592375</v>
      </c>
      <c r="AB37" s="37">
        <f t="shared" ca="1" si="3"/>
        <v>7345.5521168866271</v>
      </c>
      <c r="AC37" s="37">
        <f t="shared" ca="1" si="20"/>
        <v>0</v>
      </c>
      <c r="AD37" s="37">
        <f t="shared" ca="1" si="4"/>
        <v>0</v>
      </c>
      <c r="AE37" s="37">
        <f t="shared" ca="1" si="5"/>
        <v>0</v>
      </c>
      <c r="AF37">
        <f t="shared" ca="1" si="21"/>
        <v>1</v>
      </c>
      <c r="AX37">
        <f t="shared" si="32"/>
        <v>28</v>
      </c>
      <c r="AY37" s="52">
        <f ca="1">'Rainfall Year 2045'!M34</f>
        <v>5.8122541958818044</v>
      </c>
      <c r="AZ37" s="37">
        <f t="shared" ca="1" si="6"/>
        <v>10462.057552587248</v>
      </c>
      <c r="BA37" s="37">
        <f t="shared" ca="1" si="22"/>
        <v>3761.9130052910277</v>
      </c>
      <c r="BB37" s="37">
        <f t="shared" ca="1" si="7"/>
        <v>3761.9130052910277</v>
      </c>
      <c r="BC37" s="37">
        <f t="shared" ca="1" si="8"/>
        <v>462.05755258724821</v>
      </c>
      <c r="BD37">
        <f t="shared" ca="1" si="23"/>
        <v>1</v>
      </c>
      <c r="BX37">
        <f t="shared" si="33"/>
        <v>28</v>
      </c>
      <c r="BY37" s="52">
        <f ca="1">'Rainfall Year 2055 '!M34</f>
        <v>0</v>
      </c>
      <c r="BZ37" s="37">
        <f t="shared" ca="1" si="9"/>
        <v>0</v>
      </c>
      <c r="CA37" s="37">
        <f t="shared" ca="1" si="24"/>
        <v>1317.0366924563195</v>
      </c>
      <c r="CB37" s="37">
        <f t="shared" ca="1" si="10"/>
        <v>1317.0366924563195</v>
      </c>
      <c r="CC37" s="37">
        <f t="shared" ca="1" si="11"/>
        <v>0</v>
      </c>
      <c r="CD37">
        <f t="shared" ca="1" si="25"/>
        <v>0</v>
      </c>
      <c r="CW37">
        <f t="shared" si="34"/>
        <v>28</v>
      </c>
      <c r="CX37" s="52">
        <f ca="1">'Rainfall Year 2065 '!M34</f>
        <v>1.0014123762084279</v>
      </c>
      <c r="CY37" s="37">
        <f t="shared" ca="1" si="12"/>
        <v>1802.5422771751703</v>
      </c>
      <c r="CZ37" s="37">
        <f t="shared" ca="1" si="26"/>
        <v>0</v>
      </c>
      <c r="DA37" s="37">
        <f t="shared" ca="1" si="13"/>
        <v>0</v>
      </c>
      <c r="DB37" s="37">
        <f t="shared" ca="1" si="14"/>
        <v>0</v>
      </c>
      <c r="DC37">
        <f t="shared" ca="1" si="27"/>
        <v>1</v>
      </c>
      <c r="DV37">
        <f t="shared" si="35"/>
        <v>28</v>
      </c>
      <c r="DW37" s="52">
        <f ca="1">'Rainfall Year 2075'!M34</f>
        <v>0</v>
      </c>
      <c r="DX37" s="37">
        <f t="shared" ca="1" si="15"/>
        <v>0</v>
      </c>
      <c r="DY37" s="37">
        <f t="shared" ca="1" si="28"/>
        <v>0</v>
      </c>
      <c r="DZ37" s="37">
        <f t="shared" ca="1" si="16"/>
        <v>0</v>
      </c>
      <c r="EA37" s="37">
        <f t="shared" ca="1" si="17"/>
        <v>0</v>
      </c>
      <c r="EB37">
        <f t="shared" ca="1" si="29"/>
        <v>0</v>
      </c>
    </row>
    <row r="38" spans="1:137">
      <c r="A38">
        <f t="shared" si="30"/>
        <v>29</v>
      </c>
      <c r="B38" s="52">
        <f ca="1">'Rainfall Year 2025'!M35</f>
        <v>1.3759241709347196</v>
      </c>
      <c r="C38" s="37">
        <f t="shared" ca="1" si="0"/>
        <v>2476.6635076824955</v>
      </c>
      <c r="D38" s="37">
        <f t="shared" ca="1" si="18"/>
        <v>2701.0813153507729</v>
      </c>
      <c r="E38" s="37">
        <f t="shared" ca="1" si="1"/>
        <v>2701.0813153507729</v>
      </c>
      <c r="F38" s="37">
        <f t="shared" ca="1" si="2"/>
        <v>0</v>
      </c>
      <c r="G38">
        <f t="shared" ca="1" si="19"/>
        <v>1</v>
      </c>
      <c r="Z38">
        <f t="shared" si="31"/>
        <v>29</v>
      </c>
      <c r="AA38" s="52">
        <f ca="1">'Rainfall Year 2035 '!M35</f>
        <v>0.35029461819968222</v>
      </c>
      <c r="AB38" s="37">
        <f t="shared" ca="1" si="3"/>
        <v>630.53031275942794</v>
      </c>
      <c r="AC38" s="37">
        <f t="shared" ca="1" si="20"/>
        <v>7345.5521168866271</v>
      </c>
      <c r="AD38" s="37">
        <f t="shared" ca="1" si="4"/>
        <v>7345.5521168866271</v>
      </c>
      <c r="AE38" s="37">
        <f t="shared" ca="1" si="5"/>
        <v>0</v>
      </c>
      <c r="AF38">
        <f t="shared" ca="1" si="21"/>
        <v>1</v>
      </c>
      <c r="AX38">
        <f t="shared" si="32"/>
        <v>29</v>
      </c>
      <c r="AY38" s="52">
        <f ca="1">'Rainfall Year 2045'!M35</f>
        <v>6.4059283402387814</v>
      </c>
      <c r="AZ38" s="37">
        <f t="shared" ca="1" si="6"/>
        <v>11530.671012429806</v>
      </c>
      <c r="BA38" s="37">
        <f t="shared" ca="1" si="22"/>
        <v>10000</v>
      </c>
      <c r="BB38" s="37">
        <f t="shared" ca="1" si="7"/>
        <v>10000</v>
      </c>
      <c r="BC38" s="37">
        <f t="shared" ca="1" si="8"/>
        <v>1530.6710124298061</v>
      </c>
      <c r="BD38">
        <f t="shared" ca="1" si="23"/>
        <v>1</v>
      </c>
      <c r="BX38">
        <f t="shared" si="33"/>
        <v>29</v>
      </c>
      <c r="BY38" s="52">
        <f ca="1">'Rainfall Year 2055 '!M35</f>
        <v>0.30663861670731279</v>
      </c>
      <c r="BZ38" s="37">
        <f t="shared" ca="1" si="9"/>
        <v>551.94951007316308</v>
      </c>
      <c r="CA38" s="37">
        <f t="shared" ca="1" si="24"/>
        <v>0</v>
      </c>
      <c r="CB38" s="37">
        <f t="shared" ca="1" si="10"/>
        <v>0</v>
      </c>
      <c r="CC38" s="37">
        <f t="shared" ca="1" si="11"/>
        <v>0</v>
      </c>
      <c r="CD38">
        <f t="shared" ca="1" si="25"/>
        <v>1</v>
      </c>
      <c r="CW38">
        <f t="shared" si="34"/>
        <v>29</v>
      </c>
      <c r="CX38" s="52">
        <f ca="1">'Rainfall Year 2065 '!M35</f>
        <v>0</v>
      </c>
      <c r="CY38" s="37">
        <f t="shared" ca="1" si="12"/>
        <v>0</v>
      </c>
      <c r="CZ38" s="37">
        <f t="shared" ca="1" si="26"/>
        <v>1802.5422771751703</v>
      </c>
      <c r="DA38" s="37">
        <f t="shared" ca="1" si="13"/>
        <v>1802.5422771751703</v>
      </c>
      <c r="DB38" s="37">
        <f t="shared" ca="1" si="14"/>
        <v>0</v>
      </c>
      <c r="DC38">
        <f t="shared" ca="1" si="27"/>
        <v>0</v>
      </c>
      <c r="DV38">
        <f t="shared" si="35"/>
        <v>29</v>
      </c>
      <c r="DW38" s="52">
        <f ca="1">'Rainfall Year 2075'!M35</f>
        <v>0</v>
      </c>
      <c r="DX38" s="37">
        <f t="shared" ca="1" si="15"/>
        <v>0</v>
      </c>
      <c r="DY38" s="37">
        <f t="shared" ca="1" si="28"/>
        <v>0</v>
      </c>
      <c r="DZ38" s="37">
        <f t="shared" ca="1" si="16"/>
        <v>0</v>
      </c>
      <c r="EA38" s="37">
        <f t="shared" ca="1" si="17"/>
        <v>0</v>
      </c>
      <c r="EB38">
        <f t="shared" ca="1" si="29"/>
        <v>0</v>
      </c>
    </row>
    <row r="39" spans="1:137">
      <c r="A39">
        <f t="shared" si="30"/>
        <v>30</v>
      </c>
      <c r="B39" s="52">
        <f ca="1">'Rainfall Year 2025'!M36</f>
        <v>3.1734544736193011</v>
      </c>
      <c r="C39" s="37">
        <f t="shared" ca="1" si="0"/>
        <v>5712.2180525147423</v>
      </c>
      <c r="D39" s="37">
        <f t="shared" ca="1" si="18"/>
        <v>2476.6635076824955</v>
      </c>
      <c r="E39" s="37">
        <f t="shared" ca="1" si="1"/>
        <v>2476.6635076824955</v>
      </c>
      <c r="F39" s="37">
        <f t="shared" ca="1" si="2"/>
        <v>0</v>
      </c>
      <c r="G39">
        <f t="shared" ca="1" si="19"/>
        <v>1</v>
      </c>
      <c r="Z39">
        <f t="shared" si="31"/>
        <v>30</v>
      </c>
      <c r="AA39" s="52">
        <f ca="1">'Rainfall Year 2035 '!M36</f>
        <v>0</v>
      </c>
      <c r="AB39" s="37">
        <f t="shared" ca="1" si="3"/>
        <v>0</v>
      </c>
      <c r="AC39" s="37">
        <f t="shared" ca="1" si="20"/>
        <v>630.53031275942794</v>
      </c>
      <c r="AD39" s="37">
        <f t="shared" ca="1" si="4"/>
        <v>630.53031275942794</v>
      </c>
      <c r="AE39" s="37">
        <f t="shared" ca="1" si="5"/>
        <v>0</v>
      </c>
      <c r="AF39">
        <f t="shared" ca="1" si="21"/>
        <v>0</v>
      </c>
      <c r="AX39">
        <f t="shared" si="32"/>
        <v>30</v>
      </c>
      <c r="AY39" s="52">
        <f ca="1">'Rainfall Year 2045'!M36</f>
        <v>0</v>
      </c>
      <c r="AZ39" s="37">
        <f t="shared" ca="1" si="6"/>
        <v>0</v>
      </c>
      <c r="BA39" s="37">
        <f t="shared" ca="1" si="22"/>
        <v>10000</v>
      </c>
      <c r="BB39" s="37">
        <f t="shared" ca="1" si="7"/>
        <v>10000</v>
      </c>
      <c r="BC39" s="37">
        <f t="shared" ca="1" si="8"/>
        <v>0</v>
      </c>
      <c r="BD39">
        <f t="shared" ca="1" si="23"/>
        <v>0</v>
      </c>
      <c r="BX39">
        <f t="shared" si="33"/>
        <v>30</v>
      </c>
      <c r="BY39" s="52">
        <f ca="1">'Rainfall Year 2055 '!M36</f>
        <v>0.76883812068666313</v>
      </c>
      <c r="BZ39" s="37">
        <f t="shared" ca="1" si="9"/>
        <v>1383.9086172359937</v>
      </c>
      <c r="CA39" s="37">
        <f t="shared" ca="1" si="24"/>
        <v>551.94951007316308</v>
      </c>
      <c r="CB39" s="37">
        <f t="shared" ca="1" si="10"/>
        <v>551.94951007316308</v>
      </c>
      <c r="CC39" s="37">
        <f t="shared" ca="1" si="11"/>
        <v>0</v>
      </c>
      <c r="CD39">
        <f t="shared" ca="1" si="25"/>
        <v>1</v>
      </c>
      <c r="CW39">
        <f t="shared" si="34"/>
        <v>30</v>
      </c>
      <c r="CX39" s="52">
        <f ca="1">'Rainfall Year 2065 '!M36</f>
        <v>1.3029990680352543</v>
      </c>
      <c r="CY39" s="37">
        <f t="shared" ca="1" si="12"/>
        <v>2345.3983224634576</v>
      </c>
      <c r="CZ39" s="37">
        <f t="shared" ca="1" si="26"/>
        <v>0</v>
      </c>
      <c r="DA39" s="37">
        <f t="shared" ca="1" si="13"/>
        <v>0</v>
      </c>
      <c r="DB39" s="37">
        <f t="shared" ca="1" si="14"/>
        <v>0</v>
      </c>
      <c r="DC39">
        <f t="shared" ca="1" si="27"/>
        <v>1</v>
      </c>
      <c r="DV39">
        <f t="shared" si="35"/>
        <v>30</v>
      </c>
      <c r="DW39" s="52">
        <f ca="1">'Rainfall Year 2075'!M36</f>
        <v>3.954058212713524</v>
      </c>
      <c r="DX39" s="37">
        <f t="shared" ca="1" si="15"/>
        <v>7117.3047828843428</v>
      </c>
      <c r="DY39" s="37">
        <f t="shared" ca="1" si="28"/>
        <v>0</v>
      </c>
      <c r="DZ39" s="37">
        <f t="shared" ca="1" si="16"/>
        <v>0</v>
      </c>
      <c r="EA39" s="37">
        <f t="shared" ca="1" si="17"/>
        <v>0</v>
      </c>
      <c r="EB39">
        <f t="shared" ca="1" si="29"/>
        <v>1</v>
      </c>
    </row>
    <row r="40" spans="1:137">
      <c r="A40">
        <f t="shared" si="30"/>
        <v>31</v>
      </c>
      <c r="B40" s="52">
        <f ca="1">'Rainfall Year 2025'!M37</f>
        <v>0.13489316734654111</v>
      </c>
      <c r="C40" s="37">
        <f t="shared" ca="1" si="0"/>
        <v>242.80770122377399</v>
      </c>
      <c r="D40" s="37">
        <f t="shared" ca="1" si="18"/>
        <v>5712.2180525147432</v>
      </c>
      <c r="E40" s="37">
        <f t="shared" ca="1" si="1"/>
        <v>5712.2180525147432</v>
      </c>
      <c r="F40" s="37">
        <f t="shared" ca="1" si="2"/>
        <v>0</v>
      </c>
      <c r="G40">
        <f t="shared" ca="1" si="19"/>
        <v>1</v>
      </c>
      <c r="Z40">
        <f t="shared" si="31"/>
        <v>31</v>
      </c>
      <c r="AA40" s="52">
        <f ca="1">'Rainfall Year 2035 '!M37</f>
        <v>0.30648137250342039</v>
      </c>
      <c r="AB40" s="37">
        <f t="shared" ca="1" si="3"/>
        <v>551.66647050615666</v>
      </c>
      <c r="AC40" s="37">
        <f t="shared" ca="1" si="20"/>
        <v>0</v>
      </c>
      <c r="AD40" s="37">
        <f t="shared" ca="1" si="4"/>
        <v>0</v>
      </c>
      <c r="AE40" s="37">
        <f t="shared" ca="1" si="5"/>
        <v>0</v>
      </c>
      <c r="AF40">
        <f t="shared" ca="1" si="21"/>
        <v>1</v>
      </c>
      <c r="AX40">
        <f t="shared" si="32"/>
        <v>31</v>
      </c>
      <c r="AY40" s="52">
        <f ca="1">'Rainfall Year 2045'!M37</f>
        <v>2.7033535415527483</v>
      </c>
      <c r="AZ40" s="37">
        <f t="shared" ca="1" si="6"/>
        <v>4866.0363747949468</v>
      </c>
      <c r="BA40" s="37">
        <f t="shared" ca="1" si="22"/>
        <v>0</v>
      </c>
      <c r="BB40" s="37">
        <f t="shared" ca="1" si="7"/>
        <v>0</v>
      </c>
      <c r="BC40" s="37">
        <f t="shared" ca="1" si="8"/>
        <v>0</v>
      </c>
      <c r="BD40">
        <f t="shared" ca="1" si="23"/>
        <v>1</v>
      </c>
      <c r="BX40">
        <f t="shared" si="33"/>
        <v>31</v>
      </c>
      <c r="BY40" s="52">
        <f ca="1">'Rainfall Year 2055 '!M37</f>
        <v>6.0881971456848254E-2</v>
      </c>
      <c r="BZ40" s="37">
        <f t="shared" ca="1" si="9"/>
        <v>109.58754862232685</v>
      </c>
      <c r="CA40" s="37">
        <f t="shared" ca="1" si="24"/>
        <v>1383.9086172359937</v>
      </c>
      <c r="CB40" s="37">
        <f t="shared" ca="1" si="10"/>
        <v>1383.9086172359937</v>
      </c>
      <c r="CC40" s="37">
        <f t="shared" ca="1" si="11"/>
        <v>0</v>
      </c>
      <c r="CD40">
        <f t="shared" ca="1" si="25"/>
        <v>1</v>
      </c>
      <c r="CW40">
        <f t="shared" si="34"/>
        <v>31</v>
      </c>
      <c r="CX40" s="52">
        <f ca="1">'Rainfall Year 2065 '!M37</f>
        <v>0</v>
      </c>
      <c r="CY40" s="37">
        <f t="shared" ca="1" si="12"/>
        <v>0</v>
      </c>
      <c r="CZ40" s="37">
        <f t="shared" ca="1" si="26"/>
        <v>2345.3983224634576</v>
      </c>
      <c r="DA40" s="37">
        <f t="shared" ca="1" si="13"/>
        <v>2345.3983224634576</v>
      </c>
      <c r="DB40" s="37">
        <f t="shared" ca="1" si="14"/>
        <v>0</v>
      </c>
      <c r="DC40">
        <f t="shared" ca="1" si="27"/>
        <v>0</v>
      </c>
      <c r="DV40">
        <f t="shared" si="35"/>
        <v>31</v>
      </c>
      <c r="DW40" s="52">
        <f ca="1">'Rainfall Year 2075'!M37</f>
        <v>1.7212193147728405</v>
      </c>
      <c r="DX40" s="37">
        <f t="shared" ca="1" si="15"/>
        <v>3098.194766591113</v>
      </c>
      <c r="DY40" s="37">
        <f t="shared" ca="1" si="28"/>
        <v>7117.3047828843428</v>
      </c>
      <c r="DZ40" s="37">
        <f t="shared" ca="1" si="16"/>
        <v>7117.3047828843428</v>
      </c>
      <c r="EA40" s="37">
        <f t="shared" ca="1" si="17"/>
        <v>0</v>
      </c>
      <c r="EB40">
        <f t="shared" ca="1" si="29"/>
        <v>1</v>
      </c>
    </row>
    <row r="41" spans="1:137">
      <c r="A41">
        <f t="shared" si="30"/>
        <v>32</v>
      </c>
      <c r="B41" s="52">
        <f ca="1">'Rainfall Year 2025'!M50</f>
        <v>2.2248311312014688</v>
      </c>
      <c r="C41" s="37">
        <f t="shared" ca="1" si="0"/>
        <v>4004.6960361626438</v>
      </c>
      <c r="D41" s="37">
        <f t="shared" ca="1" si="18"/>
        <v>242.80770122377362</v>
      </c>
      <c r="E41" s="37">
        <f t="shared" ca="1" si="1"/>
        <v>242.80770122377362</v>
      </c>
      <c r="F41" s="37">
        <f t="shared" ca="1" si="2"/>
        <v>0</v>
      </c>
      <c r="G41">
        <f t="shared" ca="1" si="19"/>
        <v>1</v>
      </c>
      <c r="L41" s="53" t="s">
        <v>136</v>
      </c>
      <c r="Z41">
        <f t="shared" si="31"/>
        <v>32</v>
      </c>
      <c r="AA41" s="52">
        <f ca="1">'Rainfall Year 2035 '!M50</f>
        <v>4.5740060936900893</v>
      </c>
      <c r="AB41" s="37">
        <f t="shared" ca="1" si="3"/>
        <v>8233.2109686421609</v>
      </c>
      <c r="AC41" s="37">
        <f t="shared" ca="1" si="20"/>
        <v>551.66647050615666</v>
      </c>
      <c r="AD41" s="37">
        <f t="shared" ca="1" si="4"/>
        <v>551.66647050615666</v>
      </c>
      <c r="AE41" s="37">
        <f t="shared" ca="1" si="5"/>
        <v>0</v>
      </c>
      <c r="AF41">
        <f t="shared" ca="1" si="21"/>
        <v>1</v>
      </c>
      <c r="AK41" s="53" t="s">
        <v>136</v>
      </c>
      <c r="AX41">
        <f t="shared" si="32"/>
        <v>32</v>
      </c>
      <c r="AY41" s="52">
        <f ca="1">'Rainfall Year 2045'!M50</f>
        <v>4.0684463677148246</v>
      </c>
      <c r="AZ41" s="37">
        <f t="shared" ca="1" si="6"/>
        <v>7323.2034618866846</v>
      </c>
      <c r="BA41" s="37">
        <f t="shared" ca="1" si="22"/>
        <v>4866.0363747949468</v>
      </c>
      <c r="BB41" s="37">
        <f t="shared" ca="1" si="7"/>
        <v>4866.0363747949468</v>
      </c>
      <c r="BC41" s="37">
        <f t="shared" ca="1" si="8"/>
        <v>0</v>
      </c>
      <c r="BD41">
        <f t="shared" ca="1" si="23"/>
        <v>1</v>
      </c>
      <c r="BI41" s="53" t="s">
        <v>136</v>
      </c>
      <c r="BX41">
        <f t="shared" si="33"/>
        <v>32</v>
      </c>
      <c r="BY41" s="52">
        <f ca="1">'Rainfall Year 2055 '!M50</f>
        <v>3.4316059620173776</v>
      </c>
      <c r="BZ41" s="37">
        <f t="shared" ca="1" si="9"/>
        <v>6176.8907316312798</v>
      </c>
      <c r="CA41" s="37">
        <f t="shared" ca="1" si="24"/>
        <v>109.58754862232695</v>
      </c>
      <c r="CB41" s="37">
        <f t="shared" ca="1" si="10"/>
        <v>109.58754862232695</v>
      </c>
      <c r="CC41" s="37">
        <f t="shared" ca="1" si="11"/>
        <v>0</v>
      </c>
      <c r="CD41">
        <f t="shared" ca="1" si="25"/>
        <v>1</v>
      </c>
      <c r="CI41" s="53" t="s">
        <v>136</v>
      </c>
      <c r="CW41">
        <f t="shared" si="34"/>
        <v>32</v>
      </c>
      <c r="CX41" s="52">
        <f ca="1">'Rainfall Year 2065 '!M50</f>
        <v>0.71673092167070174</v>
      </c>
      <c r="CY41" s="37">
        <f t="shared" ca="1" si="12"/>
        <v>1290.115659007263</v>
      </c>
      <c r="CZ41" s="37">
        <f t="shared" ca="1" si="26"/>
        <v>0</v>
      </c>
      <c r="DA41" s="37">
        <f t="shared" ca="1" si="13"/>
        <v>0</v>
      </c>
      <c r="DB41" s="37">
        <f t="shared" ca="1" si="14"/>
        <v>0</v>
      </c>
      <c r="DC41">
        <f t="shared" ca="1" si="27"/>
        <v>1</v>
      </c>
      <c r="DH41" s="53" t="s">
        <v>136</v>
      </c>
      <c r="DV41">
        <f t="shared" si="35"/>
        <v>32</v>
      </c>
      <c r="DW41" s="52">
        <f ca="1">'Rainfall Year 2075'!M50</f>
        <v>6.8411641418832625</v>
      </c>
      <c r="DX41" s="37">
        <f t="shared" ca="1" si="15"/>
        <v>12314.095455389872</v>
      </c>
      <c r="DY41" s="37">
        <f t="shared" ca="1" si="28"/>
        <v>3098.1947665911121</v>
      </c>
      <c r="DZ41" s="37">
        <f t="shared" ca="1" si="16"/>
        <v>3098.1947665911121</v>
      </c>
      <c r="EA41" s="37">
        <f t="shared" ca="1" si="17"/>
        <v>2314.0954553898719</v>
      </c>
      <c r="EB41">
        <f t="shared" ca="1" si="29"/>
        <v>1</v>
      </c>
      <c r="EG41" s="53" t="s">
        <v>136</v>
      </c>
    </row>
    <row r="42" spans="1:137">
      <c r="A42">
        <f t="shared" si="30"/>
        <v>33</v>
      </c>
      <c r="B42" s="52">
        <f ca="1">'Rainfall Year 2025'!M51</f>
        <v>3.8553172121766632</v>
      </c>
      <c r="C42" s="37">
        <f t="shared" ca="1" si="0"/>
        <v>6939.5709819179938</v>
      </c>
      <c r="D42" s="37">
        <f t="shared" ca="1" si="18"/>
        <v>4004.6960361626443</v>
      </c>
      <c r="E42" s="37">
        <f t="shared" ca="1" si="1"/>
        <v>4004.6960361626443</v>
      </c>
      <c r="F42" s="37">
        <f t="shared" ca="1" si="2"/>
        <v>0</v>
      </c>
      <c r="G42">
        <f t="shared" ca="1" si="19"/>
        <v>1</v>
      </c>
      <c r="Z42">
        <f t="shared" si="31"/>
        <v>33</v>
      </c>
      <c r="AA42" s="52">
        <f ca="1">'Rainfall Year 2035 '!M51</f>
        <v>0</v>
      </c>
      <c r="AB42" s="37">
        <f t="shared" ca="1" si="3"/>
        <v>0</v>
      </c>
      <c r="AC42" s="37">
        <f t="shared" ca="1" si="20"/>
        <v>8233.2109686421609</v>
      </c>
      <c r="AD42" s="37">
        <f t="shared" ca="1" si="4"/>
        <v>8233.2109686421609</v>
      </c>
      <c r="AE42" s="37">
        <f t="shared" ca="1" si="5"/>
        <v>0</v>
      </c>
      <c r="AF42">
        <f t="shared" ca="1" si="21"/>
        <v>0</v>
      </c>
      <c r="AX42">
        <f t="shared" si="32"/>
        <v>33</v>
      </c>
      <c r="AY42" s="52">
        <f ca="1">'Rainfall Year 2045'!M51</f>
        <v>0.9029224960974449</v>
      </c>
      <c r="AZ42" s="37">
        <f t="shared" ca="1" si="6"/>
        <v>1625.2604929754009</v>
      </c>
      <c r="BA42" s="37">
        <f t="shared" ca="1" si="22"/>
        <v>7323.2034618866837</v>
      </c>
      <c r="BB42" s="37">
        <f t="shared" ca="1" si="7"/>
        <v>7323.2034618866837</v>
      </c>
      <c r="BC42" s="37">
        <f t="shared" ca="1" si="8"/>
        <v>0</v>
      </c>
      <c r="BD42">
        <f t="shared" ca="1" si="23"/>
        <v>1</v>
      </c>
      <c r="BX42">
        <f t="shared" si="33"/>
        <v>33</v>
      </c>
      <c r="BY42" s="52">
        <f ca="1">'Rainfall Year 2055 '!M51</f>
        <v>2.8533642444380334</v>
      </c>
      <c r="BZ42" s="37">
        <f t="shared" ca="1" si="9"/>
        <v>5136.0556399884599</v>
      </c>
      <c r="CA42" s="37">
        <f t="shared" ca="1" si="24"/>
        <v>6176.8907316312798</v>
      </c>
      <c r="CB42" s="37">
        <f t="shared" ca="1" si="10"/>
        <v>6176.8907316312798</v>
      </c>
      <c r="CC42" s="37">
        <f t="shared" ca="1" si="11"/>
        <v>0</v>
      </c>
      <c r="CD42">
        <f t="shared" ca="1" si="25"/>
        <v>1</v>
      </c>
      <c r="CW42">
        <f t="shared" si="34"/>
        <v>33</v>
      </c>
      <c r="CX42" s="52">
        <f ca="1">'Rainfall Year 2065 '!M51</f>
        <v>7.4820592894773421</v>
      </c>
      <c r="CY42" s="37">
        <f t="shared" ca="1" si="12"/>
        <v>13467.706721059216</v>
      </c>
      <c r="CZ42" s="37">
        <f t="shared" ca="1" si="26"/>
        <v>1290.115659007263</v>
      </c>
      <c r="DA42" s="37">
        <f t="shared" ca="1" si="13"/>
        <v>1290.115659007263</v>
      </c>
      <c r="DB42" s="37">
        <f t="shared" ca="1" si="14"/>
        <v>3467.7067210592159</v>
      </c>
      <c r="DC42">
        <f t="shared" ca="1" si="27"/>
        <v>1</v>
      </c>
      <c r="DV42">
        <f t="shared" si="35"/>
        <v>33</v>
      </c>
      <c r="DW42" s="52">
        <f ca="1">'Rainfall Year 2075'!M51</f>
        <v>8.8619485413645194</v>
      </c>
      <c r="DX42" s="37">
        <f t="shared" ca="1" si="15"/>
        <v>15951.507374456134</v>
      </c>
      <c r="DY42" s="37">
        <f t="shared" ca="1" si="28"/>
        <v>10000</v>
      </c>
      <c r="DZ42" s="37">
        <f t="shared" ca="1" si="16"/>
        <v>10000</v>
      </c>
      <c r="EA42" s="37">
        <f t="shared" ca="1" si="17"/>
        <v>5951.5073744561341</v>
      </c>
      <c r="EB42">
        <f t="shared" ca="1" si="29"/>
        <v>1</v>
      </c>
    </row>
    <row r="43" spans="1:137">
      <c r="A43">
        <f t="shared" si="30"/>
        <v>34</v>
      </c>
      <c r="B43" s="52">
        <f ca="1">'Rainfall Year 2025'!M52</f>
        <v>0</v>
      </c>
      <c r="C43" s="37">
        <f t="shared" ca="1" si="0"/>
        <v>0</v>
      </c>
      <c r="D43" s="37">
        <f t="shared" ca="1" si="18"/>
        <v>6939.5709819179938</v>
      </c>
      <c r="E43" s="37">
        <f t="shared" ca="1" si="1"/>
        <v>6939.5709819179938</v>
      </c>
      <c r="F43" s="37">
        <f t="shared" ca="1" si="2"/>
        <v>0</v>
      </c>
      <c r="G43">
        <f t="shared" ca="1" si="19"/>
        <v>0</v>
      </c>
      <c r="Z43">
        <f t="shared" si="31"/>
        <v>34</v>
      </c>
      <c r="AA43" s="52">
        <f ca="1">'Rainfall Year 2035 '!M52</f>
        <v>5.0621482847636998E-2</v>
      </c>
      <c r="AB43" s="37">
        <f t="shared" ca="1" si="3"/>
        <v>91.118669125746592</v>
      </c>
      <c r="AC43" s="37">
        <f t="shared" ca="1" si="20"/>
        <v>0</v>
      </c>
      <c r="AD43" s="37">
        <f t="shared" ca="1" si="4"/>
        <v>0</v>
      </c>
      <c r="AE43" s="37">
        <f t="shared" ca="1" si="5"/>
        <v>0</v>
      </c>
      <c r="AF43">
        <f t="shared" ca="1" si="21"/>
        <v>1</v>
      </c>
      <c r="AX43">
        <f t="shared" si="32"/>
        <v>34</v>
      </c>
      <c r="AY43" s="52">
        <f ca="1">'Rainfall Year 2045'!M52</f>
        <v>0.93598323425643049</v>
      </c>
      <c r="AZ43" s="37">
        <f t="shared" ca="1" si="6"/>
        <v>1684.769821661575</v>
      </c>
      <c r="BA43" s="37">
        <f t="shared" ca="1" si="22"/>
        <v>1625.2604929754016</v>
      </c>
      <c r="BB43" s="37">
        <f t="shared" ca="1" si="7"/>
        <v>1625.2604929754016</v>
      </c>
      <c r="BC43" s="37">
        <f t="shared" ca="1" si="8"/>
        <v>0</v>
      </c>
      <c r="BD43">
        <f t="shared" ca="1" si="23"/>
        <v>1</v>
      </c>
      <c r="BX43">
        <f t="shared" si="33"/>
        <v>34</v>
      </c>
      <c r="BY43" s="52">
        <f ca="1">'Rainfall Year 2055 '!M52</f>
        <v>0.39994672165063605</v>
      </c>
      <c r="BZ43" s="37">
        <f t="shared" ca="1" si="9"/>
        <v>719.90409897114489</v>
      </c>
      <c r="CA43" s="37">
        <f t="shared" ca="1" si="24"/>
        <v>5136.055639988459</v>
      </c>
      <c r="CB43" s="37">
        <f t="shared" ca="1" si="10"/>
        <v>5136.055639988459</v>
      </c>
      <c r="CC43" s="37">
        <f t="shared" ca="1" si="11"/>
        <v>0</v>
      </c>
      <c r="CD43">
        <f t="shared" ca="1" si="25"/>
        <v>1</v>
      </c>
      <c r="CW43">
        <f t="shared" si="34"/>
        <v>34</v>
      </c>
      <c r="CX43" s="52">
        <f ca="1">'Rainfall Year 2065 '!M52</f>
        <v>3.22049726417842</v>
      </c>
      <c r="CY43" s="37">
        <f t="shared" ca="1" si="12"/>
        <v>5796.8950755211563</v>
      </c>
      <c r="CZ43" s="37">
        <f t="shared" ca="1" si="26"/>
        <v>10000</v>
      </c>
      <c r="DA43" s="37">
        <f t="shared" ca="1" si="13"/>
        <v>10000</v>
      </c>
      <c r="DB43" s="37">
        <f t="shared" ca="1" si="14"/>
        <v>0</v>
      </c>
      <c r="DC43">
        <f t="shared" ca="1" si="27"/>
        <v>1</v>
      </c>
      <c r="DV43">
        <f t="shared" si="35"/>
        <v>34</v>
      </c>
      <c r="DW43" s="52">
        <f ca="1">'Rainfall Year 2075'!M52</f>
        <v>0.25933622554865959</v>
      </c>
      <c r="DX43" s="37">
        <f t="shared" ca="1" si="15"/>
        <v>466.80520598758727</v>
      </c>
      <c r="DY43" s="37">
        <f t="shared" ca="1" si="28"/>
        <v>10000</v>
      </c>
      <c r="DZ43" s="37">
        <f t="shared" ca="1" si="16"/>
        <v>10000</v>
      </c>
      <c r="EA43" s="37">
        <f t="shared" ca="1" si="17"/>
        <v>0</v>
      </c>
      <c r="EB43">
        <f t="shared" ca="1" si="29"/>
        <v>1</v>
      </c>
    </row>
    <row r="44" spans="1:137">
      <c r="A44">
        <f t="shared" si="30"/>
        <v>35</v>
      </c>
      <c r="B44" s="52">
        <f ca="1">'Rainfall Year 2025'!M53</f>
        <v>0</v>
      </c>
      <c r="C44" s="37">
        <f t="shared" ca="1" si="0"/>
        <v>0</v>
      </c>
      <c r="D44" s="37">
        <f t="shared" ca="1" si="18"/>
        <v>0</v>
      </c>
      <c r="E44" s="37">
        <f t="shared" ca="1" si="1"/>
        <v>0</v>
      </c>
      <c r="F44" s="37">
        <f t="shared" ca="1" si="2"/>
        <v>0</v>
      </c>
      <c r="G44">
        <f t="shared" ca="1" si="19"/>
        <v>0</v>
      </c>
      <c r="Z44">
        <f t="shared" si="31"/>
        <v>35</v>
      </c>
      <c r="AA44" s="52">
        <f ca="1">'Rainfall Year 2035 '!M53</f>
        <v>8.5739399903712528</v>
      </c>
      <c r="AB44" s="37">
        <f t="shared" ca="1" si="3"/>
        <v>15433.091982668255</v>
      </c>
      <c r="AC44" s="37">
        <f t="shared" ca="1" si="20"/>
        <v>91.118669125746592</v>
      </c>
      <c r="AD44" s="37">
        <f t="shared" ca="1" si="4"/>
        <v>91.118669125746592</v>
      </c>
      <c r="AE44" s="37">
        <f t="shared" ca="1" si="5"/>
        <v>5433.0919826682548</v>
      </c>
      <c r="AF44">
        <f t="shared" ca="1" si="21"/>
        <v>1</v>
      </c>
      <c r="AX44">
        <f t="shared" si="32"/>
        <v>35</v>
      </c>
      <c r="AY44" s="52">
        <f ca="1">'Rainfall Year 2045'!M53</f>
        <v>4.8430627016430536</v>
      </c>
      <c r="AZ44" s="37">
        <f t="shared" ca="1" si="6"/>
        <v>8717.5128629574974</v>
      </c>
      <c r="BA44" s="37">
        <f t="shared" ca="1" si="22"/>
        <v>1684.769821661575</v>
      </c>
      <c r="BB44" s="37">
        <f t="shared" ca="1" si="7"/>
        <v>1684.769821661575</v>
      </c>
      <c r="BC44" s="37">
        <f t="shared" ca="1" si="8"/>
        <v>0</v>
      </c>
      <c r="BD44">
        <f t="shared" ca="1" si="23"/>
        <v>1</v>
      </c>
      <c r="BX44">
        <f t="shared" si="33"/>
        <v>35</v>
      </c>
      <c r="BY44" s="52">
        <f ca="1">'Rainfall Year 2055 '!M53</f>
        <v>7.2743756005098401</v>
      </c>
      <c r="BZ44" s="37">
        <f t="shared" ca="1" si="9"/>
        <v>13093.876080917713</v>
      </c>
      <c r="CA44" s="37">
        <f t="shared" ca="1" si="24"/>
        <v>719.90409897114478</v>
      </c>
      <c r="CB44" s="37">
        <f t="shared" ca="1" si="10"/>
        <v>719.90409897114478</v>
      </c>
      <c r="CC44" s="37">
        <f t="shared" ca="1" si="11"/>
        <v>3093.8760809177129</v>
      </c>
      <c r="CD44">
        <f t="shared" ca="1" si="25"/>
        <v>1</v>
      </c>
      <c r="CW44">
        <f t="shared" si="34"/>
        <v>35</v>
      </c>
      <c r="CX44" s="52">
        <f ca="1">'Rainfall Year 2065 '!M53</f>
        <v>0.47573865010300109</v>
      </c>
      <c r="CY44" s="37">
        <f t="shared" ca="1" si="12"/>
        <v>856.32957018540196</v>
      </c>
      <c r="CZ44" s="37">
        <f t="shared" ca="1" si="26"/>
        <v>5796.8950755211554</v>
      </c>
      <c r="DA44" s="37">
        <f t="shared" ca="1" si="13"/>
        <v>5796.8950755211554</v>
      </c>
      <c r="DB44" s="37">
        <f t="shared" ca="1" si="14"/>
        <v>0</v>
      </c>
      <c r="DC44">
        <f t="shared" ca="1" si="27"/>
        <v>1</v>
      </c>
      <c r="DV44">
        <f t="shared" si="35"/>
        <v>35</v>
      </c>
      <c r="DW44" s="52">
        <f ca="1">'Rainfall Year 2075'!M53</f>
        <v>0</v>
      </c>
      <c r="DX44" s="37">
        <f t="shared" ca="1" si="15"/>
        <v>0</v>
      </c>
      <c r="DY44" s="37">
        <f t="shared" ca="1" si="28"/>
        <v>466.80520598758812</v>
      </c>
      <c r="DZ44" s="37">
        <f t="shared" ca="1" si="16"/>
        <v>466.80520598758812</v>
      </c>
      <c r="EA44" s="37">
        <f t="shared" ca="1" si="17"/>
        <v>0</v>
      </c>
      <c r="EB44">
        <f t="shared" ca="1" si="29"/>
        <v>0</v>
      </c>
    </row>
    <row r="45" spans="1:137">
      <c r="A45">
        <f t="shared" si="30"/>
        <v>36</v>
      </c>
      <c r="B45" s="52">
        <f ca="1">'Rainfall Year 2025'!M54</f>
        <v>2.4941489161889931</v>
      </c>
      <c r="C45" s="37">
        <f t="shared" ca="1" si="0"/>
        <v>4489.4680491401878</v>
      </c>
      <c r="D45" s="37">
        <f t="shared" ca="1" si="18"/>
        <v>0</v>
      </c>
      <c r="E45" s="37">
        <f t="shared" ca="1" si="1"/>
        <v>0</v>
      </c>
      <c r="F45" s="37">
        <f t="shared" ca="1" si="2"/>
        <v>0</v>
      </c>
      <c r="G45">
        <f t="shared" ca="1" si="19"/>
        <v>1</v>
      </c>
      <c r="Z45">
        <f t="shared" si="31"/>
        <v>36</v>
      </c>
      <c r="AA45" s="52">
        <f ca="1">'Rainfall Year 2035 '!M54</f>
        <v>2.5684782760671774</v>
      </c>
      <c r="AB45" s="37">
        <f t="shared" ca="1" si="3"/>
        <v>4623.2608969209195</v>
      </c>
      <c r="AC45" s="37">
        <f t="shared" ca="1" si="20"/>
        <v>10000</v>
      </c>
      <c r="AD45" s="37">
        <f t="shared" ca="1" si="4"/>
        <v>10000</v>
      </c>
      <c r="AE45" s="37">
        <f t="shared" ca="1" si="5"/>
        <v>0</v>
      </c>
      <c r="AF45">
        <f t="shared" ca="1" si="21"/>
        <v>1</v>
      </c>
      <c r="AX45">
        <f t="shared" si="32"/>
        <v>36</v>
      </c>
      <c r="AY45" s="52">
        <f ca="1">'Rainfall Year 2045'!M54</f>
        <v>0.26567483152934063</v>
      </c>
      <c r="AZ45" s="37">
        <f t="shared" ca="1" si="6"/>
        <v>478.21469675281315</v>
      </c>
      <c r="BA45" s="37">
        <f t="shared" ca="1" si="22"/>
        <v>8717.5128629574974</v>
      </c>
      <c r="BB45" s="37">
        <f t="shared" ca="1" si="7"/>
        <v>8717.5128629574974</v>
      </c>
      <c r="BC45" s="37">
        <f t="shared" ca="1" si="8"/>
        <v>0</v>
      </c>
      <c r="BD45">
        <f t="shared" ca="1" si="23"/>
        <v>1</v>
      </c>
      <c r="BX45">
        <f t="shared" si="33"/>
        <v>36</v>
      </c>
      <c r="BY45" s="52">
        <f ca="1">'Rainfall Year 2055 '!M54</f>
        <v>0</v>
      </c>
      <c r="BZ45" s="37">
        <f t="shared" ca="1" si="9"/>
        <v>0</v>
      </c>
      <c r="CA45" s="37">
        <f t="shared" ca="1" si="24"/>
        <v>10000</v>
      </c>
      <c r="CB45" s="37">
        <f t="shared" ca="1" si="10"/>
        <v>10000</v>
      </c>
      <c r="CC45" s="37">
        <f t="shared" ca="1" si="11"/>
        <v>0</v>
      </c>
      <c r="CD45">
        <f t="shared" ca="1" si="25"/>
        <v>0</v>
      </c>
      <c r="CW45">
        <f t="shared" si="34"/>
        <v>36</v>
      </c>
      <c r="CX45" s="52">
        <f ca="1">'Rainfall Year 2065 '!M54</f>
        <v>7.6603110592024137</v>
      </c>
      <c r="CY45" s="37">
        <f t="shared" ca="1" si="12"/>
        <v>13788.559906564346</v>
      </c>
      <c r="CZ45" s="37">
        <f t="shared" ca="1" si="26"/>
        <v>856.32957018540219</v>
      </c>
      <c r="DA45" s="37">
        <f t="shared" ca="1" si="13"/>
        <v>856.32957018540219</v>
      </c>
      <c r="DB45" s="37">
        <f t="shared" ca="1" si="14"/>
        <v>3788.5599065643455</v>
      </c>
      <c r="DC45">
        <f t="shared" ca="1" si="27"/>
        <v>1</v>
      </c>
      <c r="DV45">
        <f t="shared" si="35"/>
        <v>36</v>
      </c>
      <c r="DW45" s="52">
        <f ca="1">'Rainfall Year 2075'!M54</f>
        <v>0.44693013960404343</v>
      </c>
      <c r="DX45" s="37">
        <f t="shared" ca="1" si="15"/>
        <v>804.47425128727821</v>
      </c>
      <c r="DY45" s="37">
        <f t="shared" ca="1" si="28"/>
        <v>0</v>
      </c>
      <c r="DZ45" s="37">
        <f t="shared" ca="1" si="16"/>
        <v>0</v>
      </c>
      <c r="EA45" s="37">
        <f t="shared" ca="1" si="17"/>
        <v>0</v>
      </c>
      <c r="EB45">
        <f t="shared" ca="1" si="29"/>
        <v>1</v>
      </c>
    </row>
    <row r="46" spans="1:137">
      <c r="A46">
        <f t="shared" si="30"/>
        <v>37</v>
      </c>
      <c r="B46" s="52">
        <f ca="1">'Rainfall Year 2025'!M55</f>
        <v>2.1464089287196439</v>
      </c>
      <c r="C46" s="37">
        <f t="shared" ca="1" si="0"/>
        <v>3863.5360716953592</v>
      </c>
      <c r="D46" s="37">
        <f t="shared" ca="1" si="18"/>
        <v>4489.4680491401878</v>
      </c>
      <c r="E46" s="37">
        <f t="shared" ca="1" si="1"/>
        <v>4489.4680491401878</v>
      </c>
      <c r="F46" s="37">
        <f t="shared" ca="1" si="2"/>
        <v>0</v>
      </c>
      <c r="G46">
        <f t="shared" ca="1" si="19"/>
        <v>1</v>
      </c>
      <c r="Z46">
        <f t="shared" si="31"/>
        <v>37</v>
      </c>
      <c r="AA46" s="52">
        <f ca="1">'Rainfall Year 2035 '!M55</f>
        <v>1.4310894793668338</v>
      </c>
      <c r="AB46" s="37">
        <f t="shared" ca="1" si="3"/>
        <v>2575.9610628603009</v>
      </c>
      <c r="AC46" s="37">
        <f t="shared" ca="1" si="20"/>
        <v>4623.2608969209195</v>
      </c>
      <c r="AD46" s="37">
        <f t="shared" ca="1" si="4"/>
        <v>4623.2608969209195</v>
      </c>
      <c r="AE46" s="37">
        <f t="shared" ca="1" si="5"/>
        <v>0</v>
      </c>
      <c r="AF46">
        <f t="shared" ca="1" si="21"/>
        <v>1</v>
      </c>
      <c r="AX46">
        <f t="shared" si="32"/>
        <v>37</v>
      </c>
      <c r="AY46" s="52">
        <f ca="1">'Rainfall Year 2045'!M55</f>
        <v>1.1598966614310693</v>
      </c>
      <c r="AZ46" s="37">
        <f t="shared" ca="1" si="6"/>
        <v>2087.8139905759249</v>
      </c>
      <c r="BA46" s="37">
        <f t="shared" ca="1" si="22"/>
        <v>478.21469675281332</v>
      </c>
      <c r="BB46" s="37">
        <f t="shared" ca="1" si="7"/>
        <v>478.21469675281332</v>
      </c>
      <c r="BC46" s="37">
        <f t="shared" ca="1" si="8"/>
        <v>0</v>
      </c>
      <c r="BD46">
        <f t="shared" ca="1" si="23"/>
        <v>1</v>
      </c>
      <c r="BX46">
        <f t="shared" si="33"/>
        <v>37</v>
      </c>
      <c r="BY46" s="52">
        <f ca="1">'Rainfall Year 2055 '!M55</f>
        <v>5.2112102488375704</v>
      </c>
      <c r="BZ46" s="37">
        <f t="shared" ca="1" si="9"/>
        <v>9380.1784479076268</v>
      </c>
      <c r="CA46" s="37">
        <f t="shared" ca="1" si="24"/>
        <v>0</v>
      </c>
      <c r="CB46" s="37">
        <f t="shared" ca="1" si="10"/>
        <v>0</v>
      </c>
      <c r="CC46" s="37">
        <f t="shared" ca="1" si="11"/>
        <v>0</v>
      </c>
      <c r="CD46">
        <f t="shared" ca="1" si="25"/>
        <v>1</v>
      </c>
      <c r="CW46">
        <f t="shared" si="34"/>
        <v>37</v>
      </c>
      <c r="CX46" s="52">
        <f ca="1">'Rainfall Year 2065 '!M55</f>
        <v>0</v>
      </c>
      <c r="CY46" s="37">
        <f t="shared" ca="1" si="12"/>
        <v>0</v>
      </c>
      <c r="CZ46" s="37">
        <f t="shared" ca="1" si="26"/>
        <v>10000</v>
      </c>
      <c r="DA46" s="37">
        <f t="shared" ca="1" si="13"/>
        <v>10000</v>
      </c>
      <c r="DB46" s="37">
        <f t="shared" ca="1" si="14"/>
        <v>0</v>
      </c>
      <c r="DC46">
        <f t="shared" ca="1" si="27"/>
        <v>0</v>
      </c>
      <c r="DV46">
        <f t="shared" si="35"/>
        <v>37</v>
      </c>
      <c r="DW46" s="52">
        <f ca="1">'Rainfall Year 2075'!M55</f>
        <v>3.7706083925108422</v>
      </c>
      <c r="DX46" s="37">
        <f t="shared" ca="1" si="15"/>
        <v>6787.0951065195159</v>
      </c>
      <c r="DY46" s="37">
        <f t="shared" ca="1" si="28"/>
        <v>804.47425128727821</v>
      </c>
      <c r="DZ46" s="37">
        <f t="shared" ca="1" si="16"/>
        <v>804.47425128727821</v>
      </c>
      <c r="EA46" s="37">
        <f t="shared" ca="1" si="17"/>
        <v>0</v>
      </c>
      <c r="EB46">
        <f t="shared" ca="1" si="29"/>
        <v>1</v>
      </c>
    </row>
    <row r="47" spans="1:137">
      <c r="A47">
        <f t="shared" si="30"/>
        <v>38</v>
      </c>
      <c r="B47" s="52">
        <f ca="1">'Rainfall Year 2025'!M56</f>
        <v>1.3615479351392177</v>
      </c>
      <c r="C47" s="37">
        <f t="shared" ca="1" si="0"/>
        <v>2450.7862832505916</v>
      </c>
      <c r="D47" s="37">
        <f t="shared" ca="1" si="18"/>
        <v>3863.5360716953592</v>
      </c>
      <c r="E47" s="37">
        <f t="shared" ca="1" si="1"/>
        <v>3863.5360716953592</v>
      </c>
      <c r="F47" s="37">
        <f t="shared" ca="1" si="2"/>
        <v>0</v>
      </c>
      <c r="G47">
        <f t="shared" ca="1" si="19"/>
        <v>1</v>
      </c>
      <c r="Z47">
        <f t="shared" si="31"/>
        <v>38</v>
      </c>
      <c r="AA47" s="52">
        <f ca="1">'Rainfall Year 2035 '!M56</f>
        <v>3.7101751146926181</v>
      </c>
      <c r="AB47" s="37">
        <f t="shared" ca="1" si="3"/>
        <v>6678.3152064467122</v>
      </c>
      <c r="AC47" s="37">
        <f t="shared" ca="1" si="20"/>
        <v>2575.9610628603004</v>
      </c>
      <c r="AD47" s="37">
        <f t="shared" ca="1" si="4"/>
        <v>2575.9610628603004</v>
      </c>
      <c r="AE47" s="37">
        <f t="shared" ca="1" si="5"/>
        <v>0</v>
      </c>
      <c r="AF47">
        <f t="shared" ca="1" si="21"/>
        <v>1</v>
      </c>
      <c r="AX47">
        <f t="shared" si="32"/>
        <v>38</v>
      </c>
      <c r="AY47" s="52">
        <f ca="1">'Rainfall Year 2045'!M56</f>
        <v>0</v>
      </c>
      <c r="AZ47" s="37">
        <f t="shared" ca="1" si="6"/>
        <v>0</v>
      </c>
      <c r="BA47" s="37">
        <f t="shared" ca="1" si="22"/>
        <v>2087.8139905759249</v>
      </c>
      <c r="BB47" s="37">
        <f t="shared" ca="1" si="7"/>
        <v>2087.8139905759249</v>
      </c>
      <c r="BC47" s="37">
        <f t="shared" ca="1" si="8"/>
        <v>0</v>
      </c>
      <c r="BD47">
        <f t="shared" ca="1" si="23"/>
        <v>0</v>
      </c>
      <c r="BX47">
        <f t="shared" si="33"/>
        <v>38</v>
      </c>
      <c r="BY47" s="52">
        <f ca="1">'Rainfall Year 2055 '!M56</f>
        <v>5.499823731686234E-2</v>
      </c>
      <c r="BZ47" s="37">
        <f t="shared" ca="1" si="9"/>
        <v>98.996827170352219</v>
      </c>
      <c r="CA47" s="37">
        <f t="shared" ca="1" si="24"/>
        <v>9380.1784479076268</v>
      </c>
      <c r="CB47" s="37">
        <f t="shared" ca="1" si="10"/>
        <v>9380.1784479076268</v>
      </c>
      <c r="CC47" s="37">
        <f t="shared" ca="1" si="11"/>
        <v>0</v>
      </c>
      <c r="CD47">
        <f t="shared" ca="1" si="25"/>
        <v>1</v>
      </c>
      <c r="CW47">
        <f t="shared" si="34"/>
        <v>38</v>
      </c>
      <c r="CX47" s="52">
        <f ca="1">'Rainfall Year 2065 '!M56</f>
        <v>1.815235054059603E-3</v>
      </c>
      <c r="CY47" s="37">
        <f t="shared" ca="1" si="12"/>
        <v>3.2674230973072853</v>
      </c>
      <c r="CZ47" s="37">
        <f t="shared" ca="1" si="26"/>
        <v>0</v>
      </c>
      <c r="DA47" s="37">
        <f t="shared" ca="1" si="13"/>
        <v>0</v>
      </c>
      <c r="DB47" s="37">
        <f t="shared" ca="1" si="14"/>
        <v>0</v>
      </c>
      <c r="DC47">
        <f t="shared" ca="1" si="27"/>
        <v>1</v>
      </c>
      <c r="DV47">
        <f t="shared" si="35"/>
        <v>38</v>
      </c>
      <c r="DW47" s="52">
        <f ca="1">'Rainfall Year 2075'!M56</f>
        <v>0</v>
      </c>
      <c r="DX47" s="37">
        <f t="shared" ca="1" si="15"/>
        <v>0</v>
      </c>
      <c r="DY47" s="37">
        <f t="shared" ca="1" si="28"/>
        <v>6787.0951065195159</v>
      </c>
      <c r="DZ47" s="37">
        <f t="shared" ca="1" si="16"/>
        <v>6787.0951065195159</v>
      </c>
      <c r="EA47" s="37">
        <f t="shared" ca="1" si="17"/>
        <v>0</v>
      </c>
      <c r="EB47">
        <f t="shared" ca="1" si="29"/>
        <v>0</v>
      </c>
    </row>
    <row r="48" spans="1:137">
      <c r="A48">
        <f t="shared" si="30"/>
        <v>39</v>
      </c>
      <c r="B48" s="52">
        <f ca="1">'Rainfall Year 2025'!M57</f>
        <v>4.9005706092095973E-2</v>
      </c>
      <c r="C48" s="37">
        <f t="shared" ca="1" si="0"/>
        <v>88.21027096577275</v>
      </c>
      <c r="D48" s="37">
        <f t="shared" ca="1" si="18"/>
        <v>2450.7862832505916</v>
      </c>
      <c r="E48" s="37">
        <f t="shared" ca="1" si="1"/>
        <v>2450.7862832505916</v>
      </c>
      <c r="F48" s="37">
        <f t="shared" ca="1" si="2"/>
        <v>0</v>
      </c>
      <c r="G48">
        <f t="shared" ca="1" si="19"/>
        <v>1</v>
      </c>
      <c r="Z48">
        <f t="shared" si="31"/>
        <v>39</v>
      </c>
      <c r="AA48" s="52">
        <f ca="1">'Rainfall Year 2035 '!M57</f>
        <v>1.8116307716853204</v>
      </c>
      <c r="AB48" s="37">
        <f t="shared" ca="1" si="3"/>
        <v>3260.9353890335765</v>
      </c>
      <c r="AC48" s="37">
        <f t="shared" ca="1" si="20"/>
        <v>6678.3152064467122</v>
      </c>
      <c r="AD48" s="37">
        <f t="shared" ca="1" si="4"/>
        <v>6678.3152064467122</v>
      </c>
      <c r="AE48" s="37">
        <f t="shared" ca="1" si="5"/>
        <v>0</v>
      </c>
      <c r="AF48">
        <f t="shared" ca="1" si="21"/>
        <v>1</v>
      </c>
      <c r="AX48">
        <f t="shared" si="32"/>
        <v>39</v>
      </c>
      <c r="AY48" s="52">
        <f ca="1">'Rainfall Year 2045'!M57</f>
        <v>3.8391345091033284</v>
      </c>
      <c r="AZ48" s="37">
        <f t="shared" ca="1" si="6"/>
        <v>6910.4421163859915</v>
      </c>
      <c r="BA48" s="37">
        <f t="shared" ca="1" si="22"/>
        <v>0</v>
      </c>
      <c r="BB48" s="37">
        <f t="shared" ca="1" si="7"/>
        <v>0</v>
      </c>
      <c r="BC48" s="37">
        <f t="shared" ca="1" si="8"/>
        <v>0</v>
      </c>
      <c r="BD48">
        <f t="shared" ca="1" si="23"/>
        <v>1</v>
      </c>
      <c r="BX48">
        <f t="shared" si="33"/>
        <v>39</v>
      </c>
      <c r="BY48" s="52">
        <f ca="1">'Rainfall Year 2055 '!M57</f>
        <v>8.7208049745803137E-2</v>
      </c>
      <c r="BZ48" s="37">
        <f t="shared" ca="1" si="9"/>
        <v>156.97448954244564</v>
      </c>
      <c r="CA48" s="37">
        <f t="shared" ca="1" si="24"/>
        <v>98.996827170352844</v>
      </c>
      <c r="CB48" s="37">
        <f t="shared" ca="1" si="10"/>
        <v>98.996827170352844</v>
      </c>
      <c r="CC48" s="37">
        <f t="shared" ca="1" si="11"/>
        <v>0</v>
      </c>
      <c r="CD48">
        <f t="shared" ca="1" si="25"/>
        <v>1</v>
      </c>
      <c r="CW48">
        <f t="shared" si="34"/>
        <v>39</v>
      </c>
      <c r="CX48" s="52">
        <f ca="1">'Rainfall Year 2065 '!M57</f>
        <v>0.36855049626340647</v>
      </c>
      <c r="CY48" s="37">
        <f t="shared" ca="1" si="12"/>
        <v>663.3908932741316</v>
      </c>
      <c r="CZ48" s="37">
        <f t="shared" ca="1" si="26"/>
        <v>3.2674230973072853</v>
      </c>
      <c r="DA48" s="37">
        <f t="shared" ca="1" si="13"/>
        <v>3.2674230973072853</v>
      </c>
      <c r="DB48" s="37">
        <f t="shared" ca="1" si="14"/>
        <v>0</v>
      </c>
      <c r="DC48">
        <f t="shared" ca="1" si="27"/>
        <v>1</v>
      </c>
      <c r="DV48">
        <f t="shared" si="35"/>
        <v>39</v>
      </c>
      <c r="DW48" s="52">
        <f ca="1">'Rainfall Year 2075'!M57</f>
        <v>0</v>
      </c>
      <c r="DX48" s="37">
        <f t="shared" ca="1" si="15"/>
        <v>0</v>
      </c>
      <c r="DY48" s="37">
        <f t="shared" ca="1" si="28"/>
        <v>0</v>
      </c>
      <c r="DZ48" s="37">
        <f t="shared" ca="1" si="16"/>
        <v>0</v>
      </c>
      <c r="EA48" s="37">
        <f t="shared" ca="1" si="17"/>
        <v>0</v>
      </c>
      <c r="EB48">
        <f t="shared" ca="1" si="29"/>
        <v>0</v>
      </c>
    </row>
    <row r="49" spans="1:132">
      <c r="A49">
        <f t="shared" si="30"/>
        <v>40</v>
      </c>
      <c r="B49" s="52">
        <f ca="1">'Rainfall Year 2025'!M58</f>
        <v>3.0240001930361022</v>
      </c>
      <c r="C49" s="37">
        <f t="shared" ca="1" si="0"/>
        <v>5443.2003474649837</v>
      </c>
      <c r="D49" s="37">
        <f t="shared" ca="1" si="18"/>
        <v>88.210270965772906</v>
      </c>
      <c r="E49" s="37">
        <f t="shared" ca="1" si="1"/>
        <v>88.210270965772906</v>
      </c>
      <c r="F49" s="37">
        <f t="shared" ca="1" si="2"/>
        <v>0</v>
      </c>
      <c r="G49">
        <f t="shared" ca="1" si="19"/>
        <v>1</v>
      </c>
      <c r="Z49">
        <f t="shared" si="31"/>
        <v>40</v>
      </c>
      <c r="AA49" s="52">
        <f ca="1">'Rainfall Year 2035 '!M58</f>
        <v>2.9118271737574433</v>
      </c>
      <c r="AB49" s="37">
        <f t="shared" ca="1" si="3"/>
        <v>5241.288912763398</v>
      </c>
      <c r="AC49" s="37">
        <f t="shared" ca="1" si="20"/>
        <v>3260.9353890335769</v>
      </c>
      <c r="AD49" s="37">
        <f t="shared" ca="1" si="4"/>
        <v>3260.9353890335769</v>
      </c>
      <c r="AE49" s="37">
        <f t="shared" ca="1" si="5"/>
        <v>0</v>
      </c>
      <c r="AF49">
        <f t="shared" ca="1" si="21"/>
        <v>1</v>
      </c>
      <c r="AX49">
        <f t="shared" si="32"/>
        <v>40</v>
      </c>
      <c r="AY49" s="52">
        <f ca="1">'Rainfall Year 2045'!M58</f>
        <v>3.8476015270952355</v>
      </c>
      <c r="AZ49" s="37">
        <f t="shared" ca="1" si="6"/>
        <v>6925.6827487714236</v>
      </c>
      <c r="BA49" s="37">
        <f t="shared" ca="1" si="22"/>
        <v>6910.4421163859915</v>
      </c>
      <c r="BB49" s="37">
        <f t="shared" ca="1" si="7"/>
        <v>6910.4421163859915</v>
      </c>
      <c r="BC49" s="37">
        <f t="shared" ca="1" si="8"/>
        <v>0</v>
      </c>
      <c r="BD49">
        <f t="shared" ca="1" si="23"/>
        <v>1</v>
      </c>
      <c r="BX49">
        <f t="shared" si="33"/>
        <v>40</v>
      </c>
      <c r="BY49" s="52">
        <f ca="1">'Rainfall Year 2055 '!M58</f>
        <v>2.1586660896541123</v>
      </c>
      <c r="BZ49" s="37">
        <f t="shared" ca="1" si="9"/>
        <v>3885.5989613774022</v>
      </c>
      <c r="CA49" s="37">
        <f t="shared" ca="1" si="24"/>
        <v>156.97448954244564</v>
      </c>
      <c r="CB49" s="37">
        <f t="shared" ca="1" si="10"/>
        <v>156.97448954244564</v>
      </c>
      <c r="CC49" s="37">
        <f t="shared" ca="1" si="11"/>
        <v>0</v>
      </c>
      <c r="CD49">
        <f t="shared" ca="1" si="25"/>
        <v>1</v>
      </c>
      <c r="CW49">
        <f t="shared" si="34"/>
        <v>40</v>
      </c>
      <c r="CX49" s="52">
        <f ca="1">'Rainfall Year 2065 '!M58</f>
        <v>1.9436479352159373</v>
      </c>
      <c r="CY49" s="37">
        <f t="shared" ca="1" si="12"/>
        <v>3498.5662833886872</v>
      </c>
      <c r="CZ49" s="37">
        <f t="shared" ca="1" si="26"/>
        <v>663.3908932741316</v>
      </c>
      <c r="DA49" s="37">
        <f t="shared" ca="1" si="13"/>
        <v>663.3908932741316</v>
      </c>
      <c r="DB49" s="37">
        <f t="shared" ca="1" si="14"/>
        <v>0</v>
      </c>
      <c r="DC49">
        <f t="shared" ca="1" si="27"/>
        <v>1</v>
      </c>
      <c r="DV49">
        <f t="shared" si="35"/>
        <v>40</v>
      </c>
      <c r="DW49" s="52">
        <f ca="1">'Rainfall Year 2075'!M58</f>
        <v>0.22958466431089714</v>
      </c>
      <c r="DX49" s="37">
        <f t="shared" ca="1" si="15"/>
        <v>413.25239575961484</v>
      </c>
      <c r="DY49" s="37">
        <f t="shared" ca="1" si="28"/>
        <v>0</v>
      </c>
      <c r="DZ49" s="37">
        <f t="shared" ca="1" si="16"/>
        <v>0</v>
      </c>
      <c r="EA49" s="37">
        <f t="shared" ca="1" si="17"/>
        <v>0</v>
      </c>
      <c r="EB49">
        <f t="shared" ca="1" si="29"/>
        <v>1</v>
      </c>
    </row>
    <row r="50" spans="1:132">
      <c r="A50">
        <f t="shared" si="30"/>
        <v>41</v>
      </c>
      <c r="B50" s="52">
        <f ca="1">'Rainfall Year 2025'!M59</f>
        <v>3.5870809416405693</v>
      </c>
      <c r="C50" s="37">
        <f t="shared" ca="1" si="0"/>
        <v>6456.7456949530251</v>
      </c>
      <c r="D50" s="37">
        <f t="shared" ca="1" si="18"/>
        <v>5443.2003474649837</v>
      </c>
      <c r="E50" s="37">
        <f t="shared" ca="1" si="1"/>
        <v>5443.2003474649837</v>
      </c>
      <c r="F50" s="37">
        <f t="shared" ca="1" si="2"/>
        <v>0</v>
      </c>
      <c r="G50">
        <f t="shared" ca="1" si="19"/>
        <v>1</v>
      </c>
      <c r="Z50">
        <f t="shared" si="31"/>
        <v>41</v>
      </c>
      <c r="AA50" s="52">
        <f ca="1">'Rainfall Year 2035 '!M59</f>
        <v>0</v>
      </c>
      <c r="AB50" s="37">
        <f t="shared" ca="1" si="3"/>
        <v>0</v>
      </c>
      <c r="AC50" s="37">
        <f t="shared" ca="1" si="20"/>
        <v>5241.2889127633971</v>
      </c>
      <c r="AD50" s="37">
        <f t="shared" ca="1" si="4"/>
        <v>5241.2889127633971</v>
      </c>
      <c r="AE50" s="37">
        <f t="shared" ca="1" si="5"/>
        <v>0</v>
      </c>
      <c r="AF50">
        <f t="shared" ca="1" si="21"/>
        <v>0</v>
      </c>
      <c r="AX50">
        <f t="shared" si="32"/>
        <v>41</v>
      </c>
      <c r="AY50" s="52">
        <f ca="1">'Rainfall Year 2045'!M59</f>
        <v>0</v>
      </c>
      <c r="AZ50" s="37">
        <f t="shared" ca="1" si="6"/>
        <v>0</v>
      </c>
      <c r="BA50" s="37">
        <f t="shared" ca="1" si="22"/>
        <v>6925.6827487714236</v>
      </c>
      <c r="BB50" s="37">
        <f t="shared" ca="1" si="7"/>
        <v>6925.6827487714236</v>
      </c>
      <c r="BC50" s="37">
        <f t="shared" ca="1" si="8"/>
        <v>0</v>
      </c>
      <c r="BD50">
        <f t="shared" ca="1" si="23"/>
        <v>0</v>
      </c>
      <c r="BX50">
        <f t="shared" si="33"/>
        <v>41</v>
      </c>
      <c r="BY50" s="52">
        <f ca="1">'Rainfall Year 2055 '!M59</f>
        <v>0</v>
      </c>
      <c r="BZ50" s="37">
        <f t="shared" ca="1" si="9"/>
        <v>0</v>
      </c>
      <c r="CA50" s="37">
        <f t="shared" ca="1" si="24"/>
        <v>3885.5989613774022</v>
      </c>
      <c r="CB50" s="37">
        <f t="shared" ca="1" si="10"/>
        <v>3885.5989613774022</v>
      </c>
      <c r="CC50" s="37">
        <f t="shared" ca="1" si="11"/>
        <v>0</v>
      </c>
      <c r="CD50">
        <f t="shared" ca="1" si="25"/>
        <v>0</v>
      </c>
      <c r="CW50">
        <f t="shared" si="34"/>
        <v>41</v>
      </c>
      <c r="CX50" s="52">
        <f ca="1">'Rainfall Year 2065 '!M59</f>
        <v>4.2917904195683434</v>
      </c>
      <c r="CY50" s="37">
        <f t="shared" ca="1" si="12"/>
        <v>7725.2227552230179</v>
      </c>
      <c r="CZ50" s="37">
        <f t="shared" ca="1" si="26"/>
        <v>3498.5662833886872</v>
      </c>
      <c r="DA50" s="37">
        <f t="shared" ca="1" si="13"/>
        <v>3498.5662833886872</v>
      </c>
      <c r="DB50" s="37">
        <f t="shared" ca="1" si="14"/>
        <v>0</v>
      </c>
      <c r="DC50">
        <f t="shared" ca="1" si="27"/>
        <v>1</v>
      </c>
      <c r="DV50">
        <f t="shared" si="35"/>
        <v>41</v>
      </c>
      <c r="DW50" s="52">
        <f ca="1">'Rainfall Year 2075'!M59</f>
        <v>0</v>
      </c>
      <c r="DX50" s="37">
        <f t="shared" ca="1" si="15"/>
        <v>0</v>
      </c>
      <c r="DY50" s="37">
        <f t="shared" ca="1" si="28"/>
        <v>413.25239575961484</v>
      </c>
      <c r="DZ50" s="37">
        <f t="shared" ca="1" si="16"/>
        <v>413.25239575961484</v>
      </c>
      <c r="EA50" s="37">
        <f t="shared" ca="1" si="17"/>
        <v>0</v>
      </c>
      <c r="EB50">
        <f t="shared" ca="1" si="29"/>
        <v>0</v>
      </c>
    </row>
    <row r="51" spans="1:132">
      <c r="A51">
        <f t="shared" si="30"/>
        <v>42</v>
      </c>
      <c r="B51" s="52">
        <f ca="1">'Rainfall Year 2025'!M60</f>
        <v>4.4985922981241657</v>
      </c>
      <c r="C51" s="37">
        <f t="shared" ca="1" si="0"/>
        <v>8097.4661366234986</v>
      </c>
      <c r="D51" s="37">
        <f t="shared" ca="1" si="18"/>
        <v>6456.7456949530251</v>
      </c>
      <c r="E51" s="37">
        <f t="shared" ca="1" si="1"/>
        <v>6456.7456949530251</v>
      </c>
      <c r="F51" s="37">
        <f t="shared" ca="1" si="2"/>
        <v>0</v>
      </c>
      <c r="G51">
        <f t="shared" ca="1" si="19"/>
        <v>1</v>
      </c>
      <c r="Z51">
        <f t="shared" si="31"/>
        <v>42</v>
      </c>
      <c r="AA51" s="52">
        <f ca="1">'Rainfall Year 2035 '!M60</f>
        <v>0</v>
      </c>
      <c r="AB51" s="37">
        <f t="shared" ca="1" si="3"/>
        <v>0</v>
      </c>
      <c r="AC51" s="37">
        <f t="shared" ca="1" si="20"/>
        <v>0</v>
      </c>
      <c r="AD51" s="37">
        <f t="shared" ca="1" si="4"/>
        <v>0</v>
      </c>
      <c r="AE51" s="37">
        <f t="shared" ca="1" si="5"/>
        <v>0</v>
      </c>
      <c r="AF51">
        <f t="shared" ca="1" si="21"/>
        <v>0</v>
      </c>
      <c r="AX51">
        <f t="shared" si="32"/>
        <v>42</v>
      </c>
      <c r="AY51" s="52">
        <f ca="1">'Rainfall Year 2045'!M60</f>
        <v>0</v>
      </c>
      <c r="AZ51" s="37">
        <f t="shared" ca="1" si="6"/>
        <v>0</v>
      </c>
      <c r="BA51" s="37">
        <f t="shared" ca="1" si="22"/>
        <v>0</v>
      </c>
      <c r="BB51" s="37">
        <f t="shared" ca="1" si="7"/>
        <v>0</v>
      </c>
      <c r="BC51" s="37">
        <f t="shared" ca="1" si="8"/>
        <v>0</v>
      </c>
      <c r="BD51">
        <f t="shared" ca="1" si="23"/>
        <v>0</v>
      </c>
      <c r="BX51">
        <f t="shared" si="33"/>
        <v>42</v>
      </c>
      <c r="BY51" s="52">
        <f ca="1">'Rainfall Year 2055 '!M60</f>
        <v>2.1352176431130006</v>
      </c>
      <c r="BZ51" s="37">
        <f t="shared" ca="1" si="9"/>
        <v>3843.3917576034009</v>
      </c>
      <c r="CA51" s="37">
        <f t="shared" ca="1" si="24"/>
        <v>0</v>
      </c>
      <c r="CB51" s="37">
        <f t="shared" ca="1" si="10"/>
        <v>0</v>
      </c>
      <c r="CC51" s="37">
        <f t="shared" ca="1" si="11"/>
        <v>0</v>
      </c>
      <c r="CD51">
        <f t="shared" ca="1" si="25"/>
        <v>1</v>
      </c>
      <c r="CW51">
        <f t="shared" si="34"/>
        <v>42</v>
      </c>
      <c r="CX51" s="52">
        <f ca="1">'Rainfall Year 2065 '!M60</f>
        <v>0</v>
      </c>
      <c r="CY51" s="37">
        <f t="shared" ca="1" si="12"/>
        <v>0</v>
      </c>
      <c r="CZ51" s="37">
        <f t="shared" ca="1" si="26"/>
        <v>7725.2227552230179</v>
      </c>
      <c r="DA51" s="37">
        <f t="shared" ca="1" si="13"/>
        <v>7725.2227552230179</v>
      </c>
      <c r="DB51" s="37">
        <f t="shared" ca="1" si="14"/>
        <v>0</v>
      </c>
      <c r="DC51">
        <f t="shared" ca="1" si="27"/>
        <v>0</v>
      </c>
      <c r="DV51">
        <f t="shared" si="35"/>
        <v>42</v>
      </c>
      <c r="DW51" s="52">
        <f ca="1">'Rainfall Year 2075'!M60</f>
        <v>2.4378158801670251</v>
      </c>
      <c r="DX51" s="37">
        <f t="shared" ca="1" si="15"/>
        <v>4388.0685843006449</v>
      </c>
      <c r="DY51" s="37">
        <f t="shared" ca="1" si="28"/>
        <v>0</v>
      </c>
      <c r="DZ51" s="37">
        <f t="shared" ca="1" si="16"/>
        <v>0</v>
      </c>
      <c r="EA51" s="37">
        <f t="shared" ca="1" si="17"/>
        <v>0</v>
      </c>
      <c r="EB51">
        <f t="shared" ca="1" si="29"/>
        <v>1</v>
      </c>
    </row>
    <row r="52" spans="1:132">
      <c r="A52">
        <f t="shared" si="30"/>
        <v>43</v>
      </c>
      <c r="B52" s="52">
        <f ca="1">'Rainfall Year 2025'!M61</f>
        <v>0.60055989318901926</v>
      </c>
      <c r="C52" s="37">
        <f t="shared" ca="1" si="0"/>
        <v>1081.0078077402347</v>
      </c>
      <c r="D52" s="37">
        <f t="shared" ca="1" si="18"/>
        <v>8097.4661366234986</v>
      </c>
      <c r="E52" s="37">
        <f t="shared" ca="1" si="1"/>
        <v>8097.4661366234986</v>
      </c>
      <c r="F52" s="37">
        <f t="shared" ca="1" si="2"/>
        <v>0</v>
      </c>
      <c r="G52">
        <f t="shared" ca="1" si="19"/>
        <v>1</v>
      </c>
      <c r="Z52">
        <f t="shared" si="31"/>
        <v>43</v>
      </c>
      <c r="AA52" s="52">
        <f ca="1">'Rainfall Year 2035 '!M61</f>
        <v>0</v>
      </c>
      <c r="AB52" s="37">
        <f t="shared" ca="1" si="3"/>
        <v>0</v>
      </c>
      <c r="AC52" s="37">
        <f t="shared" ca="1" si="20"/>
        <v>0</v>
      </c>
      <c r="AD52" s="37">
        <f t="shared" ca="1" si="4"/>
        <v>0</v>
      </c>
      <c r="AE52" s="37">
        <f t="shared" ca="1" si="5"/>
        <v>0</v>
      </c>
      <c r="AF52">
        <f t="shared" ca="1" si="21"/>
        <v>0</v>
      </c>
      <c r="AX52">
        <f t="shared" si="32"/>
        <v>43</v>
      </c>
      <c r="AY52" s="52">
        <f ca="1">'Rainfall Year 2045'!M61</f>
        <v>2.6563126143971081</v>
      </c>
      <c r="AZ52" s="37">
        <f t="shared" ca="1" si="6"/>
        <v>4781.3627059147948</v>
      </c>
      <c r="BA52" s="37">
        <f t="shared" ca="1" si="22"/>
        <v>0</v>
      </c>
      <c r="BB52" s="37">
        <f t="shared" ca="1" si="7"/>
        <v>0</v>
      </c>
      <c r="BC52" s="37">
        <f t="shared" ca="1" si="8"/>
        <v>0</v>
      </c>
      <c r="BD52">
        <f t="shared" ca="1" si="23"/>
        <v>1</v>
      </c>
      <c r="BX52">
        <f t="shared" si="33"/>
        <v>43</v>
      </c>
      <c r="BY52" s="52">
        <f ca="1">'Rainfall Year 2055 '!M61</f>
        <v>0.88921673870860529</v>
      </c>
      <c r="BZ52" s="37">
        <f t="shared" ca="1" si="9"/>
        <v>1600.5901296754896</v>
      </c>
      <c r="CA52" s="37">
        <f t="shared" ca="1" si="24"/>
        <v>3843.3917576034009</v>
      </c>
      <c r="CB52" s="37">
        <f t="shared" ca="1" si="10"/>
        <v>3843.3917576034009</v>
      </c>
      <c r="CC52" s="37">
        <f t="shared" ca="1" si="11"/>
        <v>0</v>
      </c>
      <c r="CD52">
        <f t="shared" ca="1" si="25"/>
        <v>1</v>
      </c>
      <c r="CW52">
        <f t="shared" si="34"/>
        <v>43</v>
      </c>
      <c r="CX52" s="52">
        <f ca="1">'Rainfall Year 2065 '!M61</f>
        <v>6.0849380199366614</v>
      </c>
      <c r="CY52" s="37">
        <f t="shared" ca="1" si="12"/>
        <v>10952.88843588599</v>
      </c>
      <c r="CZ52" s="37">
        <f t="shared" ca="1" si="26"/>
        <v>0</v>
      </c>
      <c r="DA52" s="37">
        <f t="shared" ca="1" si="13"/>
        <v>0</v>
      </c>
      <c r="DB52" s="37">
        <f t="shared" ca="1" si="14"/>
        <v>952.88843588599048</v>
      </c>
      <c r="DC52">
        <f t="shared" ca="1" si="27"/>
        <v>1</v>
      </c>
      <c r="DV52">
        <f t="shared" si="35"/>
        <v>43</v>
      </c>
      <c r="DW52" s="52">
        <f ca="1">'Rainfall Year 2075'!M61</f>
        <v>8.5914660320803495</v>
      </c>
      <c r="DX52" s="37">
        <f t="shared" ca="1" si="15"/>
        <v>15464.638857744629</v>
      </c>
      <c r="DY52" s="37">
        <f t="shared" ca="1" si="28"/>
        <v>4388.0685843006449</v>
      </c>
      <c r="DZ52" s="37">
        <f t="shared" ca="1" si="16"/>
        <v>4388.0685843006449</v>
      </c>
      <c r="EA52" s="37">
        <f t="shared" ca="1" si="17"/>
        <v>5464.6388577446287</v>
      </c>
      <c r="EB52">
        <f t="shared" ca="1" si="29"/>
        <v>1</v>
      </c>
    </row>
    <row r="53" spans="1:132">
      <c r="A53">
        <f t="shared" si="30"/>
        <v>44</v>
      </c>
      <c r="B53" s="52">
        <f ca="1">'Rainfall Year 2025'!M62</f>
        <v>0.75457699780486398</v>
      </c>
      <c r="C53" s="37">
        <f t="shared" ca="1" si="0"/>
        <v>1358.2385960487552</v>
      </c>
      <c r="D53" s="37">
        <f t="shared" ca="1" si="18"/>
        <v>1081.007807740235</v>
      </c>
      <c r="E53" s="37">
        <f t="shared" ca="1" si="1"/>
        <v>1081.007807740235</v>
      </c>
      <c r="F53" s="37">
        <f t="shared" ca="1" si="2"/>
        <v>0</v>
      </c>
      <c r="G53">
        <f t="shared" ca="1" si="19"/>
        <v>1</v>
      </c>
      <c r="Z53">
        <f t="shared" si="31"/>
        <v>44</v>
      </c>
      <c r="AA53" s="52">
        <f ca="1">'Rainfall Year 2035 '!M62</f>
        <v>3.6995180417158915</v>
      </c>
      <c r="AB53" s="37">
        <f t="shared" ca="1" si="3"/>
        <v>6659.1324750886051</v>
      </c>
      <c r="AC53" s="37">
        <f t="shared" ca="1" si="20"/>
        <v>0</v>
      </c>
      <c r="AD53" s="37">
        <f t="shared" ca="1" si="4"/>
        <v>0</v>
      </c>
      <c r="AE53" s="37">
        <f t="shared" ca="1" si="5"/>
        <v>0</v>
      </c>
      <c r="AF53">
        <f t="shared" ca="1" si="21"/>
        <v>1</v>
      </c>
      <c r="AX53">
        <f t="shared" si="32"/>
        <v>44</v>
      </c>
      <c r="AY53" s="52">
        <f ca="1">'Rainfall Year 2045'!M62</f>
        <v>0</v>
      </c>
      <c r="AZ53" s="37">
        <f t="shared" ca="1" si="6"/>
        <v>0</v>
      </c>
      <c r="BA53" s="37">
        <f t="shared" ca="1" si="22"/>
        <v>4781.3627059147948</v>
      </c>
      <c r="BB53" s="37">
        <f t="shared" ca="1" si="7"/>
        <v>4781.3627059147948</v>
      </c>
      <c r="BC53" s="37">
        <f t="shared" ca="1" si="8"/>
        <v>0</v>
      </c>
      <c r="BD53">
        <f t="shared" ca="1" si="23"/>
        <v>0</v>
      </c>
      <c r="BX53">
        <f t="shared" si="33"/>
        <v>44</v>
      </c>
      <c r="BY53" s="52">
        <f ca="1">'Rainfall Year 2055 '!M62</f>
        <v>0.42493683167160695</v>
      </c>
      <c r="BZ53" s="37">
        <f t="shared" ca="1" si="9"/>
        <v>764.88629700889248</v>
      </c>
      <c r="CA53" s="37">
        <f t="shared" ca="1" si="24"/>
        <v>1600.5901296754901</v>
      </c>
      <c r="CB53" s="37">
        <f t="shared" ca="1" si="10"/>
        <v>1600.5901296754901</v>
      </c>
      <c r="CC53" s="37">
        <f t="shared" ca="1" si="11"/>
        <v>0</v>
      </c>
      <c r="CD53">
        <f t="shared" ca="1" si="25"/>
        <v>1</v>
      </c>
      <c r="CW53">
        <f t="shared" si="34"/>
        <v>44</v>
      </c>
      <c r="CX53" s="52">
        <f ca="1">'Rainfall Year 2065 '!M62</f>
        <v>2.5652149837220972</v>
      </c>
      <c r="CY53" s="37">
        <f t="shared" ca="1" si="12"/>
        <v>4617.3869706997748</v>
      </c>
      <c r="CZ53" s="37">
        <f t="shared" ca="1" si="26"/>
        <v>10000</v>
      </c>
      <c r="DA53" s="37">
        <f t="shared" ca="1" si="13"/>
        <v>10000</v>
      </c>
      <c r="DB53" s="37">
        <f t="shared" ca="1" si="14"/>
        <v>0</v>
      </c>
      <c r="DC53">
        <f t="shared" ca="1" si="27"/>
        <v>1</v>
      </c>
      <c r="DV53">
        <f t="shared" si="35"/>
        <v>44</v>
      </c>
      <c r="DW53" s="52">
        <f ca="1">'Rainfall Year 2075'!M62</f>
        <v>1.3953427173033053</v>
      </c>
      <c r="DX53" s="37">
        <f t="shared" ca="1" si="15"/>
        <v>2511.6168911459495</v>
      </c>
      <c r="DY53" s="37">
        <f t="shared" ca="1" si="28"/>
        <v>10000</v>
      </c>
      <c r="DZ53" s="37">
        <f t="shared" ca="1" si="16"/>
        <v>10000</v>
      </c>
      <c r="EA53" s="37">
        <f t="shared" ca="1" si="17"/>
        <v>0</v>
      </c>
      <c r="EB53">
        <f t="shared" ca="1" si="29"/>
        <v>1</v>
      </c>
    </row>
    <row r="54" spans="1:132">
      <c r="A54">
        <f t="shared" si="30"/>
        <v>45</v>
      </c>
      <c r="B54" s="52">
        <f ca="1">'Rainfall Year 2025'!M63</f>
        <v>0</v>
      </c>
      <c r="C54" s="37">
        <f t="shared" ca="1" si="0"/>
        <v>0</v>
      </c>
      <c r="D54" s="37">
        <f t="shared" ca="1" si="18"/>
        <v>1358.2385960487554</v>
      </c>
      <c r="E54" s="37">
        <f t="shared" ca="1" si="1"/>
        <v>1358.2385960487554</v>
      </c>
      <c r="F54" s="37">
        <f t="shared" ca="1" si="2"/>
        <v>0</v>
      </c>
      <c r="G54">
        <f t="shared" ca="1" si="19"/>
        <v>0</v>
      </c>
      <c r="Z54">
        <f t="shared" si="31"/>
        <v>45</v>
      </c>
      <c r="AA54" s="52">
        <f ca="1">'Rainfall Year 2035 '!M63</f>
        <v>3.1104393901036378</v>
      </c>
      <c r="AB54" s="37">
        <f t="shared" ca="1" si="3"/>
        <v>5598.790902186548</v>
      </c>
      <c r="AC54" s="37">
        <f t="shared" ca="1" si="20"/>
        <v>6659.1324750886051</v>
      </c>
      <c r="AD54" s="37">
        <f t="shared" ca="1" si="4"/>
        <v>6659.1324750886051</v>
      </c>
      <c r="AE54" s="37">
        <f t="shared" ca="1" si="5"/>
        <v>0</v>
      </c>
      <c r="AF54">
        <f t="shared" ca="1" si="21"/>
        <v>1</v>
      </c>
      <c r="AX54">
        <f t="shared" si="32"/>
        <v>45</v>
      </c>
      <c r="AY54" s="52">
        <f ca="1">'Rainfall Year 2045'!M63</f>
        <v>3.6866873778219462</v>
      </c>
      <c r="AZ54" s="37">
        <f t="shared" ca="1" si="6"/>
        <v>6636.037280079503</v>
      </c>
      <c r="BA54" s="37">
        <f t="shared" ca="1" si="22"/>
        <v>0</v>
      </c>
      <c r="BB54" s="37">
        <f t="shared" ca="1" si="7"/>
        <v>0</v>
      </c>
      <c r="BC54" s="37">
        <f t="shared" ca="1" si="8"/>
        <v>0</v>
      </c>
      <c r="BD54">
        <f t="shared" ca="1" si="23"/>
        <v>1</v>
      </c>
      <c r="BX54">
        <f t="shared" si="33"/>
        <v>45</v>
      </c>
      <c r="BY54" s="52">
        <f ca="1">'Rainfall Year 2055 '!M63</f>
        <v>2.837916559912506</v>
      </c>
      <c r="BZ54" s="37">
        <f t="shared" ca="1" si="9"/>
        <v>5108.2498078425106</v>
      </c>
      <c r="CA54" s="37">
        <f t="shared" ca="1" si="24"/>
        <v>764.8862970088926</v>
      </c>
      <c r="CB54" s="37">
        <f t="shared" ca="1" si="10"/>
        <v>764.8862970088926</v>
      </c>
      <c r="CC54" s="37">
        <f t="shared" ca="1" si="11"/>
        <v>0</v>
      </c>
      <c r="CD54">
        <f t="shared" ca="1" si="25"/>
        <v>1</v>
      </c>
      <c r="CW54">
        <f t="shared" si="34"/>
        <v>45</v>
      </c>
      <c r="CX54" s="52">
        <f ca="1">'Rainfall Year 2065 '!M63</f>
        <v>2.5817618576460921</v>
      </c>
      <c r="CY54" s="37">
        <f t="shared" ca="1" si="12"/>
        <v>4647.171343762966</v>
      </c>
      <c r="CZ54" s="37">
        <f t="shared" ca="1" si="26"/>
        <v>4617.3869706997757</v>
      </c>
      <c r="DA54" s="37">
        <f t="shared" ca="1" si="13"/>
        <v>4617.3869706997757</v>
      </c>
      <c r="DB54" s="37">
        <f t="shared" ca="1" si="14"/>
        <v>0</v>
      </c>
      <c r="DC54">
        <f t="shared" ca="1" si="27"/>
        <v>1</v>
      </c>
      <c r="DV54">
        <f t="shared" si="35"/>
        <v>45</v>
      </c>
      <c r="DW54" s="52">
        <f ca="1">'Rainfall Year 2075'!M63</f>
        <v>2.5542683045745247</v>
      </c>
      <c r="DX54" s="37">
        <f t="shared" ca="1" si="15"/>
        <v>4597.6829482341445</v>
      </c>
      <c r="DY54" s="37">
        <f t="shared" ca="1" si="28"/>
        <v>2511.6168911459499</v>
      </c>
      <c r="DZ54" s="37">
        <f t="shared" ca="1" si="16"/>
        <v>2511.6168911459499</v>
      </c>
      <c r="EA54" s="37">
        <f t="shared" ca="1" si="17"/>
        <v>0</v>
      </c>
      <c r="EB54">
        <f t="shared" ca="1" si="29"/>
        <v>1</v>
      </c>
    </row>
    <row r="55" spans="1:132">
      <c r="A55">
        <f t="shared" si="30"/>
        <v>46</v>
      </c>
      <c r="B55" s="52">
        <f ca="1">'Rainfall Year 2025'!M64</f>
        <v>0</v>
      </c>
      <c r="C55" s="37">
        <f t="shared" ca="1" si="0"/>
        <v>0</v>
      </c>
      <c r="D55" s="37">
        <f t="shared" ca="1" si="18"/>
        <v>0</v>
      </c>
      <c r="E55" s="37">
        <f t="shared" ca="1" si="1"/>
        <v>0</v>
      </c>
      <c r="F55" s="37">
        <f t="shared" ca="1" si="2"/>
        <v>0</v>
      </c>
      <c r="G55">
        <f t="shared" ca="1" si="19"/>
        <v>0</v>
      </c>
      <c r="Z55">
        <f t="shared" si="31"/>
        <v>46</v>
      </c>
      <c r="AA55" s="52">
        <f ca="1">'Rainfall Year 2035 '!M64</f>
        <v>2.6216902697699127</v>
      </c>
      <c r="AB55" s="37">
        <f t="shared" ca="1" si="3"/>
        <v>4719.0424855858428</v>
      </c>
      <c r="AC55" s="37">
        <f t="shared" ca="1" si="20"/>
        <v>5598.7909021865489</v>
      </c>
      <c r="AD55" s="37">
        <f t="shared" ca="1" si="4"/>
        <v>5598.7909021865489</v>
      </c>
      <c r="AE55" s="37">
        <f t="shared" ca="1" si="5"/>
        <v>0</v>
      </c>
      <c r="AF55">
        <f t="shared" ca="1" si="21"/>
        <v>1</v>
      </c>
      <c r="AX55">
        <f t="shared" si="32"/>
        <v>46</v>
      </c>
      <c r="AY55" s="52">
        <f ca="1">'Rainfall Year 2045'!M64</f>
        <v>2.1768549921498828</v>
      </c>
      <c r="AZ55" s="37">
        <f t="shared" ca="1" si="6"/>
        <v>3918.3389858697888</v>
      </c>
      <c r="BA55" s="37">
        <f t="shared" ca="1" si="22"/>
        <v>6636.037280079503</v>
      </c>
      <c r="BB55" s="37">
        <f t="shared" ca="1" si="7"/>
        <v>6636.037280079503</v>
      </c>
      <c r="BC55" s="37">
        <f t="shared" ca="1" si="8"/>
        <v>0</v>
      </c>
      <c r="BD55">
        <f t="shared" ca="1" si="23"/>
        <v>1</v>
      </c>
      <c r="BX55">
        <f t="shared" si="33"/>
        <v>46</v>
      </c>
      <c r="BY55" s="52">
        <f ca="1">'Rainfall Year 2055 '!M64</f>
        <v>1.4393507643624761</v>
      </c>
      <c r="BZ55" s="37">
        <f t="shared" ca="1" si="9"/>
        <v>2590.8313758524569</v>
      </c>
      <c r="CA55" s="37">
        <f t="shared" ca="1" si="24"/>
        <v>5108.2498078425106</v>
      </c>
      <c r="CB55" s="37">
        <f t="shared" ca="1" si="10"/>
        <v>5108.2498078425106</v>
      </c>
      <c r="CC55" s="37">
        <f t="shared" ca="1" si="11"/>
        <v>0</v>
      </c>
      <c r="CD55">
        <f t="shared" ca="1" si="25"/>
        <v>1</v>
      </c>
      <c r="CW55">
        <f t="shared" si="34"/>
        <v>46</v>
      </c>
      <c r="CX55" s="52">
        <f ca="1">'Rainfall Year 2065 '!M64</f>
        <v>3.500359592939339</v>
      </c>
      <c r="CY55" s="37">
        <f t="shared" ca="1" si="12"/>
        <v>6300.6472672908103</v>
      </c>
      <c r="CZ55" s="37">
        <f t="shared" ca="1" si="26"/>
        <v>4647.171343762966</v>
      </c>
      <c r="DA55" s="37">
        <f t="shared" ca="1" si="13"/>
        <v>4647.171343762966</v>
      </c>
      <c r="DB55" s="37">
        <f t="shared" ca="1" si="14"/>
        <v>0</v>
      </c>
      <c r="DC55">
        <f t="shared" ca="1" si="27"/>
        <v>1</v>
      </c>
      <c r="DV55">
        <f t="shared" si="35"/>
        <v>46</v>
      </c>
      <c r="DW55" s="52">
        <f ca="1">'Rainfall Year 2075'!M64</f>
        <v>3.1221161414438394</v>
      </c>
      <c r="DX55" s="37">
        <f t="shared" ca="1" si="15"/>
        <v>5619.8090545989107</v>
      </c>
      <c r="DY55" s="37">
        <f t="shared" ca="1" si="28"/>
        <v>4597.6829482341445</v>
      </c>
      <c r="DZ55" s="37">
        <f t="shared" ca="1" si="16"/>
        <v>4597.6829482341445</v>
      </c>
      <c r="EA55" s="37">
        <f t="shared" ca="1" si="17"/>
        <v>0</v>
      </c>
      <c r="EB55">
        <f t="shared" ca="1" si="29"/>
        <v>1</v>
      </c>
    </row>
    <row r="56" spans="1:132">
      <c r="A56">
        <f t="shared" si="30"/>
        <v>47</v>
      </c>
      <c r="B56" s="52">
        <f ca="1">'Rainfall Year 2025'!M65</f>
        <v>9.1684960471870536</v>
      </c>
      <c r="C56" s="37">
        <f t="shared" ca="1" si="0"/>
        <v>16503.292884936698</v>
      </c>
      <c r="D56" s="37">
        <f t="shared" ca="1" si="18"/>
        <v>0</v>
      </c>
      <c r="E56" s="37">
        <f t="shared" ca="1" si="1"/>
        <v>0</v>
      </c>
      <c r="F56" s="37">
        <f t="shared" ca="1" si="2"/>
        <v>6503.2928849366981</v>
      </c>
      <c r="G56">
        <f t="shared" ca="1" si="19"/>
        <v>1</v>
      </c>
      <c r="Z56">
        <f t="shared" si="31"/>
        <v>47</v>
      </c>
      <c r="AA56" s="52">
        <f ca="1">'Rainfall Year 2035 '!M65</f>
        <v>1.0038675375642778</v>
      </c>
      <c r="AB56" s="37">
        <f t="shared" ca="1" si="3"/>
        <v>1806.9615676157</v>
      </c>
      <c r="AC56" s="37">
        <f t="shared" ca="1" si="20"/>
        <v>4719.0424855858437</v>
      </c>
      <c r="AD56" s="37">
        <f t="shared" ca="1" si="4"/>
        <v>4719.0424855858437</v>
      </c>
      <c r="AE56" s="37">
        <f t="shared" ca="1" si="5"/>
        <v>0</v>
      </c>
      <c r="AF56">
        <f t="shared" ca="1" si="21"/>
        <v>1</v>
      </c>
      <c r="AX56">
        <f t="shared" si="32"/>
        <v>47</v>
      </c>
      <c r="AY56" s="52">
        <f ca="1">'Rainfall Year 2045'!M65</f>
        <v>0</v>
      </c>
      <c r="AZ56" s="37">
        <f t="shared" ca="1" si="6"/>
        <v>0</v>
      </c>
      <c r="BA56" s="37">
        <f t="shared" ca="1" si="22"/>
        <v>3918.3389858697883</v>
      </c>
      <c r="BB56" s="37">
        <f t="shared" ca="1" si="7"/>
        <v>3918.3389858697883</v>
      </c>
      <c r="BC56" s="37">
        <f t="shared" ca="1" si="8"/>
        <v>0</v>
      </c>
      <c r="BD56">
        <f t="shared" ca="1" si="23"/>
        <v>0</v>
      </c>
      <c r="BX56">
        <f t="shared" si="33"/>
        <v>47</v>
      </c>
      <c r="BY56" s="52">
        <f ca="1">'Rainfall Year 2055 '!M65</f>
        <v>1.3855845215574538</v>
      </c>
      <c r="BZ56" s="37">
        <f t="shared" ca="1" si="9"/>
        <v>2494.0521388034167</v>
      </c>
      <c r="CA56" s="37">
        <f t="shared" ca="1" si="24"/>
        <v>2590.8313758524564</v>
      </c>
      <c r="CB56" s="37">
        <f t="shared" ca="1" si="10"/>
        <v>2590.8313758524564</v>
      </c>
      <c r="CC56" s="37">
        <f t="shared" ca="1" si="11"/>
        <v>0</v>
      </c>
      <c r="CD56">
        <f t="shared" ca="1" si="25"/>
        <v>1</v>
      </c>
      <c r="CW56">
        <f t="shared" si="34"/>
        <v>47</v>
      </c>
      <c r="CX56" s="52">
        <f ca="1">'Rainfall Year 2065 '!M65</f>
        <v>2.164703605191665</v>
      </c>
      <c r="CY56" s="37">
        <f t="shared" ca="1" si="12"/>
        <v>3896.4664893449972</v>
      </c>
      <c r="CZ56" s="37">
        <f t="shared" ca="1" si="26"/>
        <v>6300.6472672908094</v>
      </c>
      <c r="DA56" s="37">
        <f t="shared" ca="1" si="13"/>
        <v>6300.6472672908094</v>
      </c>
      <c r="DB56" s="37">
        <f t="shared" ca="1" si="14"/>
        <v>0</v>
      </c>
      <c r="DC56">
        <f t="shared" ca="1" si="27"/>
        <v>1</v>
      </c>
      <c r="DV56">
        <f t="shared" si="35"/>
        <v>47</v>
      </c>
      <c r="DW56" s="52">
        <f ca="1">'Rainfall Year 2075'!M65</f>
        <v>0.12263328420829367</v>
      </c>
      <c r="DX56" s="37">
        <f t="shared" ca="1" si="15"/>
        <v>220.73991157492861</v>
      </c>
      <c r="DY56" s="37">
        <f t="shared" ca="1" si="28"/>
        <v>5619.8090545989116</v>
      </c>
      <c r="DZ56" s="37">
        <f t="shared" ca="1" si="16"/>
        <v>5619.8090545989116</v>
      </c>
      <c r="EA56" s="37">
        <f t="shared" ca="1" si="17"/>
        <v>0</v>
      </c>
      <c r="EB56">
        <f t="shared" ca="1" si="29"/>
        <v>1</v>
      </c>
    </row>
    <row r="57" spans="1:132">
      <c r="A57">
        <f t="shared" si="30"/>
        <v>48</v>
      </c>
      <c r="B57" s="52">
        <f ca="1">'Rainfall Year 2025'!M66</f>
        <v>1.5527271764459718</v>
      </c>
      <c r="C57" s="37">
        <f t="shared" ca="1" si="0"/>
        <v>2794.9089176027492</v>
      </c>
      <c r="D57" s="37">
        <f t="shared" ca="1" si="18"/>
        <v>10000</v>
      </c>
      <c r="E57" s="37">
        <f t="shared" ca="1" si="1"/>
        <v>10000</v>
      </c>
      <c r="F57" s="37">
        <f t="shared" ca="1" si="2"/>
        <v>0</v>
      </c>
      <c r="G57">
        <f t="shared" ca="1" si="19"/>
        <v>1</v>
      </c>
      <c r="Z57">
        <f t="shared" si="31"/>
        <v>48</v>
      </c>
      <c r="AA57" s="52">
        <f ca="1">'Rainfall Year 2035 '!M66</f>
        <v>2.1716470673037072</v>
      </c>
      <c r="AB57" s="37">
        <f t="shared" ca="1" si="3"/>
        <v>3908.9647211466727</v>
      </c>
      <c r="AC57" s="37">
        <f t="shared" ca="1" si="20"/>
        <v>1806.9615676157</v>
      </c>
      <c r="AD57" s="37">
        <f t="shared" ca="1" si="4"/>
        <v>1806.9615676157</v>
      </c>
      <c r="AE57" s="37">
        <f t="shared" ca="1" si="5"/>
        <v>0</v>
      </c>
      <c r="AF57">
        <f t="shared" ca="1" si="21"/>
        <v>1</v>
      </c>
      <c r="AX57">
        <f t="shared" si="32"/>
        <v>48</v>
      </c>
      <c r="AY57" s="52">
        <f ca="1">'Rainfall Year 2045'!M66</f>
        <v>0.71277623953000102</v>
      </c>
      <c r="AZ57" s="37">
        <f t="shared" ca="1" si="6"/>
        <v>1282.9972311540018</v>
      </c>
      <c r="BA57" s="37">
        <f t="shared" ca="1" si="22"/>
        <v>0</v>
      </c>
      <c r="BB57" s="37">
        <f t="shared" ca="1" si="7"/>
        <v>0</v>
      </c>
      <c r="BC57" s="37">
        <f t="shared" ca="1" si="8"/>
        <v>0</v>
      </c>
      <c r="BD57">
        <f t="shared" ca="1" si="23"/>
        <v>1</v>
      </c>
      <c r="BX57">
        <f t="shared" si="33"/>
        <v>48</v>
      </c>
      <c r="BY57" s="52">
        <f ca="1">'Rainfall Year 2055 '!M66</f>
        <v>0</v>
      </c>
      <c r="BZ57" s="37">
        <f t="shared" ca="1" si="9"/>
        <v>0</v>
      </c>
      <c r="CA57" s="37">
        <f t="shared" ca="1" si="24"/>
        <v>2494.0521388034167</v>
      </c>
      <c r="CB57" s="37">
        <f t="shared" ca="1" si="10"/>
        <v>2494.0521388034167</v>
      </c>
      <c r="CC57" s="37">
        <f t="shared" ca="1" si="11"/>
        <v>0</v>
      </c>
      <c r="CD57">
        <f t="shared" ca="1" si="25"/>
        <v>0</v>
      </c>
      <c r="CW57">
        <f t="shared" si="34"/>
        <v>48</v>
      </c>
      <c r="CX57" s="52">
        <f ca="1">'Rainfall Year 2065 '!M66</f>
        <v>0</v>
      </c>
      <c r="CY57" s="37">
        <f t="shared" ca="1" si="12"/>
        <v>0</v>
      </c>
      <c r="CZ57" s="37">
        <f t="shared" ca="1" si="26"/>
        <v>3896.4664893449972</v>
      </c>
      <c r="DA57" s="37">
        <f t="shared" ca="1" si="13"/>
        <v>3896.4664893449972</v>
      </c>
      <c r="DB57" s="37">
        <f t="shared" ca="1" si="14"/>
        <v>0</v>
      </c>
      <c r="DC57">
        <f t="shared" ca="1" si="27"/>
        <v>0</v>
      </c>
      <c r="DV57">
        <f t="shared" si="35"/>
        <v>48</v>
      </c>
      <c r="DW57" s="52">
        <f ca="1">'Rainfall Year 2075'!M66</f>
        <v>8.173556830573343</v>
      </c>
      <c r="DX57" s="37">
        <f t="shared" ca="1" si="15"/>
        <v>14712.402295032018</v>
      </c>
      <c r="DY57" s="37">
        <f t="shared" ca="1" si="28"/>
        <v>220.73991157492856</v>
      </c>
      <c r="DZ57" s="37">
        <f t="shared" ca="1" si="16"/>
        <v>220.73991157492856</v>
      </c>
      <c r="EA57" s="37">
        <f t="shared" ca="1" si="17"/>
        <v>4712.4022950320177</v>
      </c>
      <c r="EB57">
        <f t="shared" ca="1" si="29"/>
        <v>1</v>
      </c>
    </row>
    <row r="58" spans="1:132">
      <c r="A58">
        <f t="shared" si="30"/>
        <v>49</v>
      </c>
      <c r="B58" s="52">
        <f ca="1">'Rainfall Year 2025'!M67</f>
        <v>7.0234015262578309</v>
      </c>
      <c r="C58" s="37">
        <f t="shared" ca="1" si="0"/>
        <v>12642.122747264095</v>
      </c>
      <c r="D58" s="37">
        <f t="shared" ca="1" si="18"/>
        <v>2794.9089176027483</v>
      </c>
      <c r="E58" s="37">
        <f t="shared" ca="1" si="1"/>
        <v>2794.9089176027483</v>
      </c>
      <c r="F58" s="37">
        <f t="shared" ca="1" si="2"/>
        <v>2642.1227472640949</v>
      </c>
      <c r="G58">
        <f t="shared" ca="1" si="19"/>
        <v>1</v>
      </c>
      <c r="Z58">
        <f t="shared" si="31"/>
        <v>49</v>
      </c>
      <c r="AA58" s="52">
        <f ca="1">'Rainfall Year 2035 '!M67</f>
        <v>0</v>
      </c>
      <c r="AB58" s="37">
        <f t="shared" ca="1" si="3"/>
        <v>0</v>
      </c>
      <c r="AC58" s="37">
        <f t="shared" ca="1" si="20"/>
        <v>3908.9647211466727</v>
      </c>
      <c r="AD58" s="37">
        <f t="shared" ca="1" si="4"/>
        <v>3908.9647211466727</v>
      </c>
      <c r="AE58" s="37">
        <f t="shared" ca="1" si="5"/>
        <v>0</v>
      </c>
      <c r="AF58">
        <f t="shared" ca="1" si="21"/>
        <v>0</v>
      </c>
      <c r="AX58">
        <f t="shared" si="32"/>
        <v>49</v>
      </c>
      <c r="AY58" s="52">
        <f ca="1">'Rainfall Year 2045'!M67</f>
        <v>2.3889536377915768</v>
      </c>
      <c r="AZ58" s="37">
        <f t="shared" ca="1" si="6"/>
        <v>4300.1165480248383</v>
      </c>
      <c r="BA58" s="37">
        <f t="shared" ca="1" si="22"/>
        <v>1282.9972311540018</v>
      </c>
      <c r="BB58" s="37">
        <f t="shared" ca="1" si="7"/>
        <v>1282.9972311540018</v>
      </c>
      <c r="BC58" s="37">
        <f t="shared" ca="1" si="8"/>
        <v>0</v>
      </c>
      <c r="BD58">
        <f t="shared" ca="1" si="23"/>
        <v>1</v>
      </c>
      <c r="BX58">
        <f t="shared" si="33"/>
        <v>49</v>
      </c>
      <c r="BY58" s="52">
        <f ca="1">'Rainfall Year 2055 '!M67</f>
        <v>0.69445266788880156</v>
      </c>
      <c r="BZ58" s="37">
        <f t="shared" ca="1" si="9"/>
        <v>1250.0148021998427</v>
      </c>
      <c r="CA58" s="37">
        <f t="shared" ca="1" si="24"/>
        <v>0</v>
      </c>
      <c r="CB58" s="37">
        <f t="shared" ca="1" si="10"/>
        <v>0</v>
      </c>
      <c r="CC58" s="37">
        <f t="shared" ca="1" si="11"/>
        <v>0</v>
      </c>
      <c r="CD58">
        <f t="shared" ca="1" si="25"/>
        <v>1</v>
      </c>
      <c r="CW58">
        <f t="shared" si="34"/>
        <v>49</v>
      </c>
      <c r="CX58" s="52">
        <f ca="1">'Rainfall Year 2065 '!M67</f>
        <v>6.1591097957146053</v>
      </c>
      <c r="CY58" s="37">
        <f t="shared" ca="1" si="12"/>
        <v>11086.397632286289</v>
      </c>
      <c r="CZ58" s="37">
        <f t="shared" ca="1" si="26"/>
        <v>0</v>
      </c>
      <c r="DA58" s="37">
        <f t="shared" ca="1" si="13"/>
        <v>0</v>
      </c>
      <c r="DB58" s="37">
        <f t="shared" ca="1" si="14"/>
        <v>1086.3976322862891</v>
      </c>
      <c r="DC58">
        <f t="shared" ca="1" si="27"/>
        <v>1</v>
      </c>
      <c r="DV58">
        <f t="shared" si="35"/>
        <v>49</v>
      </c>
      <c r="DW58" s="52">
        <f ca="1">'Rainfall Year 2075'!M67</f>
        <v>0</v>
      </c>
      <c r="DX58" s="37">
        <f t="shared" ca="1" si="15"/>
        <v>0</v>
      </c>
      <c r="DY58" s="37">
        <f t="shared" ca="1" si="28"/>
        <v>10000</v>
      </c>
      <c r="DZ58" s="37">
        <f t="shared" ca="1" si="16"/>
        <v>10000</v>
      </c>
      <c r="EA58" s="37">
        <f t="shared" ca="1" si="17"/>
        <v>0</v>
      </c>
      <c r="EB58">
        <f t="shared" ca="1" si="29"/>
        <v>0</v>
      </c>
    </row>
    <row r="59" spans="1:132">
      <c r="A59">
        <f t="shared" si="30"/>
        <v>50</v>
      </c>
      <c r="B59" s="52">
        <f ca="1">'Rainfall Year 2025'!M68</f>
        <v>5.28441752117633</v>
      </c>
      <c r="C59" s="37">
        <f t="shared" ca="1" si="0"/>
        <v>9511.9515381173933</v>
      </c>
      <c r="D59" s="37">
        <f t="shared" ca="1" si="18"/>
        <v>10000</v>
      </c>
      <c r="E59" s="37">
        <f t="shared" ca="1" si="1"/>
        <v>10000</v>
      </c>
      <c r="F59" s="37">
        <f t="shared" ca="1" si="2"/>
        <v>0</v>
      </c>
      <c r="G59">
        <f t="shared" ca="1" si="19"/>
        <v>1</v>
      </c>
      <c r="Z59">
        <f t="shared" si="31"/>
        <v>50</v>
      </c>
      <c r="AA59" s="52">
        <f ca="1">'Rainfall Year 2035 '!M68</f>
        <v>13.058088495551232</v>
      </c>
      <c r="AB59" s="37">
        <f t="shared" ca="1" si="3"/>
        <v>23504.559291992216</v>
      </c>
      <c r="AC59" s="37">
        <f t="shared" ca="1" si="20"/>
        <v>0</v>
      </c>
      <c r="AD59" s="37">
        <f t="shared" ca="1" si="4"/>
        <v>0</v>
      </c>
      <c r="AE59" s="37">
        <f t="shared" ca="1" si="5"/>
        <v>13504.559291992216</v>
      </c>
      <c r="AF59">
        <f t="shared" ca="1" si="21"/>
        <v>1</v>
      </c>
      <c r="AX59">
        <f t="shared" si="32"/>
        <v>50</v>
      </c>
      <c r="AY59" s="52">
        <f ca="1">'Rainfall Year 2045'!M68</f>
        <v>1.5634128318566318</v>
      </c>
      <c r="AZ59" s="37">
        <f t="shared" ca="1" si="6"/>
        <v>2814.1430973419374</v>
      </c>
      <c r="BA59" s="37">
        <f t="shared" ca="1" si="22"/>
        <v>4300.1165480248383</v>
      </c>
      <c r="BB59" s="37">
        <f t="shared" ca="1" si="7"/>
        <v>4300.1165480248383</v>
      </c>
      <c r="BC59" s="37">
        <f t="shared" ca="1" si="8"/>
        <v>0</v>
      </c>
      <c r="BD59">
        <f t="shared" ca="1" si="23"/>
        <v>1</v>
      </c>
      <c r="BX59">
        <f t="shared" si="33"/>
        <v>50</v>
      </c>
      <c r="BY59" s="52">
        <f ca="1">'Rainfall Year 2055 '!M68</f>
        <v>16.416009024870725</v>
      </c>
      <c r="BZ59" s="37">
        <f t="shared" ca="1" si="9"/>
        <v>29548.816244767306</v>
      </c>
      <c r="CA59" s="37">
        <f t="shared" ca="1" si="24"/>
        <v>1250.0148021998427</v>
      </c>
      <c r="CB59" s="37">
        <f t="shared" ca="1" si="10"/>
        <v>1250.0148021998427</v>
      </c>
      <c r="CC59" s="37">
        <f t="shared" ca="1" si="11"/>
        <v>19548.816244767306</v>
      </c>
      <c r="CD59">
        <f t="shared" ca="1" si="25"/>
        <v>1</v>
      </c>
      <c r="CW59">
        <f t="shared" si="34"/>
        <v>50</v>
      </c>
      <c r="CX59" s="52">
        <f ca="1">'Rainfall Year 2065 '!M68</f>
        <v>0</v>
      </c>
      <c r="CY59" s="37">
        <f t="shared" ca="1" si="12"/>
        <v>0</v>
      </c>
      <c r="CZ59" s="37">
        <f t="shared" ca="1" si="26"/>
        <v>10000</v>
      </c>
      <c r="DA59" s="37">
        <f t="shared" ca="1" si="13"/>
        <v>10000</v>
      </c>
      <c r="DB59" s="37">
        <f t="shared" ca="1" si="14"/>
        <v>0</v>
      </c>
      <c r="DC59">
        <f t="shared" ca="1" si="27"/>
        <v>0</v>
      </c>
      <c r="DV59">
        <f t="shared" si="35"/>
        <v>50</v>
      </c>
      <c r="DW59" s="52">
        <f ca="1">'Rainfall Year 2075'!M68</f>
        <v>1.2329938454434575</v>
      </c>
      <c r="DX59" s="37">
        <f t="shared" ca="1" si="15"/>
        <v>2219.3889217982232</v>
      </c>
      <c r="DY59" s="37">
        <f t="shared" ca="1" si="28"/>
        <v>0</v>
      </c>
      <c r="DZ59" s="37">
        <f t="shared" ca="1" si="16"/>
        <v>0</v>
      </c>
      <c r="EA59" s="37">
        <f t="shared" ca="1" si="17"/>
        <v>0</v>
      </c>
      <c r="EB59">
        <f t="shared" ca="1" si="29"/>
        <v>1</v>
      </c>
    </row>
    <row r="60" spans="1:132">
      <c r="A60">
        <f t="shared" si="30"/>
        <v>51</v>
      </c>
      <c r="B60" s="52">
        <f ca="1">'Rainfall Year 2025'!M69</f>
        <v>4.0400972939721491</v>
      </c>
      <c r="C60" s="37">
        <f t="shared" ca="1" si="0"/>
        <v>7272.1751291498686</v>
      </c>
      <c r="D60" s="37">
        <f t="shared" ca="1" si="18"/>
        <v>9511.9515381173915</v>
      </c>
      <c r="E60" s="37">
        <f t="shared" ca="1" si="1"/>
        <v>9511.9515381173915</v>
      </c>
      <c r="F60" s="37">
        <f t="shared" ca="1" si="2"/>
        <v>0</v>
      </c>
      <c r="G60">
        <f t="shared" ca="1" si="19"/>
        <v>1</v>
      </c>
      <c r="Z60">
        <f t="shared" si="31"/>
        <v>51</v>
      </c>
      <c r="AA60" s="52">
        <f ca="1">'Rainfall Year 2035 '!M69</f>
        <v>0.73974069037651158</v>
      </c>
      <c r="AB60" s="37">
        <f t="shared" ca="1" si="3"/>
        <v>1331.5332426777209</v>
      </c>
      <c r="AC60" s="37">
        <f t="shared" ca="1" si="20"/>
        <v>10000</v>
      </c>
      <c r="AD60" s="37">
        <f t="shared" ca="1" si="4"/>
        <v>10000</v>
      </c>
      <c r="AE60" s="37">
        <f t="shared" ca="1" si="5"/>
        <v>0</v>
      </c>
      <c r="AF60">
        <f t="shared" ca="1" si="21"/>
        <v>1</v>
      </c>
      <c r="AX60">
        <f t="shared" si="32"/>
        <v>51</v>
      </c>
      <c r="AY60" s="52">
        <f ca="1">'Rainfall Year 2045'!M69</f>
        <v>1.2005395001412547</v>
      </c>
      <c r="AZ60" s="37">
        <f t="shared" ca="1" si="6"/>
        <v>2160.9711002542585</v>
      </c>
      <c r="BA60" s="37">
        <f t="shared" ca="1" si="22"/>
        <v>2814.1430973419374</v>
      </c>
      <c r="BB60" s="37">
        <f t="shared" ca="1" si="7"/>
        <v>2814.1430973419374</v>
      </c>
      <c r="BC60" s="37">
        <f t="shared" ca="1" si="8"/>
        <v>0</v>
      </c>
      <c r="BD60">
        <f t="shared" ca="1" si="23"/>
        <v>1</v>
      </c>
      <c r="BX60">
        <f t="shared" si="33"/>
        <v>51</v>
      </c>
      <c r="BY60" s="52">
        <f ca="1">'Rainfall Year 2055 '!M69</f>
        <v>0</v>
      </c>
      <c r="BZ60" s="37">
        <f t="shared" ca="1" si="9"/>
        <v>0</v>
      </c>
      <c r="CA60" s="37">
        <f t="shared" ca="1" si="24"/>
        <v>10000</v>
      </c>
      <c r="CB60" s="37">
        <f t="shared" ca="1" si="10"/>
        <v>10000</v>
      </c>
      <c r="CC60" s="37">
        <f t="shared" ca="1" si="11"/>
        <v>0</v>
      </c>
      <c r="CD60">
        <f t="shared" ca="1" si="25"/>
        <v>0</v>
      </c>
      <c r="CW60">
        <f t="shared" si="34"/>
        <v>51</v>
      </c>
      <c r="CX60" s="52">
        <f ca="1">'Rainfall Year 2065 '!M69</f>
        <v>0</v>
      </c>
      <c r="CY60" s="37">
        <f t="shared" ca="1" si="12"/>
        <v>0</v>
      </c>
      <c r="CZ60" s="37">
        <f t="shared" ca="1" si="26"/>
        <v>0</v>
      </c>
      <c r="DA60" s="37">
        <f t="shared" ca="1" si="13"/>
        <v>0</v>
      </c>
      <c r="DB60" s="37">
        <f t="shared" ca="1" si="14"/>
        <v>0</v>
      </c>
      <c r="DC60">
        <f t="shared" ca="1" si="27"/>
        <v>0</v>
      </c>
      <c r="DV60">
        <f t="shared" si="35"/>
        <v>51</v>
      </c>
      <c r="DW60" s="52">
        <f ca="1">'Rainfall Year 2075'!M69</f>
        <v>7.2930088913911784E-2</v>
      </c>
      <c r="DX60" s="37">
        <f t="shared" ca="1" si="15"/>
        <v>131.27416004504121</v>
      </c>
      <c r="DY60" s="37">
        <f t="shared" ca="1" si="28"/>
        <v>2219.3889217982232</v>
      </c>
      <c r="DZ60" s="37">
        <f t="shared" ca="1" si="16"/>
        <v>2219.3889217982232</v>
      </c>
      <c r="EA60" s="37">
        <f t="shared" ca="1" si="17"/>
        <v>0</v>
      </c>
      <c r="EB60">
        <f t="shared" ca="1" si="29"/>
        <v>1</v>
      </c>
    </row>
    <row r="61" spans="1:132">
      <c r="A61">
        <f t="shared" si="30"/>
        <v>52</v>
      </c>
      <c r="B61" s="52">
        <f ca="1">'Rainfall Year 2025'!M70</f>
        <v>0.43923601004053886</v>
      </c>
      <c r="C61" s="37">
        <f t="shared" ca="1" si="0"/>
        <v>790.6248180729699</v>
      </c>
      <c r="D61" s="37">
        <f t="shared" ca="1" si="18"/>
        <v>7272.1751291498695</v>
      </c>
      <c r="E61" s="37">
        <f t="shared" ca="1" si="1"/>
        <v>7272.1751291498695</v>
      </c>
      <c r="F61" s="37">
        <f t="shared" ca="1" si="2"/>
        <v>0</v>
      </c>
      <c r="G61">
        <f t="shared" ca="1" si="19"/>
        <v>1</v>
      </c>
      <c r="Z61">
        <f t="shared" si="31"/>
        <v>52</v>
      </c>
      <c r="AA61" s="52">
        <f ca="1">'Rainfall Year 2035 '!M70</f>
        <v>0.97065726234325744</v>
      </c>
      <c r="AB61" s="37">
        <f t="shared" ca="1" si="3"/>
        <v>1747.1830722178634</v>
      </c>
      <c r="AC61" s="37">
        <f t="shared" ca="1" si="20"/>
        <v>1331.5332426777204</v>
      </c>
      <c r="AD61" s="37">
        <f t="shared" ca="1" si="4"/>
        <v>1331.5332426777204</v>
      </c>
      <c r="AE61" s="37">
        <f t="shared" ca="1" si="5"/>
        <v>0</v>
      </c>
      <c r="AF61">
        <f t="shared" ca="1" si="21"/>
        <v>1</v>
      </c>
      <c r="AX61">
        <f t="shared" si="32"/>
        <v>52</v>
      </c>
      <c r="AY61" s="52">
        <f ca="1">'Rainfall Year 2045'!M70</f>
        <v>1.4904590815095802</v>
      </c>
      <c r="AZ61" s="37">
        <f t="shared" ca="1" si="6"/>
        <v>2682.8263467172442</v>
      </c>
      <c r="BA61" s="37">
        <f t="shared" ca="1" si="22"/>
        <v>2160.971100254259</v>
      </c>
      <c r="BB61" s="37">
        <f t="shared" ca="1" si="7"/>
        <v>2160.971100254259</v>
      </c>
      <c r="BC61" s="37">
        <f t="shared" ca="1" si="8"/>
        <v>0</v>
      </c>
      <c r="BD61">
        <f t="shared" ca="1" si="23"/>
        <v>1</v>
      </c>
      <c r="BX61">
        <f t="shared" si="33"/>
        <v>52</v>
      </c>
      <c r="BY61" s="52">
        <f ca="1">'Rainfall Year 2055 '!M70</f>
        <v>0</v>
      </c>
      <c r="BZ61" s="37">
        <f t="shared" ca="1" si="9"/>
        <v>0</v>
      </c>
      <c r="CA61" s="37">
        <f t="shared" ca="1" si="24"/>
        <v>0</v>
      </c>
      <c r="CB61" s="37">
        <f t="shared" ca="1" si="10"/>
        <v>0</v>
      </c>
      <c r="CC61" s="37">
        <f t="shared" ca="1" si="11"/>
        <v>0</v>
      </c>
      <c r="CD61">
        <f t="shared" ca="1" si="25"/>
        <v>0</v>
      </c>
      <c r="CW61">
        <f t="shared" si="34"/>
        <v>52</v>
      </c>
      <c r="CX61" s="52">
        <f ca="1">'Rainfall Year 2065 '!M70</f>
        <v>0</v>
      </c>
      <c r="CY61" s="37">
        <f t="shared" ca="1" si="12"/>
        <v>0</v>
      </c>
      <c r="CZ61" s="37">
        <f t="shared" ca="1" si="26"/>
        <v>0</v>
      </c>
      <c r="DA61" s="37">
        <f t="shared" ca="1" si="13"/>
        <v>0</v>
      </c>
      <c r="DB61" s="37">
        <f t="shared" ca="1" si="14"/>
        <v>0</v>
      </c>
      <c r="DC61">
        <f t="shared" ca="1" si="27"/>
        <v>0</v>
      </c>
      <c r="DV61">
        <f t="shared" si="35"/>
        <v>52</v>
      </c>
      <c r="DW61" s="52">
        <f ca="1">'Rainfall Year 2075'!M70</f>
        <v>4.2025463024216531E-2</v>
      </c>
      <c r="DX61" s="37">
        <f t="shared" ca="1" si="15"/>
        <v>75.645833443589751</v>
      </c>
      <c r="DY61" s="37">
        <f t="shared" ca="1" si="28"/>
        <v>131.2741600450413</v>
      </c>
      <c r="DZ61" s="37">
        <f t="shared" ca="1" si="16"/>
        <v>131.2741600450413</v>
      </c>
      <c r="EA61" s="37">
        <f t="shared" ca="1" si="17"/>
        <v>0</v>
      </c>
      <c r="EB61">
        <f t="shared" ca="1" si="29"/>
        <v>1</v>
      </c>
    </row>
    <row r="62" spans="1:132">
      <c r="A62">
        <f t="shared" si="30"/>
        <v>53</v>
      </c>
      <c r="B62" s="52">
        <f ca="1">'Rainfall Year 2025'!M71</f>
        <v>7.6415279115502592</v>
      </c>
      <c r="C62" s="37">
        <f t="shared" ca="1" si="0"/>
        <v>13754.750240790467</v>
      </c>
      <c r="D62" s="37">
        <f t="shared" ca="1" si="18"/>
        <v>790.6248180729699</v>
      </c>
      <c r="E62" s="37">
        <f t="shared" ca="1" si="1"/>
        <v>790.6248180729699</v>
      </c>
      <c r="F62" s="37">
        <f t="shared" ca="1" si="2"/>
        <v>3754.7502407904667</v>
      </c>
      <c r="G62">
        <f t="shared" ca="1" si="19"/>
        <v>1</v>
      </c>
      <c r="Z62">
        <f t="shared" si="31"/>
        <v>53</v>
      </c>
      <c r="AA62" s="52">
        <f ca="1">'Rainfall Year 2035 '!M71</f>
        <v>2.3202532506945865</v>
      </c>
      <c r="AB62" s="37">
        <f t="shared" ca="1" si="3"/>
        <v>4176.4558512502554</v>
      </c>
      <c r="AC62" s="37">
        <f t="shared" ca="1" si="20"/>
        <v>1747.1830722178634</v>
      </c>
      <c r="AD62" s="37">
        <f t="shared" ca="1" si="4"/>
        <v>1747.1830722178634</v>
      </c>
      <c r="AE62" s="37">
        <f t="shared" ca="1" si="5"/>
        <v>0</v>
      </c>
      <c r="AF62">
        <f t="shared" ca="1" si="21"/>
        <v>1</v>
      </c>
      <c r="AX62">
        <f t="shared" si="32"/>
        <v>53</v>
      </c>
      <c r="AY62" s="52">
        <f ca="1">'Rainfall Year 2045'!M71</f>
        <v>1.9066714214552727</v>
      </c>
      <c r="AZ62" s="37">
        <f t="shared" ca="1" si="6"/>
        <v>3432.0085586194909</v>
      </c>
      <c r="BA62" s="37">
        <f t="shared" ca="1" si="22"/>
        <v>2682.8263467172437</v>
      </c>
      <c r="BB62" s="37">
        <f t="shared" ca="1" si="7"/>
        <v>2682.8263467172437</v>
      </c>
      <c r="BC62" s="37">
        <f t="shared" ca="1" si="8"/>
        <v>0</v>
      </c>
      <c r="BD62">
        <f t="shared" ca="1" si="23"/>
        <v>1</v>
      </c>
      <c r="BX62">
        <f t="shared" si="33"/>
        <v>53</v>
      </c>
      <c r="BY62" s="52">
        <f ca="1">'Rainfall Year 2055 '!M71</f>
        <v>1.3382062049655319</v>
      </c>
      <c r="BZ62" s="37">
        <f t="shared" ca="1" si="9"/>
        <v>2408.7711689379576</v>
      </c>
      <c r="CA62" s="37">
        <f t="shared" ca="1" si="24"/>
        <v>0</v>
      </c>
      <c r="CB62" s="37">
        <f t="shared" ca="1" si="10"/>
        <v>0</v>
      </c>
      <c r="CC62" s="37">
        <f t="shared" ca="1" si="11"/>
        <v>0</v>
      </c>
      <c r="CD62">
        <f t="shared" ca="1" si="25"/>
        <v>1</v>
      </c>
      <c r="CW62">
        <f t="shared" si="34"/>
        <v>53</v>
      </c>
      <c r="CX62" s="52">
        <f ca="1">'Rainfall Year 2065 '!M71</f>
        <v>0</v>
      </c>
      <c r="CY62" s="37">
        <f t="shared" ca="1" si="12"/>
        <v>0</v>
      </c>
      <c r="CZ62" s="37">
        <f t="shared" ca="1" si="26"/>
        <v>0</v>
      </c>
      <c r="DA62" s="37">
        <f t="shared" ca="1" si="13"/>
        <v>0</v>
      </c>
      <c r="DB62" s="37">
        <f t="shared" ca="1" si="14"/>
        <v>0</v>
      </c>
      <c r="DC62">
        <f t="shared" ca="1" si="27"/>
        <v>0</v>
      </c>
      <c r="DV62">
        <f t="shared" si="35"/>
        <v>53</v>
      </c>
      <c r="DW62" s="52">
        <f ca="1">'Rainfall Year 2075'!M71</f>
        <v>1.9281052284038052</v>
      </c>
      <c r="DX62" s="37">
        <f t="shared" ca="1" si="15"/>
        <v>3470.5894111268494</v>
      </c>
      <c r="DY62" s="37">
        <f t="shared" ca="1" si="28"/>
        <v>75.645833443589765</v>
      </c>
      <c r="DZ62" s="37">
        <f t="shared" ca="1" si="16"/>
        <v>75.645833443589765</v>
      </c>
      <c r="EA62" s="37">
        <f t="shared" ca="1" si="17"/>
        <v>0</v>
      </c>
      <c r="EB62">
        <f t="shared" ca="1" si="29"/>
        <v>1</v>
      </c>
    </row>
    <row r="63" spans="1:132">
      <c r="A63">
        <f t="shared" si="30"/>
        <v>54</v>
      </c>
      <c r="B63" s="52">
        <f ca="1">'Rainfall Year 2025'!M72</f>
        <v>1.3772655248048788</v>
      </c>
      <c r="C63" s="37">
        <f t="shared" ca="1" si="0"/>
        <v>2479.0779446487818</v>
      </c>
      <c r="D63" s="37">
        <f t="shared" ca="1" si="18"/>
        <v>10000</v>
      </c>
      <c r="E63" s="37">
        <f t="shared" ca="1" si="1"/>
        <v>10000</v>
      </c>
      <c r="F63" s="37">
        <f t="shared" ca="1" si="2"/>
        <v>0</v>
      </c>
      <c r="G63">
        <f t="shared" ca="1" si="19"/>
        <v>1</v>
      </c>
      <c r="Z63">
        <f t="shared" si="31"/>
        <v>54</v>
      </c>
      <c r="AA63" s="52">
        <f ca="1">'Rainfall Year 2035 '!M72</f>
        <v>8.2927629695779821</v>
      </c>
      <c r="AB63" s="37">
        <f t="shared" ca="1" si="3"/>
        <v>14926.973345240367</v>
      </c>
      <c r="AC63" s="37">
        <f t="shared" ca="1" si="20"/>
        <v>4176.4558512502554</v>
      </c>
      <c r="AD63" s="37">
        <f t="shared" ca="1" si="4"/>
        <v>4176.4558512502554</v>
      </c>
      <c r="AE63" s="37">
        <f t="shared" ca="1" si="5"/>
        <v>4926.9733452403671</v>
      </c>
      <c r="AF63">
        <f t="shared" ca="1" si="21"/>
        <v>1</v>
      </c>
      <c r="AX63">
        <f t="shared" si="32"/>
        <v>54</v>
      </c>
      <c r="AY63" s="52">
        <f ca="1">'Rainfall Year 2045'!M72</f>
        <v>1.1123008794687963</v>
      </c>
      <c r="AZ63" s="37">
        <f t="shared" ca="1" si="6"/>
        <v>2002.1415830438334</v>
      </c>
      <c r="BA63" s="37">
        <f t="shared" ca="1" si="22"/>
        <v>3432.0085586194909</v>
      </c>
      <c r="BB63" s="37">
        <f t="shared" ca="1" si="7"/>
        <v>3432.0085586194909</v>
      </c>
      <c r="BC63" s="37">
        <f t="shared" ca="1" si="8"/>
        <v>0</v>
      </c>
      <c r="BD63">
        <f t="shared" ca="1" si="23"/>
        <v>1</v>
      </c>
      <c r="BX63">
        <f t="shared" si="33"/>
        <v>54</v>
      </c>
      <c r="BY63" s="52">
        <f ca="1">'Rainfall Year 2055 '!M72</f>
        <v>5.4856342541633971</v>
      </c>
      <c r="BZ63" s="37">
        <f t="shared" ca="1" si="9"/>
        <v>9874.141657494114</v>
      </c>
      <c r="CA63" s="37">
        <f t="shared" ca="1" si="24"/>
        <v>2408.7711689379576</v>
      </c>
      <c r="CB63" s="37">
        <f t="shared" ca="1" si="10"/>
        <v>2408.7711689379576</v>
      </c>
      <c r="CC63" s="37">
        <f t="shared" ca="1" si="11"/>
        <v>0</v>
      </c>
      <c r="CD63">
        <f t="shared" ca="1" si="25"/>
        <v>1</v>
      </c>
      <c r="CW63">
        <f t="shared" si="34"/>
        <v>54</v>
      </c>
      <c r="CX63" s="52">
        <f ca="1">'Rainfall Year 2065 '!M72</f>
        <v>0</v>
      </c>
      <c r="CY63" s="37">
        <f t="shared" ca="1" si="12"/>
        <v>0</v>
      </c>
      <c r="CZ63" s="37">
        <f t="shared" ca="1" si="26"/>
        <v>0</v>
      </c>
      <c r="DA63" s="37">
        <f t="shared" ca="1" si="13"/>
        <v>0</v>
      </c>
      <c r="DB63" s="37">
        <f t="shared" ca="1" si="14"/>
        <v>0</v>
      </c>
      <c r="DC63">
        <f t="shared" ca="1" si="27"/>
        <v>0</v>
      </c>
      <c r="DV63">
        <f t="shared" si="35"/>
        <v>54</v>
      </c>
      <c r="DW63" s="52">
        <f ca="1">'Rainfall Year 2075'!M72</f>
        <v>0</v>
      </c>
      <c r="DX63" s="37">
        <f t="shared" ca="1" si="15"/>
        <v>0</v>
      </c>
      <c r="DY63" s="37">
        <f t="shared" ca="1" si="28"/>
        <v>3470.5894111268494</v>
      </c>
      <c r="DZ63" s="37">
        <f t="shared" ca="1" si="16"/>
        <v>3470.5894111268494</v>
      </c>
      <c r="EA63" s="37">
        <f t="shared" ca="1" si="17"/>
        <v>0</v>
      </c>
      <c r="EB63">
        <f t="shared" ca="1" si="29"/>
        <v>0</v>
      </c>
    </row>
    <row r="64" spans="1:132">
      <c r="A64">
        <f t="shared" si="30"/>
        <v>55</v>
      </c>
      <c r="B64" s="52">
        <f ca="1">'Rainfall Year 2025'!M73</f>
        <v>2.4589887606658958</v>
      </c>
      <c r="C64" s="37">
        <f t="shared" ca="1" si="0"/>
        <v>4426.1797691986121</v>
      </c>
      <c r="D64" s="37">
        <f t="shared" ca="1" si="18"/>
        <v>2479.0779446487813</v>
      </c>
      <c r="E64" s="37">
        <f t="shared" ca="1" si="1"/>
        <v>2479.0779446487813</v>
      </c>
      <c r="F64" s="37">
        <f t="shared" ca="1" si="2"/>
        <v>0</v>
      </c>
      <c r="G64">
        <f t="shared" ca="1" si="19"/>
        <v>1</v>
      </c>
      <c r="Z64">
        <f t="shared" si="31"/>
        <v>55</v>
      </c>
      <c r="AA64" s="52">
        <f ca="1">'Rainfall Year 2035 '!M73</f>
        <v>0</v>
      </c>
      <c r="AB64" s="37">
        <f t="shared" ca="1" si="3"/>
        <v>0</v>
      </c>
      <c r="AC64" s="37">
        <f t="shared" ca="1" si="20"/>
        <v>10000</v>
      </c>
      <c r="AD64" s="37">
        <f t="shared" ca="1" si="4"/>
        <v>10000</v>
      </c>
      <c r="AE64" s="37">
        <f t="shared" ca="1" si="5"/>
        <v>0</v>
      </c>
      <c r="AF64">
        <f t="shared" ca="1" si="21"/>
        <v>0</v>
      </c>
      <c r="AX64">
        <f t="shared" si="32"/>
        <v>55</v>
      </c>
      <c r="AY64" s="52">
        <f ca="1">'Rainfall Year 2045'!M73</f>
        <v>11.403617897358954</v>
      </c>
      <c r="AZ64" s="37">
        <f t="shared" ca="1" si="6"/>
        <v>20526.512215246115</v>
      </c>
      <c r="BA64" s="37">
        <f t="shared" ca="1" si="22"/>
        <v>2002.1415830438336</v>
      </c>
      <c r="BB64" s="37">
        <f t="shared" ca="1" si="7"/>
        <v>2002.1415830438336</v>
      </c>
      <c r="BC64" s="37">
        <f t="shared" ca="1" si="8"/>
        <v>10526.512215246115</v>
      </c>
      <c r="BD64">
        <f t="shared" ca="1" si="23"/>
        <v>1</v>
      </c>
      <c r="BX64">
        <f t="shared" si="33"/>
        <v>55</v>
      </c>
      <c r="BY64" s="52">
        <f ca="1">'Rainfall Year 2055 '!M73</f>
        <v>0</v>
      </c>
      <c r="BZ64" s="37">
        <f t="shared" ca="1" si="9"/>
        <v>0</v>
      </c>
      <c r="CA64" s="37">
        <f t="shared" ca="1" si="24"/>
        <v>9874.141657494114</v>
      </c>
      <c r="CB64" s="37">
        <f t="shared" ca="1" si="10"/>
        <v>9874.141657494114</v>
      </c>
      <c r="CC64" s="37">
        <f t="shared" ca="1" si="11"/>
        <v>0</v>
      </c>
      <c r="CD64">
        <f t="shared" ca="1" si="25"/>
        <v>0</v>
      </c>
      <c r="CW64">
        <f t="shared" si="34"/>
        <v>55</v>
      </c>
      <c r="CX64" s="52">
        <f ca="1">'Rainfall Year 2065 '!M73</f>
        <v>0</v>
      </c>
      <c r="CY64" s="37">
        <f t="shared" ca="1" si="12"/>
        <v>0</v>
      </c>
      <c r="CZ64" s="37">
        <f t="shared" ca="1" si="26"/>
        <v>0</v>
      </c>
      <c r="DA64" s="37">
        <f t="shared" ca="1" si="13"/>
        <v>0</v>
      </c>
      <c r="DB64" s="37">
        <f t="shared" ca="1" si="14"/>
        <v>0</v>
      </c>
      <c r="DC64">
        <f t="shared" ca="1" si="27"/>
        <v>0</v>
      </c>
      <c r="DV64">
        <f t="shared" si="35"/>
        <v>55</v>
      </c>
      <c r="DW64" s="52">
        <f ca="1">'Rainfall Year 2075'!M73</f>
        <v>2.2183416524167859E-2</v>
      </c>
      <c r="DX64" s="37">
        <f t="shared" ca="1" si="15"/>
        <v>39.930149743502149</v>
      </c>
      <c r="DY64" s="37">
        <f t="shared" ca="1" si="28"/>
        <v>0</v>
      </c>
      <c r="DZ64" s="37">
        <f t="shared" ca="1" si="16"/>
        <v>0</v>
      </c>
      <c r="EA64" s="37">
        <f t="shared" ca="1" si="17"/>
        <v>0</v>
      </c>
      <c r="EB64">
        <f t="shared" ca="1" si="29"/>
        <v>1</v>
      </c>
    </row>
    <row r="65" spans="1:132">
      <c r="A65">
        <f t="shared" si="30"/>
        <v>56</v>
      </c>
      <c r="B65" s="52">
        <f ca="1">'Rainfall Year 2025'!M74</f>
        <v>0</v>
      </c>
      <c r="C65" s="37">
        <f t="shared" ca="1" si="0"/>
        <v>0</v>
      </c>
      <c r="D65" s="37">
        <f t="shared" ca="1" si="18"/>
        <v>4426.1797691986121</v>
      </c>
      <c r="E65" s="37">
        <f t="shared" ca="1" si="1"/>
        <v>4426.1797691986121</v>
      </c>
      <c r="F65" s="37">
        <f t="shared" ca="1" si="2"/>
        <v>0</v>
      </c>
      <c r="G65">
        <f t="shared" ca="1" si="19"/>
        <v>0</v>
      </c>
      <c r="Z65">
        <f t="shared" si="31"/>
        <v>56</v>
      </c>
      <c r="AA65" s="52">
        <f ca="1">'Rainfall Year 2035 '!M74</f>
        <v>5.6721256620134648</v>
      </c>
      <c r="AB65" s="37">
        <f t="shared" ca="1" si="3"/>
        <v>10209.826191624237</v>
      </c>
      <c r="AC65" s="37">
        <f t="shared" ca="1" si="20"/>
        <v>0</v>
      </c>
      <c r="AD65" s="37">
        <f t="shared" ca="1" si="4"/>
        <v>0</v>
      </c>
      <c r="AE65" s="37">
        <f t="shared" ca="1" si="5"/>
        <v>209.82619162423725</v>
      </c>
      <c r="AF65">
        <f t="shared" ca="1" si="21"/>
        <v>1</v>
      </c>
      <c r="AX65">
        <f t="shared" si="32"/>
        <v>56</v>
      </c>
      <c r="AY65" s="52">
        <f ca="1">'Rainfall Year 2045'!M74</f>
        <v>0</v>
      </c>
      <c r="AZ65" s="37">
        <f t="shared" ca="1" si="6"/>
        <v>0</v>
      </c>
      <c r="BA65" s="37">
        <f t="shared" ca="1" si="22"/>
        <v>10000</v>
      </c>
      <c r="BB65" s="37">
        <f t="shared" ca="1" si="7"/>
        <v>10000</v>
      </c>
      <c r="BC65" s="37">
        <f t="shared" ca="1" si="8"/>
        <v>0</v>
      </c>
      <c r="BD65">
        <f t="shared" ca="1" si="23"/>
        <v>0</v>
      </c>
      <c r="BX65">
        <f t="shared" si="33"/>
        <v>56</v>
      </c>
      <c r="BY65" s="52">
        <f ca="1">'Rainfall Year 2055 '!M74</f>
        <v>1.2279346694175561</v>
      </c>
      <c r="BZ65" s="37">
        <f t="shared" ca="1" si="9"/>
        <v>2210.2824049516012</v>
      </c>
      <c r="CA65" s="37">
        <f t="shared" ca="1" si="24"/>
        <v>0</v>
      </c>
      <c r="CB65" s="37">
        <f t="shared" ca="1" si="10"/>
        <v>0</v>
      </c>
      <c r="CC65" s="37">
        <f t="shared" ca="1" si="11"/>
        <v>0</v>
      </c>
      <c r="CD65">
        <f t="shared" ca="1" si="25"/>
        <v>1</v>
      </c>
      <c r="CW65">
        <f t="shared" si="34"/>
        <v>56</v>
      </c>
      <c r="CX65" s="52">
        <f ca="1">'Rainfall Year 2065 '!M74</f>
        <v>0</v>
      </c>
      <c r="CY65" s="37">
        <f t="shared" ca="1" si="12"/>
        <v>0</v>
      </c>
      <c r="CZ65" s="37">
        <f t="shared" ca="1" si="26"/>
        <v>0</v>
      </c>
      <c r="DA65" s="37">
        <f t="shared" ca="1" si="13"/>
        <v>0</v>
      </c>
      <c r="DB65" s="37">
        <f t="shared" ca="1" si="14"/>
        <v>0</v>
      </c>
      <c r="DC65">
        <f t="shared" ca="1" si="27"/>
        <v>0</v>
      </c>
      <c r="DV65">
        <f t="shared" si="35"/>
        <v>56</v>
      </c>
      <c r="DW65" s="52">
        <f ca="1">'Rainfall Year 2075'!M74</f>
        <v>0</v>
      </c>
      <c r="DX65" s="37">
        <f t="shared" ca="1" si="15"/>
        <v>0</v>
      </c>
      <c r="DY65" s="37">
        <f t="shared" ca="1" si="28"/>
        <v>39.930149743502149</v>
      </c>
      <c r="DZ65" s="37">
        <f t="shared" ca="1" si="16"/>
        <v>39.930149743502149</v>
      </c>
      <c r="EA65" s="37">
        <f t="shared" ca="1" si="17"/>
        <v>0</v>
      </c>
      <c r="EB65">
        <f t="shared" ca="1" si="29"/>
        <v>0</v>
      </c>
    </row>
    <row r="66" spans="1:132">
      <c r="A66">
        <f t="shared" si="30"/>
        <v>57</v>
      </c>
      <c r="B66" s="52">
        <f ca="1">'Rainfall Year 2025'!M75</f>
        <v>1.5922077361671723</v>
      </c>
      <c r="C66" s="37">
        <f t="shared" ca="1" si="0"/>
        <v>2865.97392510091</v>
      </c>
      <c r="D66" s="37">
        <f t="shared" ca="1" si="18"/>
        <v>0</v>
      </c>
      <c r="E66" s="37">
        <f t="shared" ca="1" si="1"/>
        <v>0</v>
      </c>
      <c r="F66" s="37">
        <f t="shared" ca="1" si="2"/>
        <v>0</v>
      </c>
      <c r="G66">
        <f t="shared" ca="1" si="19"/>
        <v>1</v>
      </c>
      <c r="Z66">
        <f t="shared" si="31"/>
        <v>57</v>
      </c>
      <c r="AA66" s="52">
        <f ca="1">'Rainfall Year 2035 '!M75</f>
        <v>0.37929191707447529</v>
      </c>
      <c r="AB66" s="37">
        <f t="shared" ca="1" si="3"/>
        <v>682.72545073405558</v>
      </c>
      <c r="AC66" s="37">
        <f t="shared" ca="1" si="20"/>
        <v>10000</v>
      </c>
      <c r="AD66" s="37">
        <f t="shared" ca="1" si="4"/>
        <v>10000</v>
      </c>
      <c r="AE66" s="37">
        <f t="shared" ca="1" si="5"/>
        <v>0</v>
      </c>
      <c r="AF66">
        <f t="shared" ca="1" si="21"/>
        <v>1</v>
      </c>
      <c r="AX66">
        <f t="shared" si="32"/>
        <v>57</v>
      </c>
      <c r="AY66" s="52">
        <f ca="1">'Rainfall Year 2045'!M75</f>
        <v>0</v>
      </c>
      <c r="AZ66" s="37">
        <f t="shared" ca="1" si="6"/>
        <v>0</v>
      </c>
      <c r="BA66" s="37">
        <f t="shared" ca="1" si="22"/>
        <v>0</v>
      </c>
      <c r="BB66" s="37">
        <f t="shared" ca="1" si="7"/>
        <v>0</v>
      </c>
      <c r="BC66" s="37">
        <f t="shared" ca="1" si="8"/>
        <v>0</v>
      </c>
      <c r="BD66">
        <f t="shared" ca="1" si="23"/>
        <v>0</v>
      </c>
      <c r="BX66">
        <f t="shared" si="33"/>
        <v>57</v>
      </c>
      <c r="BY66" s="52">
        <f ca="1">'Rainfall Year 2055 '!M75</f>
        <v>1.0725478677298883</v>
      </c>
      <c r="BZ66" s="37">
        <f t="shared" ca="1" si="9"/>
        <v>1930.5861619137991</v>
      </c>
      <c r="CA66" s="37">
        <f t="shared" ca="1" si="24"/>
        <v>2210.2824049516012</v>
      </c>
      <c r="CB66" s="37">
        <f t="shared" ca="1" si="10"/>
        <v>2210.2824049516012</v>
      </c>
      <c r="CC66" s="37">
        <f t="shared" ca="1" si="11"/>
        <v>0</v>
      </c>
      <c r="CD66">
        <f t="shared" ca="1" si="25"/>
        <v>1</v>
      </c>
      <c r="CW66">
        <f t="shared" si="34"/>
        <v>57</v>
      </c>
      <c r="CX66" s="52">
        <f ca="1">'Rainfall Year 2065 '!M75</f>
        <v>0</v>
      </c>
      <c r="CY66" s="37">
        <f t="shared" ca="1" si="12"/>
        <v>0</v>
      </c>
      <c r="CZ66" s="37">
        <f t="shared" ca="1" si="26"/>
        <v>0</v>
      </c>
      <c r="DA66" s="37">
        <f t="shared" ca="1" si="13"/>
        <v>0</v>
      </c>
      <c r="DB66" s="37">
        <f t="shared" ca="1" si="14"/>
        <v>0</v>
      </c>
      <c r="DC66">
        <f t="shared" ca="1" si="27"/>
        <v>0</v>
      </c>
      <c r="DV66">
        <f t="shared" si="35"/>
        <v>57</v>
      </c>
      <c r="DW66" s="52">
        <f ca="1">'Rainfall Year 2075'!M75</f>
        <v>4.6856874233495809</v>
      </c>
      <c r="DX66" s="37">
        <f t="shared" ca="1" si="15"/>
        <v>8434.2373620292456</v>
      </c>
      <c r="DY66" s="37">
        <f t="shared" ca="1" si="28"/>
        <v>0</v>
      </c>
      <c r="DZ66" s="37">
        <f t="shared" ca="1" si="16"/>
        <v>0</v>
      </c>
      <c r="EA66" s="37">
        <f t="shared" ca="1" si="17"/>
        <v>0</v>
      </c>
      <c r="EB66">
        <f t="shared" ca="1" si="29"/>
        <v>1</v>
      </c>
    </row>
    <row r="67" spans="1:132">
      <c r="A67">
        <f t="shared" si="30"/>
        <v>58</v>
      </c>
      <c r="B67" s="52">
        <f ca="1">'Rainfall Year 2025'!M76</f>
        <v>0</v>
      </c>
      <c r="C67" s="37">
        <f t="shared" ca="1" si="0"/>
        <v>0</v>
      </c>
      <c r="D67" s="37">
        <f t="shared" ca="1" si="18"/>
        <v>2865.97392510091</v>
      </c>
      <c r="E67" s="37">
        <f t="shared" ca="1" si="1"/>
        <v>2865.97392510091</v>
      </c>
      <c r="F67" s="37">
        <f t="shared" ca="1" si="2"/>
        <v>0</v>
      </c>
      <c r="G67">
        <f t="shared" ca="1" si="19"/>
        <v>0</v>
      </c>
      <c r="Z67">
        <f t="shared" si="31"/>
        <v>58</v>
      </c>
      <c r="AA67" s="52">
        <f ca="1">'Rainfall Year 2035 '!M76</f>
        <v>0.57675474010740291</v>
      </c>
      <c r="AB67" s="37">
        <f t="shared" ca="1" si="3"/>
        <v>1038.1585321933253</v>
      </c>
      <c r="AC67" s="37">
        <f t="shared" ca="1" si="20"/>
        <v>682.7254507340549</v>
      </c>
      <c r="AD67" s="37">
        <f t="shared" ca="1" si="4"/>
        <v>682.7254507340549</v>
      </c>
      <c r="AE67" s="37">
        <f t="shared" ca="1" si="5"/>
        <v>0</v>
      </c>
      <c r="AF67">
        <f t="shared" ca="1" si="21"/>
        <v>1</v>
      </c>
      <c r="AX67">
        <f t="shared" si="32"/>
        <v>58</v>
      </c>
      <c r="AY67" s="52">
        <f ca="1">'Rainfall Year 2045'!M76</f>
        <v>0</v>
      </c>
      <c r="AZ67" s="37">
        <f t="shared" ca="1" si="6"/>
        <v>0</v>
      </c>
      <c r="BA67" s="37">
        <f t="shared" ca="1" si="22"/>
        <v>0</v>
      </c>
      <c r="BB67" s="37">
        <f t="shared" ca="1" si="7"/>
        <v>0</v>
      </c>
      <c r="BC67" s="37">
        <f t="shared" ca="1" si="8"/>
        <v>0</v>
      </c>
      <c r="BD67">
        <f t="shared" ca="1" si="23"/>
        <v>0</v>
      </c>
      <c r="BX67">
        <f t="shared" si="33"/>
        <v>58</v>
      </c>
      <c r="BY67" s="52">
        <f ca="1">'Rainfall Year 2055 '!M76</f>
        <v>1.5417333525346224</v>
      </c>
      <c r="BZ67" s="37">
        <f t="shared" ca="1" si="9"/>
        <v>2775.1200345623201</v>
      </c>
      <c r="CA67" s="37">
        <f t="shared" ca="1" si="24"/>
        <v>1930.5861619137986</v>
      </c>
      <c r="CB67" s="37">
        <f t="shared" ca="1" si="10"/>
        <v>1930.5861619137986</v>
      </c>
      <c r="CC67" s="37">
        <f t="shared" ca="1" si="11"/>
        <v>0</v>
      </c>
      <c r="CD67">
        <f t="shared" ca="1" si="25"/>
        <v>1</v>
      </c>
      <c r="CW67">
        <f t="shared" si="34"/>
        <v>58</v>
      </c>
      <c r="CX67" s="52">
        <f ca="1">'Rainfall Year 2065 '!M76</f>
        <v>4.7069123201861212</v>
      </c>
      <c r="CY67" s="37">
        <f t="shared" ca="1" si="12"/>
        <v>8472.4421763350183</v>
      </c>
      <c r="CZ67" s="37">
        <f t="shared" ca="1" si="26"/>
        <v>0</v>
      </c>
      <c r="DA67" s="37">
        <f t="shared" ca="1" si="13"/>
        <v>0</v>
      </c>
      <c r="DB67" s="37">
        <f t="shared" ca="1" si="14"/>
        <v>0</v>
      </c>
      <c r="DC67">
        <f t="shared" ca="1" si="27"/>
        <v>1</v>
      </c>
      <c r="DV67">
        <f t="shared" si="35"/>
        <v>58</v>
      </c>
      <c r="DW67" s="52">
        <f ca="1">'Rainfall Year 2075'!M76</f>
        <v>1.2781835369499406</v>
      </c>
      <c r="DX67" s="37">
        <f t="shared" ca="1" si="15"/>
        <v>2300.730366509893</v>
      </c>
      <c r="DY67" s="37">
        <f t="shared" ca="1" si="28"/>
        <v>8434.2373620292456</v>
      </c>
      <c r="DZ67" s="37">
        <f t="shared" ca="1" si="16"/>
        <v>8434.2373620292456</v>
      </c>
      <c r="EA67" s="37">
        <f t="shared" ca="1" si="17"/>
        <v>0</v>
      </c>
      <c r="EB67">
        <f t="shared" ca="1" si="29"/>
        <v>1</v>
      </c>
    </row>
    <row r="68" spans="1:132">
      <c r="A68">
        <f t="shared" si="30"/>
        <v>59</v>
      </c>
      <c r="B68" s="52">
        <f ca="1">'Rainfall Year 2025'!M77</f>
        <v>2.7478252550610822</v>
      </c>
      <c r="C68" s="37">
        <f t="shared" ca="1" si="0"/>
        <v>4946.0854591099478</v>
      </c>
      <c r="D68" s="37">
        <f t="shared" ca="1" si="18"/>
        <v>0</v>
      </c>
      <c r="E68" s="37">
        <f t="shared" ca="1" si="1"/>
        <v>0</v>
      </c>
      <c r="F68" s="37">
        <f t="shared" ca="1" si="2"/>
        <v>0</v>
      </c>
      <c r="G68">
        <f t="shared" ca="1" si="19"/>
        <v>1</v>
      </c>
      <c r="Z68">
        <f t="shared" si="31"/>
        <v>59</v>
      </c>
      <c r="AA68" s="52">
        <f ca="1">'Rainfall Year 2035 '!M77</f>
        <v>1.12147218590598</v>
      </c>
      <c r="AB68" s="37">
        <f t="shared" ca="1" si="3"/>
        <v>2018.6499346307639</v>
      </c>
      <c r="AC68" s="37">
        <f t="shared" ca="1" si="20"/>
        <v>1038.1585321933253</v>
      </c>
      <c r="AD68" s="37">
        <f t="shared" ca="1" si="4"/>
        <v>1038.1585321933253</v>
      </c>
      <c r="AE68" s="37">
        <f t="shared" ca="1" si="5"/>
        <v>0</v>
      </c>
      <c r="AF68">
        <f t="shared" ca="1" si="21"/>
        <v>1</v>
      </c>
      <c r="AX68">
        <f t="shared" si="32"/>
        <v>59</v>
      </c>
      <c r="AY68" s="52">
        <f ca="1">'Rainfall Year 2045'!M77</f>
        <v>2.4483633859354823</v>
      </c>
      <c r="AZ68" s="37">
        <f t="shared" ca="1" si="6"/>
        <v>4407.0540946838682</v>
      </c>
      <c r="BA68" s="37">
        <f t="shared" ca="1" si="22"/>
        <v>0</v>
      </c>
      <c r="BB68" s="37">
        <f t="shared" ca="1" si="7"/>
        <v>0</v>
      </c>
      <c r="BC68" s="37">
        <f t="shared" ca="1" si="8"/>
        <v>0</v>
      </c>
      <c r="BD68">
        <f t="shared" ca="1" si="23"/>
        <v>1</v>
      </c>
      <c r="BX68">
        <f t="shared" si="33"/>
        <v>59</v>
      </c>
      <c r="BY68" s="52">
        <f ca="1">'Rainfall Year 2055 '!M77</f>
        <v>10.10335317847235</v>
      </c>
      <c r="BZ68" s="37">
        <f t="shared" ca="1" si="9"/>
        <v>18186.035721250231</v>
      </c>
      <c r="CA68" s="37">
        <f t="shared" ca="1" si="24"/>
        <v>2775.1200345623201</v>
      </c>
      <c r="CB68" s="37">
        <f t="shared" ca="1" si="10"/>
        <v>2775.1200345623201</v>
      </c>
      <c r="CC68" s="37">
        <f t="shared" ca="1" si="11"/>
        <v>8186.0357212502313</v>
      </c>
      <c r="CD68">
        <f t="shared" ca="1" si="25"/>
        <v>1</v>
      </c>
      <c r="CW68">
        <f t="shared" si="34"/>
        <v>59</v>
      </c>
      <c r="CX68" s="52">
        <f ca="1">'Rainfall Year 2065 '!M77</f>
        <v>7.0319217113324468</v>
      </c>
      <c r="CY68" s="37">
        <f t="shared" ca="1" si="12"/>
        <v>12657.459080398405</v>
      </c>
      <c r="CZ68" s="37">
        <f t="shared" ca="1" si="26"/>
        <v>8472.4421763350183</v>
      </c>
      <c r="DA68" s="37">
        <f t="shared" ca="1" si="13"/>
        <v>8472.4421763350183</v>
      </c>
      <c r="DB68" s="37">
        <f t="shared" ca="1" si="14"/>
        <v>2657.4590803984047</v>
      </c>
      <c r="DC68">
        <f t="shared" ca="1" si="27"/>
        <v>1</v>
      </c>
      <c r="DV68">
        <f t="shared" si="35"/>
        <v>59</v>
      </c>
      <c r="DW68" s="52">
        <f ca="1">'Rainfall Year 2075'!M77</f>
        <v>0.59956395467589207</v>
      </c>
      <c r="DX68" s="37">
        <f t="shared" ca="1" si="15"/>
        <v>1079.2151184166057</v>
      </c>
      <c r="DY68" s="37">
        <f t="shared" ca="1" si="28"/>
        <v>2300.7303665098934</v>
      </c>
      <c r="DZ68" s="37">
        <f t="shared" ca="1" si="16"/>
        <v>2300.7303665098934</v>
      </c>
      <c r="EA68" s="37">
        <f t="shared" ca="1" si="17"/>
        <v>0</v>
      </c>
      <c r="EB68">
        <f t="shared" ca="1" si="29"/>
        <v>1</v>
      </c>
    </row>
    <row r="69" spans="1:132">
      <c r="A69">
        <f t="shared" si="30"/>
        <v>60</v>
      </c>
      <c r="B69" s="52">
        <f ca="1">'Rainfall Year 2025'!M93</f>
        <v>5.5629787943525635</v>
      </c>
      <c r="C69" s="37">
        <f t="shared" ca="1" si="0"/>
        <v>10013.361829834614</v>
      </c>
      <c r="D69" s="37">
        <f t="shared" ca="1" si="18"/>
        <v>4946.0854591099478</v>
      </c>
      <c r="E69" s="37">
        <f t="shared" ca="1" si="1"/>
        <v>4946.0854591099478</v>
      </c>
      <c r="F69" s="37">
        <f t="shared" ca="1" si="2"/>
        <v>13.361829834613673</v>
      </c>
      <c r="G69">
        <f t="shared" ca="1" si="19"/>
        <v>1</v>
      </c>
      <c r="Z69">
        <f t="shared" si="31"/>
        <v>60</v>
      </c>
      <c r="AA69" s="52">
        <f ca="1">'Rainfall Year 2035 '!M93</f>
        <v>2.3757124189241994</v>
      </c>
      <c r="AB69" s="37">
        <f t="shared" ca="1" si="3"/>
        <v>4276.2823540635591</v>
      </c>
      <c r="AC69" s="37">
        <f t="shared" ca="1" si="20"/>
        <v>2018.6499346307637</v>
      </c>
      <c r="AD69" s="37">
        <f t="shared" ca="1" si="4"/>
        <v>2018.6499346307637</v>
      </c>
      <c r="AE69" s="37">
        <f t="shared" ca="1" si="5"/>
        <v>0</v>
      </c>
      <c r="AF69">
        <f t="shared" ca="1" si="21"/>
        <v>1</v>
      </c>
      <c r="AX69">
        <f t="shared" si="32"/>
        <v>60</v>
      </c>
      <c r="AY69" s="52">
        <f ca="1">'Rainfall Year 2045'!M93</f>
        <v>4.9465753949619673</v>
      </c>
      <c r="AZ69" s="37">
        <f t="shared" ca="1" si="6"/>
        <v>8903.8357109315402</v>
      </c>
      <c r="BA69" s="37">
        <f t="shared" ca="1" si="22"/>
        <v>4407.0540946838682</v>
      </c>
      <c r="BB69" s="37">
        <f t="shared" ca="1" si="7"/>
        <v>4407.0540946838682</v>
      </c>
      <c r="BC69" s="37">
        <f t="shared" ca="1" si="8"/>
        <v>0</v>
      </c>
      <c r="BD69">
        <f t="shared" ca="1" si="23"/>
        <v>1</v>
      </c>
      <c r="BX69">
        <f t="shared" si="33"/>
        <v>60</v>
      </c>
      <c r="BY69" s="52">
        <f ca="1">'Rainfall Year 2055 '!M93</f>
        <v>0.69339708157809954</v>
      </c>
      <c r="BZ69" s="37">
        <f t="shared" ca="1" si="9"/>
        <v>1248.1147468405791</v>
      </c>
      <c r="CA69" s="37">
        <f t="shared" ca="1" si="24"/>
        <v>10000</v>
      </c>
      <c r="CB69" s="37">
        <f t="shared" ca="1" si="10"/>
        <v>10000</v>
      </c>
      <c r="CC69" s="37">
        <f t="shared" ca="1" si="11"/>
        <v>0</v>
      </c>
      <c r="CD69">
        <f t="shared" ca="1" si="25"/>
        <v>1</v>
      </c>
      <c r="CW69">
        <f t="shared" si="34"/>
        <v>60</v>
      </c>
      <c r="CX69" s="52">
        <f ca="1">'Rainfall Year 2065 '!M93</f>
        <v>12.625000699353041</v>
      </c>
      <c r="CY69" s="37">
        <f t="shared" ca="1" si="12"/>
        <v>22725.001258835473</v>
      </c>
      <c r="CZ69" s="37">
        <f t="shared" ca="1" si="26"/>
        <v>10000</v>
      </c>
      <c r="DA69" s="37">
        <f t="shared" ca="1" si="13"/>
        <v>10000</v>
      </c>
      <c r="DB69" s="37">
        <f t="shared" ca="1" si="14"/>
        <v>12725.001258835473</v>
      </c>
      <c r="DC69">
        <f t="shared" ca="1" si="27"/>
        <v>1</v>
      </c>
      <c r="DV69">
        <f t="shared" si="35"/>
        <v>60</v>
      </c>
      <c r="DW69" s="52">
        <f ca="1">'Rainfall Year 2075'!M93</f>
        <v>3.334839605083615E-2</v>
      </c>
      <c r="DX69" s="37">
        <f t="shared" ca="1" si="15"/>
        <v>60.02711289150507</v>
      </c>
      <c r="DY69" s="37">
        <f t="shared" ca="1" si="28"/>
        <v>1079.2151184166059</v>
      </c>
      <c r="DZ69" s="37">
        <f t="shared" ca="1" si="16"/>
        <v>1079.2151184166059</v>
      </c>
      <c r="EA69" s="37">
        <f t="shared" ca="1" si="17"/>
        <v>0</v>
      </c>
      <c r="EB69">
        <f t="shared" ca="1" si="29"/>
        <v>1</v>
      </c>
    </row>
    <row r="70" spans="1:132">
      <c r="A70">
        <f t="shared" si="30"/>
        <v>61</v>
      </c>
      <c r="B70" s="52">
        <f ca="1">'Rainfall Year 2025'!M94</f>
        <v>2.8667025905046009E-2</v>
      </c>
      <c r="C70" s="37">
        <f t="shared" ca="1" si="0"/>
        <v>51.600646629082817</v>
      </c>
      <c r="D70" s="37">
        <f t="shared" ca="1" si="18"/>
        <v>10000</v>
      </c>
      <c r="E70" s="37">
        <f t="shared" ca="1" si="1"/>
        <v>10000</v>
      </c>
      <c r="F70" s="37">
        <f t="shared" ca="1" si="2"/>
        <v>0</v>
      </c>
      <c r="G70">
        <f t="shared" ca="1" si="19"/>
        <v>1</v>
      </c>
      <c r="Z70">
        <f t="shared" si="31"/>
        <v>61</v>
      </c>
      <c r="AA70" s="52">
        <f ca="1">'Rainfall Year 2035 '!M94</f>
        <v>3.7616942950595624</v>
      </c>
      <c r="AB70" s="37">
        <f t="shared" ca="1" si="3"/>
        <v>6771.0497311072122</v>
      </c>
      <c r="AC70" s="37">
        <f t="shared" ca="1" si="20"/>
        <v>4276.2823540635591</v>
      </c>
      <c r="AD70" s="37">
        <f t="shared" ca="1" si="4"/>
        <v>4276.2823540635591</v>
      </c>
      <c r="AE70" s="37">
        <f t="shared" ca="1" si="5"/>
        <v>0</v>
      </c>
      <c r="AF70">
        <f t="shared" ca="1" si="21"/>
        <v>1</v>
      </c>
      <c r="AX70">
        <f t="shared" si="32"/>
        <v>61</v>
      </c>
      <c r="AY70" s="52">
        <f ca="1">'Rainfall Year 2045'!M94</f>
        <v>0.30470945076288347</v>
      </c>
      <c r="AZ70" s="37">
        <f t="shared" ca="1" si="6"/>
        <v>548.47701137319029</v>
      </c>
      <c r="BA70" s="37">
        <f t="shared" ca="1" si="22"/>
        <v>8903.8357109315402</v>
      </c>
      <c r="BB70" s="37">
        <f t="shared" ca="1" si="7"/>
        <v>8903.8357109315402</v>
      </c>
      <c r="BC70" s="37">
        <f t="shared" ca="1" si="8"/>
        <v>0</v>
      </c>
      <c r="BD70">
        <f t="shared" ca="1" si="23"/>
        <v>1</v>
      </c>
      <c r="BX70">
        <f t="shared" si="33"/>
        <v>61</v>
      </c>
      <c r="BY70" s="52">
        <f ca="1">'Rainfall Year 2055 '!M94</f>
        <v>2.5446716337112849</v>
      </c>
      <c r="BZ70" s="37">
        <f t="shared" ca="1" si="9"/>
        <v>4580.4089406803132</v>
      </c>
      <c r="CA70" s="37">
        <f t="shared" ca="1" si="24"/>
        <v>1248.1147468405798</v>
      </c>
      <c r="CB70" s="37">
        <f t="shared" ca="1" si="10"/>
        <v>1248.1147468405798</v>
      </c>
      <c r="CC70" s="37">
        <f t="shared" ca="1" si="11"/>
        <v>0</v>
      </c>
      <c r="CD70">
        <f t="shared" ca="1" si="25"/>
        <v>1</v>
      </c>
      <c r="CW70">
        <f t="shared" si="34"/>
        <v>61</v>
      </c>
      <c r="CX70" s="52">
        <f ca="1">'Rainfall Year 2065 '!M94</f>
        <v>1.394495758954408</v>
      </c>
      <c r="CY70" s="37">
        <f t="shared" ca="1" si="12"/>
        <v>2510.0923661179345</v>
      </c>
      <c r="CZ70" s="37">
        <f t="shared" ca="1" si="26"/>
        <v>10000</v>
      </c>
      <c r="DA70" s="37">
        <f t="shared" ca="1" si="13"/>
        <v>10000</v>
      </c>
      <c r="DB70" s="37">
        <f t="shared" ca="1" si="14"/>
        <v>0</v>
      </c>
      <c r="DC70">
        <f t="shared" ca="1" si="27"/>
        <v>1</v>
      </c>
      <c r="DV70">
        <f t="shared" si="35"/>
        <v>61</v>
      </c>
      <c r="DW70" s="52">
        <f ca="1">'Rainfall Year 2075'!M94</f>
        <v>2.2102357194930438</v>
      </c>
      <c r="DX70" s="37">
        <f t="shared" ca="1" si="15"/>
        <v>3978.4242950874786</v>
      </c>
      <c r="DY70" s="37">
        <f t="shared" ca="1" si="28"/>
        <v>60.027112891505112</v>
      </c>
      <c r="DZ70" s="37">
        <f t="shared" ca="1" si="16"/>
        <v>60.027112891505112</v>
      </c>
      <c r="EA70" s="37">
        <f t="shared" ca="1" si="17"/>
        <v>0</v>
      </c>
      <c r="EB70">
        <f t="shared" ca="1" si="29"/>
        <v>1</v>
      </c>
    </row>
    <row r="71" spans="1:132">
      <c r="A71">
        <f t="shared" si="30"/>
        <v>62</v>
      </c>
      <c r="B71" s="52">
        <f ca="1">'Rainfall Year 2025'!M95</f>
        <v>3.6418272219935623</v>
      </c>
      <c r="C71" s="37">
        <f t="shared" ca="1" si="0"/>
        <v>6555.2889995884125</v>
      </c>
      <c r="D71" s="37">
        <f t="shared" ca="1" si="18"/>
        <v>51.600646629083712</v>
      </c>
      <c r="E71" s="37">
        <f t="shared" ca="1" si="1"/>
        <v>51.600646629083712</v>
      </c>
      <c r="F71" s="37">
        <f t="shared" ca="1" si="2"/>
        <v>0</v>
      </c>
      <c r="G71">
        <f t="shared" ca="1" si="19"/>
        <v>1</v>
      </c>
      <c r="Z71">
        <f t="shared" si="31"/>
        <v>62</v>
      </c>
      <c r="AA71" s="52">
        <f ca="1">'Rainfall Year 2035 '!M95</f>
        <v>0.84049166606699954</v>
      </c>
      <c r="AB71" s="37">
        <f t="shared" ca="1" si="3"/>
        <v>1512.8849989205992</v>
      </c>
      <c r="AC71" s="37">
        <f t="shared" ca="1" si="20"/>
        <v>6771.0497311072131</v>
      </c>
      <c r="AD71" s="37">
        <f t="shared" ca="1" si="4"/>
        <v>6771.0497311072131</v>
      </c>
      <c r="AE71" s="37">
        <f t="shared" ca="1" si="5"/>
        <v>0</v>
      </c>
      <c r="AF71">
        <f t="shared" ca="1" si="21"/>
        <v>1</v>
      </c>
      <c r="AX71">
        <f t="shared" si="32"/>
        <v>62</v>
      </c>
      <c r="AY71" s="52">
        <f ca="1">'Rainfall Year 2045'!M95</f>
        <v>0</v>
      </c>
      <c r="AZ71" s="37">
        <f t="shared" ca="1" si="6"/>
        <v>0</v>
      </c>
      <c r="BA71" s="37">
        <f t="shared" ca="1" si="22"/>
        <v>548.47701137319018</v>
      </c>
      <c r="BB71" s="37">
        <f t="shared" ca="1" si="7"/>
        <v>548.47701137319018</v>
      </c>
      <c r="BC71" s="37">
        <f t="shared" ca="1" si="8"/>
        <v>0</v>
      </c>
      <c r="BD71">
        <f t="shared" ca="1" si="23"/>
        <v>0</v>
      </c>
      <c r="BX71">
        <f t="shared" si="33"/>
        <v>62</v>
      </c>
      <c r="BY71" s="52">
        <f ca="1">'Rainfall Year 2055 '!M95</f>
        <v>3.2663248817562045</v>
      </c>
      <c r="BZ71" s="37">
        <f t="shared" ca="1" si="9"/>
        <v>5879.3847871611679</v>
      </c>
      <c r="CA71" s="37">
        <f t="shared" ca="1" si="24"/>
        <v>4580.4089406803132</v>
      </c>
      <c r="CB71" s="37">
        <f t="shared" ca="1" si="10"/>
        <v>4580.4089406803132</v>
      </c>
      <c r="CC71" s="37">
        <f t="shared" ca="1" si="11"/>
        <v>0</v>
      </c>
      <c r="CD71">
        <f t="shared" ca="1" si="25"/>
        <v>1</v>
      </c>
      <c r="CW71">
        <f t="shared" si="34"/>
        <v>62</v>
      </c>
      <c r="CX71" s="52">
        <f ca="1">'Rainfall Year 2065 '!M95</f>
        <v>13.373281916894795</v>
      </c>
      <c r="CY71" s="37">
        <f t="shared" ca="1" si="12"/>
        <v>24071.907450410632</v>
      </c>
      <c r="CZ71" s="37">
        <f t="shared" ca="1" si="26"/>
        <v>2510.0923661179349</v>
      </c>
      <c r="DA71" s="37">
        <f t="shared" ca="1" si="13"/>
        <v>2510.0923661179349</v>
      </c>
      <c r="DB71" s="37">
        <f t="shared" ca="1" si="14"/>
        <v>14071.907450410632</v>
      </c>
      <c r="DC71">
        <f t="shared" ca="1" si="27"/>
        <v>1</v>
      </c>
      <c r="DV71">
        <f t="shared" si="35"/>
        <v>62</v>
      </c>
      <c r="DW71" s="52">
        <f ca="1">'Rainfall Year 2075'!M95</f>
        <v>6.1908219423923088</v>
      </c>
      <c r="DX71" s="37">
        <f t="shared" ca="1" si="15"/>
        <v>11143.479496306156</v>
      </c>
      <c r="DY71" s="37">
        <f t="shared" ca="1" si="28"/>
        <v>3978.4242950874786</v>
      </c>
      <c r="DZ71" s="37">
        <f t="shared" ca="1" si="16"/>
        <v>3978.4242950874786</v>
      </c>
      <c r="EA71" s="37">
        <f t="shared" ca="1" si="17"/>
        <v>1143.4794963061559</v>
      </c>
      <c r="EB71">
        <f t="shared" ca="1" si="29"/>
        <v>1</v>
      </c>
    </row>
    <row r="72" spans="1:132">
      <c r="A72">
        <f t="shared" si="30"/>
        <v>63</v>
      </c>
      <c r="B72" s="52">
        <f ca="1">'Rainfall Year 2025'!M96</f>
        <v>0.63275269161014847</v>
      </c>
      <c r="C72" s="37">
        <f t="shared" ca="1" si="0"/>
        <v>1138.9548448982673</v>
      </c>
      <c r="D72" s="37">
        <f t="shared" ca="1" si="18"/>
        <v>6555.2889995884125</v>
      </c>
      <c r="E72" s="37">
        <f t="shared" ca="1" si="1"/>
        <v>6555.2889995884125</v>
      </c>
      <c r="F72" s="37">
        <f t="shared" ca="1" si="2"/>
        <v>0</v>
      </c>
      <c r="G72">
        <f t="shared" ca="1" si="19"/>
        <v>1</v>
      </c>
      <c r="Z72">
        <f t="shared" si="31"/>
        <v>63</v>
      </c>
      <c r="AA72" s="52">
        <f ca="1">'Rainfall Year 2035 '!M96</f>
        <v>0.48274820320166012</v>
      </c>
      <c r="AB72" s="37">
        <f t="shared" ca="1" si="3"/>
        <v>868.94676576298821</v>
      </c>
      <c r="AC72" s="37">
        <f t="shared" ca="1" si="20"/>
        <v>1512.8849989206001</v>
      </c>
      <c r="AD72" s="37">
        <f t="shared" ca="1" si="4"/>
        <v>1512.8849989206001</v>
      </c>
      <c r="AE72" s="37">
        <f t="shared" ca="1" si="5"/>
        <v>0</v>
      </c>
      <c r="AF72">
        <f t="shared" ca="1" si="21"/>
        <v>1</v>
      </c>
      <c r="AX72">
        <f t="shared" si="32"/>
        <v>63</v>
      </c>
      <c r="AY72" s="52">
        <f ca="1">'Rainfall Year 2045'!M96</f>
        <v>0.49613603311101528</v>
      </c>
      <c r="AZ72" s="37">
        <f t="shared" ca="1" si="6"/>
        <v>893.04485959982753</v>
      </c>
      <c r="BA72" s="37">
        <f t="shared" ca="1" si="22"/>
        <v>0</v>
      </c>
      <c r="BB72" s="37">
        <f t="shared" ca="1" si="7"/>
        <v>0</v>
      </c>
      <c r="BC72" s="37">
        <f t="shared" ca="1" si="8"/>
        <v>0</v>
      </c>
      <c r="BD72">
        <f t="shared" ca="1" si="23"/>
        <v>1</v>
      </c>
      <c r="BX72">
        <f t="shared" si="33"/>
        <v>63</v>
      </c>
      <c r="BY72" s="52">
        <f ca="1">'Rainfall Year 2055 '!M96</f>
        <v>0.70722584052702775</v>
      </c>
      <c r="BZ72" s="37">
        <f t="shared" ca="1" si="9"/>
        <v>1273.00651294865</v>
      </c>
      <c r="CA72" s="37">
        <f t="shared" ca="1" si="24"/>
        <v>5879.3847871611679</v>
      </c>
      <c r="CB72" s="37">
        <f t="shared" ca="1" si="10"/>
        <v>5879.3847871611679</v>
      </c>
      <c r="CC72" s="37">
        <f t="shared" ca="1" si="11"/>
        <v>0</v>
      </c>
      <c r="CD72">
        <f t="shared" ca="1" si="25"/>
        <v>1</v>
      </c>
      <c r="CW72">
        <f t="shared" si="34"/>
        <v>63</v>
      </c>
      <c r="CX72" s="52">
        <f ca="1">'Rainfall Year 2065 '!M96</f>
        <v>4.1704493812842953</v>
      </c>
      <c r="CY72" s="37">
        <f t="shared" ca="1" si="12"/>
        <v>7506.8088863117318</v>
      </c>
      <c r="CZ72" s="37">
        <f t="shared" ca="1" si="26"/>
        <v>10000</v>
      </c>
      <c r="DA72" s="37">
        <f t="shared" ca="1" si="13"/>
        <v>10000</v>
      </c>
      <c r="DB72" s="37">
        <f t="shared" ca="1" si="14"/>
        <v>0</v>
      </c>
      <c r="DC72">
        <f t="shared" ca="1" si="27"/>
        <v>1</v>
      </c>
      <c r="DV72">
        <f t="shared" si="35"/>
        <v>63</v>
      </c>
      <c r="DW72" s="52">
        <f ca="1">'Rainfall Year 2075'!M96</f>
        <v>3.1319802899675655</v>
      </c>
      <c r="DX72" s="37">
        <f t="shared" ca="1" si="15"/>
        <v>5637.5645219416183</v>
      </c>
      <c r="DY72" s="37">
        <f t="shared" ca="1" si="28"/>
        <v>10000</v>
      </c>
      <c r="DZ72" s="37">
        <f t="shared" ca="1" si="16"/>
        <v>10000</v>
      </c>
      <c r="EA72" s="37">
        <f t="shared" ca="1" si="17"/>
        <v>0</v>
      </c>
      <c r="EB72">
        <f t="shared" ca="1" si="29"/>
        <v>1</v>
      </c>
    </row>
    <row r="73" spans="1:132">
      <c r="A73">
        <f t="shared" si="30"/>
        <v>64</v>
      </c>
      <c r="B73" s="52">
        <f ca="1">'Rainfall Year 2025'!M97</f>
        <v>1.082132829167902</v>
      </c>
      <c r="C73" s="37">
        <f t="shared" ca="1" si="0"/>
        <v>1947.8390925022236</v>
      </c>
      <c r="D73" s="37">
        <f t="shared" ca="1" si="18"/>
        <v>1138.9548448982678</v>
      </c>
      <c r="E73" s="37">
        <f t="shared" ca="1" si="1"/>
        <v>1138.9548448982678</v>
      </c>
      <c r="F73" s="37">
        <f t="shared" ca="1" si="2"/>
        <v>0</v>
      </c>
      <c r="G73">
        <f t="shared" ca="1" si="19"/>
        <v>1</v>
      </c>
      <c r="Z73">
        <f t="shared" si="31"/>
        <v>64</v>
      </c>
      <c r="AA73" s="52">
        <f ca="1">'Rainfall Year 2035 '!M97</f>
        <v>5.2080979265020053</v>
      </c>
      <c r="AB73" s="37">
        <f t="shared" ca="1" si="3"/>
        <v>9374.5762677036091</v>
      </c>
      <c r="AC73" s="37">
        <f t="shared" ca="1" si="20"/>
        <v>868.94676576298843</v>
      </c>
      <c r="AD73" s="37">
        <f t="shared" ca="1" si="4"/>
        <v>868.94676576298843</v>
      </c>
      <c r="AE73" s="37">
        <f t="shared" ca="1" si="5"/>
        <v>0</v>
      </c>
      <c r="AF73">
        <f t="shared" ca="1" si="21"/>
        <v>1</v>
      </c>
      <c r="AX73">
        <f t="shared" si="32"/>
        <v>64</v>
      </c>
      <c r="AY73" s="52">
        <f ca="1">'Rainfall Year 2045'!M97</f>
        <v>3.4474017064084328</v>
      </c>
      <c r="AZ73" s="37">
        <f t="shared" ca="1" si="6"/>
        <v>6205.3230715351792</v>
      </c>
      <c r="BA73" s="37">
        <f t="shared" ca="1" si="22"/>
        <v>893.04485959982753</v>
      </c>
      <c r="BB73" s="37">
        <f t="shared" ca="1" si="7"/>
        <v>893.04485959982753</v>
      </c>
      <c r="BC73" s="37">
        <f t="shared" ca="1" si="8"/>
        <v>0</v>
      </c>
      <c r="BD73">
        <f t="shared" ca="1" si="23"/>
        <v>1</v>
      </c>
      <c r="BX73">
        <f t="shared" si="33"/>
        <v>64</v>
      </c>
      <c r="BY73" s="52">
        <f ca="1">'Rainfall Year 2055 '!M97</f>
        <v>0.68445618733259217</v>
      </c>
      <c r="BZ73" s="37">
        <f t="shared" ca="1" si="9"/>
        <v>1232.0211371986659</v>
      </c>
      <c r="CA73" s="37">
        <f t="shared" ca="1" si="24"/>
        <v>1273.0065129486502</v>
      </c>
      <c r="CB73" s="37">
        <f t="shared" ca="1" si="10"/>
        <v>1273.0065129486502</v>
      </c>
      <c r="CC73" s="37">
        <f t="shared" ca="1" si="11"/>
        <v>0</v>
      </c>
      <c r="CD73">
        <f t="shared" ca="1" si="25"/>
        <v>1</v>
      </c>
      <c r="CW73">
        <f t="shared" si="34"/>
        <v>64</v>
      </c>
      <c r="CX73" s="52">
        <f ca="1">'Rainfall Year 2065 '!M97</f>
        <v>9.3306553457071466</v>
      </c>
      <c r="CY73" s="37">
        <f t="shared" ca="1" si="12"/>
        <v>16795.179622272863</v>
      </c>
      <c r="CZ73" s="37">
        <f t="shared" ca="1" si="26"/>
        <v>7506.80888631173</v>
      </c>
      <c r="DA73" s="37">
        <f t="shared" ca="1" si="13"/>
        <v>7506.80888631173</v>
      </c>
      <c r="DB73" s="37">
        <f t="shared" ca="1" si="14"/>
        <v>6795.1796222728626</v>
      </c>
      <c r="DC73">
        <f t="shared" ca="1" si="27"/>
        <v>1</v>
      </c>
      <c r="DV73">
        <f t="shared" si="35"/>
        <v>64</v>
      </c>
      <c r="DW73" s="52">
        <f ca="1">'Rainfall Year 2075'!M97</f>
        <v>0.19854045029912876</v>
      </c>
      <c r="DX73" s="37">
        <f t="shared" ca="1" si="15"/>
        <v>357.37281053843174</v>
      </c>
      <c r="DY73" s="37">
        <f t="shared" ca="1" si="28"/>
        <v>5637.5645219416183</v>
      </c>
      <c r="DZ73" s="37">
        <f t="shared" ca="1" si="16"/>
        <v>5637.5645219416183</v>
      </c>
      <c r="EA73" s="37">
        <f t="shared" ca="1" si="17"/>
        <v>0</v>
      </c>
      <c r="EB73">
        <f t="shared" ca="1" si="29"/>
        <v>1</v>
      </c>
    </row>
    <row r="74" spans="1:132">
      <c r="A74">
        <f t="shared" si="30"/>
        <v>65</v>
      </c>
      <c r="B74" s="52">
        <f ca="1">'Rainfall Year 2025'!M98</f>
        <v>0</v>
      </c>
      <c r="C74" s="37">
        <f t="shared" ref="C74:C137" ca="1" si="36">B74*roof</f>
        <v>0</v>
      </c>
      <c r="D74" s="37">
        <f t="shared" ca="1" si="18"/>
        <v>1947.8390925022236</v>
      </c>
      <c r="E74" s="37">
        <f t="shared" ref="E74:E137" ca="1" si="37">MIN(use,D74)</f>
        <v>1947.8390925022236</v>
      </c>
      <c r="F74" s="37">
        <f t="shared" ref="F74:F137" ca="1" si="38">MAX(0,C74-tank)</f>
        <v>0</v>
      </c>
      <c r="G74">
        <f t="shared" ca="1" si="19"/>
        <v>0</v>
      </c>
      <c r="Z74">
        <f t="shared" si="31"/>
        <v>65</v>
      </c>
      <c r="AA74" s="52">
        <f ca="1">'Rainfall Year 2035 '!M98</f>
        <v>2.8495023405093027</v>
      </c>
      <c r="AB74" s="37">
        <f t="shared" ref="AB74:AB137" ca="1" si="39">AA74*roof</f>
        <v>5129.1042129167445</v>
      </c>
      <c r="AC74" s="37">
        <f t="shared" ca="1" si="20"/>
        <v>9374.5762677036091</v>
      </c>
      <c r="AD74" s="37">
        <f t="shared" ref="AD74:AD137" ca="1" si="40">MIN(use,AC74)</f>
        <v>9374.5762677036091</v>
      </c>
      <c r="AE74" s="37">
        <f t="shared" ref="AE74:AE137" ca="1" si="41">MAX(0,AB74-tank)</f>
        <v>0</v>
      </c>
      <c r="AF74">
        <f t="shared" ca="1" si="21"/>
        <v>1</v>
      </c>
      <c r="AX74">
        <f t="shared" si="32"/>
        <v>65</v>
      </c>
      <c r="AY74" s="52">
        <f ca="1">'Rainfall Year 2045'!M98</f>
        <v>4.2107727531140497</v>
      </c>
      <c r="AZ74" s="37">
        <f t="shared" ref="AZ74:AZ137" ca="1" si="42">AY74*roof</f>
        <v>7579.3909556052895</v>
      </c>
      <c r="BA74" s="37">
        <f t="shared" ca="1" si="22"/>
        <v>6205.3230715351792</v>
      </c>
      <c r="BB74" s="37">
        <f t="shared" ref="BB74:BB137" ca="1" si="43">MIN(use,BA74)</f>
        <v>6205.3230715351792</v>
      </c>
      <c r="BC74" s="37">
        <f t="shared" ref="BC74:BC137" ca="1" si="44">MAX(0,AZ74-tank)</f>
        <v>0</v>
      </c>
      <c r="BD74">
        <f t="shared" ca="1" si="23"/>
        <v>1</v>
      </c>
      <c r="BX74">
        <f t="shared" si="33"/>
        <v>65</v>
      </c>
      <c r="BY74" s="52">
        <f ca="1">'Rainfall Year 2055 '!M98</f>
        <v>5.8724953284777204</v>
      </c>
      <c r="BZ74" s="37">
        <f t="shared" ref="BZ74:BZ137" ca="1" si="45">BY74*roof</f>
        <v>10570.491591259897</v>
      </c>
      <c r="CA74" s="37">
        <f t="shared" ca="1" si="24"/>
        <v>1232.0211371986661</v>
      </c>
      <c r="CB74" s="37">
        <f t="shared" ref="CB74:CB137" ca="1" si="46">MIN(use,CA74)</f>
        <v>1232.0211371986661</v>
      </c>
      <c r="CC74" s="37">
        <f t="shared" ref="CC74:CC137" ca="1" si="47">MAX(0,BZ74-tank)</f>
        <v>570.49159125989718</v>
      </c>
      <c r="CD74">
        <f t="shared" ca="1" si="25"/>
        <v>1</v>
      </c>
      <c r="CW74">
        <f t="shared" si="34"/>
        <v>65</v>
      </c>
      <c r="CX74" s="52">
        <f ca="1">'Rainfall Year 2065 '!M98</f>
        <v>9.6661219799312335</v>
      </c>
      <c r="CY74" s="37">
        <f t="shared" ref="CY74:CY137" ca="1" si="48">CX74*roof</f>
        <v>17399.01956387622</v>
      </c>
      <c r="CZ74" s="37">
        <f t="shared" ca="1" si="26"/>
        <v>10000</v>
      </c>
      <c r="DA74" s="37">
        <f t="shared" ref="DA74:DA137" ca="1" si="49">MIN(use,CZ74)</f>
        <v>10000</v>
      </c>
      <c r="DB74" s="37">
        <f t="shared" ref="DB74:DB137" ca="1" si="50">MAX(0,CY74-tank)</f>
        <v>7399.0195638762198</v>
      </c>
      <c r="DC74">
        <f t="shared" ca="1" si="27"/>
        <v>1</v>
      </c>
      <c r="DV74">
        <f t="shared" si="35"/>
        <v>65</v>
      </c>
      <c r="DW74" s="52">
        <f ca="1">'Rainfall Year 2075'!M98</f>
        <v>0.20923098988307604</v>
      </c>
      <c r="DX74" s="37">
        <f t="shared" ref="DX74:DX137" ca="1" si="51">DW74*roof</f>
        <v>376.61578178953687</v>
      </c>
      <c r="DY74" s="37">
        <f t="shared" ca="1" si="28"/>
        <v>357.37281053843162</v>
      </c>
      <c r="DZ74" s="37">
        <f t="shared" ref="DZ74:DZ137" ca="1" si="52">MIN(use,DY74)</f>
        <v>357.37281053843162</v>
      </c>
      <c r="EA74" s="37">
        <f t="shared" ref="EA74:EA137" ca="1" si="53">MAX(0,DX74-tank)</f>
        <v>0</v>
      </c>
      <c r="EB74">
        <f t="shared" ca="1" si="29"/>
        <v>1</v>
      </c>
    </row>
    <row r="75" spans="1:132">
      <c r="A75">
        <f t="shared" si="30"/>
        <v>66</v>
      </c>
      <c r="B75" s="52">
        <f ca="1">'Rainfall Year 2025'!M99</f>
        <v>0.61888369042593117</v>
      </c>
      <c r="C75" s="37">
        <f t="shared" ca="1" si="36"/>
        <v>1113.990642766676</v>
      </c>
      <c r="D75" s="37">
        <f t="shared" ref="D75:D138" ca="1" si="54">MIN(tank,MAX(0,D74+C74-E74))</f>
        <v>0</v>
      </c>
      <c r="E75" s="37">
        <f t="shared" ca="1" si="37"/>
        <v>0</v>
      </c>
      <c r="F75" s="37">
        <f t="shared" ca="1" si="38"/>
        <v>0</v>
      </c>
      <c r="G75">
        <f t="shared" ref="G75:G138" ca="1" si="55">IF(B75&gt;0,1,0)</f>
        <v>1</v>
      </c>
      <c r="Z75">
        <f t="shared" si="31"/>
        <v>66</v>
      </c>
      <c r="AA75" s="52">
        <f ca="1">'Rainfall Year 2035 '!M99</f>
        <v>6.295832779871418</v>
      </c>
      <c r="AB75" s="37">
        <f t="shared" ca="1" si="39"/>
        <v>11332.499003768553</v>
      </c>
      <c r="AC75" s="37">
        <f t="shared" ref="AC75:AC138" ca="1" si="56">MIN(tank,MAX(0,AC74+AB74-AD74))</f>
        <v>5129.1042129167454</v>
      </c>
      <c r="AD75" s="37">
        <f t="shared" ca="1" si="40"/>
        <v>5129.1042129167454</v>
      </c>
      <c r="AE75" s="37">
        <f t="shared" ca="1" si="41"/>
        <v>1332.4990037685529</v>
      </c>
      <c r="AF75">
        <f t="shared" ref="AF75:AF138" ca="1" si="57">IF(AA75&gt;0,1,0)</f>
        <v>1</v>
      </c>
      <c r="AX75">
        <f t="shared" si="32"/>
        <v>66</v>
      </c>
      <c r="AY75" s="52">
        <f ca="1">'Rainfall Year 2045'!M99</f>
        <v>2.0752401840819554</v>
      </c>
      <c r="AZ75" s="37">
        <f t="shared" ca="1" si="42"/>
        <v>3735.4323313475197</v>
      </c>
      <c r="BA75" s="37">
        <f t="shared" ref="BA75:BA138" ca="1" si="58">MIN(tank,MAX(0,BA74+AZ74-BB74))</f>
        <v>7579.3909556052886</v>
      </c>
      <c r="BB75" s="37">
        <f t="shared" ca="1" si="43"/>
        <v>7579.3909556052886</v>
      </c>
      <c r="BC75" s="37">
        <f t="shared" ca="1" si="44"/>
        <v>0</v>
      </c>
      <c r="BD75">
        <f t="shared" ref="BD75:BD138" ca="1" si="59">IF(AY75&gt;0,1,0)</f>
        <v>1</v>
      </c>
      <c r="BX75">
        <f t="shared" si="33"/>
        <v>66</v>
      </c>
      <c r="BY75" s="52">
        <f ca="1">'Rainfall Year 2055 '!M99</f>
        <v>4.3431523034152673E-2</v>
      </c>
      <c r="BZ75" s="37">
        <f t="shared" ca="1" si="45"/>
        <v>78.176741461474819</v>
      </c>
      <c r="CA75" s="37">
        <f t="shared" ref="CA75:CA138" ca="1" si="60">MIN(tank,MAX(0,CA74+BZ74-CB74))</f>
        <v>10000</v>
      </c>
      <c r="CB75" s="37">
        <f t="shared" ca="1" si="46"/>
        <v>10000</v>
      </c>
      <c r="CC75" s="37">
        <f t="shared" ca="1" si="47"/>
        <v>0</v>
      </c>
      <c r="CD75">
        <f t="shared" ref="CD75:CD138" ca="1" si="61">IF(BY75&gt;0,1,0)</f>
        <v>1</v>
      </c>
      <c r="CW75">
        <f t="shared" si="34"/>
        <v>66</v>
      </c>
      <c r="CX75" s="52">
        <f ca="1">'Rainfall Year 2065 '!M99</f>
        <v>0</v>
      </c>
      <c r="CY75" s="37">
        <f t="shared" ca="1" si="48"/>
        <v>0</v>
      </c>
      <c r="CZ75" s="37">
        <f t="shared" ref="CZ75:CZ138" ca="1" si="62">MIN(tank,MAX(0,CZ74+CY74-DA74))</f>
        <v>10000</v>
      </c>
      <c r="DA75" s="37">
        <f t="shared" ca="1" si="49"/>
        <v>10000</v>
      </c>
      <c r="DB75" s="37">
        <f t="shared" ca="1" si="50"/>
        <v>0</v>
      </c>
      <c r="DC75">
        <f t="shared" ref="DC75:DC138" ca="1" si="63">IF(CX75&gt;0,1,0)</f>
        <v>0</v>
      </c>
      <c r="DV75">
        <f t="shared" si="35"/>
        <v>66</v>
      </c>
      <c r="DW75" s="52">
        <f ca="1">'Rainfall Year 2075'!M99</f>
        <v>1.0285044772853953</v>
      </c>
      <c r="DX75" s="37">
        <f t="shared" ca="1" si="51"/>
        <v>1851.3080591137116</v>
      </c>
      <c r="DY75" s="37">
        <f t="shared" ref="DY75:DY138" ca="1" si="64">MIN(tank,MAX(0,DY74+DX74-DZ74))</f>
        <v>376.61578178953687</v>
      </c>
      <c r="DZ75" s="37">
        <f t="shared" ca="1" si="52"/>
        <v>376.61578178953687</v>
      </c>
      <c r="EA75" s="37">
        <f t="shared" ca="1" si="53"/>
        <v>0</v>
      </c>
      <c r="EB75">
        <f t="shared" ref="EB75:EB138" ca="1" si="65">IF(DW75&gt;0,1,0)</f>
        <v>1</v>
      </c>
    </row>
    <row r="76" spans="1:132">
      <c r="A76">
        <f t="shared" ref="A76:A139" si="66">A75+1</f>
        <v>67</v>
      </c>
      <c r="B76" s="52">
        <f ca="1">'Rainfall Year 2025'!M100</f>
        <v>1.170076583158435</v>
      </c>
      <c r="C76" s="37">
        <f t="shared" ca="1" si="36"/>
        <v>2106.137849685183</v>
      </c>
      <c r="D76" s="37">
        <f t="shared" ca="1" si="54"/>
        <v>1113.990642766676</v>
      </c>
      <c r="E76" s="37">
        <f t="shared" ca="1" si="37"/>
        <v>1113.990642766676</v>
      </c>
      <c r="F76" s="37">
        <f t="shared" ca="1" si="38"/>
        <v>0</v>
      </c>
      <c r="G76">
        <f t="shared" ca="1" si="55"/>
        <v>1</v>
      </c>
      <c r="Z76">
        <f t="shared" ref="Z76:Z139" si="67">Z75+1</f>
        <v>67</v>
      </c>
      <c r="AA76" s="52">
        <f ca="1">'Rainfall Year 2035 '!M100</f>
        <v>0</v>
      </c>
      <c r="AB76" s="37">
        <f t="shared" ca="1" si="39"/>
        <v>0</v>
      </c>
      <c r="AC76" s="37">
        <f t="shared" ca="1" si="56"/>
        <v>10000</v>
      </c>
      <c r="AD76" s="37">
        <f t="shared" ca="1" si="40"/>
        <v>10000</v>
      </c>
      <c r="AE76" s="37">
        <f t="shared" ca="1" si="41"/>
        <v>0</v>
      </c>
      <c r="AF76">
        <f t="shared" ca="1" si="57"/>
        <v>0</v>
      </c>
      <c r="AX76">
        <f t="shared" ref="AX76:AX139" si="68">AX75+1</f>
        <v>67</v>
      </c>
      <c r="AY76" s="52">
        <f ca="1">'Rainfall Year 2045'!M100</f>
        <v>8.3406431860273939E-2</v>
      </c>
      <c r="AZ76" s="37">
        <f t="shared" ca="1" si="42"/>
        <v>150.1315773484931</v>
      </c>
      <c r="BA76" s="37">
        <f t="shared" ca="1" si="58"/>
        <v>3735.4323313475188</v>
      </c>
      <c r="BB76" s="37">
        <f t="shared" ca="1" si="43"/>
        <v>3735.4323313475188</v>
      </c>
      <c r="BC76" s="37">
        <f t="shared" ca="1" si="44"/>
        <v>0</v>
      </c>
      <c r="BD76">
        <f t="shared" ca="1" si="59"/>
        <v>1</v>
      </c>
      <c r="BX76">
        <f t="shared" ref="BX76:BX139" si="69">BX75+1</f>
        <v>67</v>
      </c>
      <c r="BY76" s="52">
        <f ca="1">'Rainfall Year 2055 '!M100</f>
        <v>6.9545310309366286</v>
      </c>
      <c r="BZ76" s="37">
        <f t="shared" ca="1" si="45"/>
        <v>12518.155855685931</v>
      </c>
      <c r="CA76" s="37">
        <f t="shared" ca="1" si="60"/>
        <v>78.176741461475103</v>
      </c>
      <c r="CB76" s="37">
        <f t="shared" ca="1" si="46"/>
        <v>78.176741461475103</v>
      </c>
      <c r="CC76" s="37">
        <f t="shared" ca="1" si="47"/>
        <v>2518.1558556859309</v>
      </c>
      <c r="CD76">
        <f t="shared" ca="1" si="61"/>
        <v>1</v>
      </c>
      <c r="CW76">
        <f t="shared" ref="CW76:CW139" si="70">CW75+1</f>
        <v>67</v>
      </c>
      <c r="CX76" s="52">
        <f ca="1">'Rainfall Year 2065 '!M100</f>
        <v>1.9971755644653617</v>
      </c>
      <c r="CY76" s="37">
        <f t="shared" ca="1" si="48"/>
        <v>3594.9160160376509</v>
      </c>
      <c r="CZ76" s="37">
        <f t="shared" ca="1" si="62"/>
        <v>0</v>
      </c>
      <c r="DA76" s="37">
        <f t="shared" ca="1" si="49"/>
        <v>0</v>
      </c>
      <c r="DB76" s="37">
        <f t="shared" ca="1" si="50"/>
        <v>0</v>
      </c>
      <c r="DC76">
        <f t="shared" ca="1" si="63"/>
        <v>1</v>
      </c>
      <c r="DV76">
        <f t="shared" ref="DV76:DV139" si="71">DV75+1</f>
        <v>67</v>
      </c>
      <c r="DW76" s="52">
        <f ca="1">'Rainfall Year 2075'!M100</f>
        <v>0</v>
      </c>
      <c r="DX76" s="37">
        <f t="shared" ca="1" si="51"/>
        <v>0</v>
      </c>
      <c r="DY76" s="37">
        <f t="shared" ca="1" si="64"/>
        <v>1851.3080591137118</v>
      </c>
      <c r="DZ76" s="37">
        <f t="shared" ca="1" si="52"/>
        <v>1851.3080591137118</v>
      </c>
      <c r="EA76" s="37">
        <f t="shared" ca="1" si="53"/>
        <v>0</v>
      </c>
      <c r="EB76">
        <f t="shared" ca="1" si="65"/>
        <v>0</v>
      </c>
    </row>
    <row r="77" spans="1:132">
      <c r="A77">
        <f t="shared" si="66"/>
        <v>68</v>
      </c>
      <c r="B77" s="52">
        <f ca="1">'Rainfall Year 2025'!M101</f>
        <v>3.0913516248401844</v>
      </c>
      <c r="C77" s="37">
        <f t="shared" ca="1" si="36"/>
        <v>5564.4329247123324</v>
      </c>
      <c r="D77" s="37">
        <f t="shared" ca="1" si="54"/>
        <v>2106.137849685183</v>
      </c>
      <c r="E77" s="37">
        <f t="shared" ca="1" si="37"/>
        <v>2106.137849685183</v>
      </c>
      <c r="F77" s="37">
        <f t="shared" ca="1" si="38"/>
        <v>0</v>
      </c>
      <c r="G77">
        <f t="shared" ca="1" si="55"/>
        <v>1</v>
      </c>
      <c r="Z77">
        <f t="shared" si="67"/>
        <v>68</v>
      </c>
      <c r="AA77" s="52">
        <f ca="1">'Rainfall Year 2035 '!M101</f>
        <v>3.2724895426519462</v>
      </c>
      <c r="AB77" s="37">
        <f t="shared" ca="1" si="39"/>
        <v>5890.4811767735036</v>
      </c>
      <c r="AC77" s="37">
        <f t="shared" ca="1" si="56"/>
        <v>0</v>
      </c>
      <c r="AD77" s="37">
        <f t="shared" ca="1" si="40"/>
        <v>0</v>
      </c>
      <c r="AE77" s="37">
        <f t="shared" ca="1" si="41"/>
        <v>0</v>
      </c>
      <c r="AF77">
        <f t="shared" ca="1" si="57"/>
        <v>1</v>
      </c>
      <c r="AX77">
        <f t="shared" si="68"/>
        <v>68</v>
      </c>
      <c r="AY77" s="52">
        <f ca="1">'Rainfall Year 2045'!M101</f>
        <v>0.422441637279583</v>
      </c>
      <c r="AZ77" s="37">
        <f t="shared" ca="1" si="42"/>
        <v>760.39494710324936</v>
      </c>
      <c r="BA77" s="37">
        <f t="shared" ca="1" si="58"/>
        <v>150.13157734849301</v>
      </c>
      <c r="BB77" s="37">
        <f t="shared" ca="1" si="43"/>
        <v>150.13157734849301</v>
      </c>
      <c r="BC77" s="37">
        <f t="shared" ca="1" si="44"/>
        <v>0</v>
      </c>
      <c r="BD77">
        <f t="shared" ca="1" si="59"/>
        <v>1</v>
      </c>
      <c r="BX77">
        <f t="shared" si="69"/>
        <v>68</v>
      </c>
      <c r="BY77" s="52">
        <f ca="1">'Rainfall Year 2055 '!M101</f>
        <v>0</v>
      </c>
      <c r="BZ77" s="37">
        <f t="shared" ca="1" si="45"/>
        <v>0</v>
      </c>
      <c r="CA77" s="37">
        <f t="shared" ca="1" si="60"/>
        <v>10000</v>
      </c>
      <c r="CB77" s="37">
        <f t="shared" ca="1" si="46"/>
        <v>10000</v>
      </c>
      <c r="CC77" s="37">
        <f t="shared" ca="1" si="47"/>
        <v>0</v>
      </c>
      <c r="CD77">
        <f t="shared" ca="1" si="61"/>
        <v>0</v>
      </c>
      <c r="CW77">
        <f t="shared" si="70"/>
        <v>68</v>
      </c>
      <c r="CX77" s="52">
        <f ca="1">'Rainfall Year 2065 '!M101</f>
        <v>4.1142272159868725</v>
      </c>
      <c r="CY77" s="37">
        <f t="shared" ca="1" si="48"/>
        <v>7405.6089887763701</v>
      </c>
      <c r="CZ77" s="37">
        <f t="shared" ca="1" si="62"/>
        <v>3594.9160160376509</v>
      </c>
      <c r="DA77" s="37">
        <f t="shared" ca="1" si="49"/>
        <v>3594.9160160376509</v>
      </c>
      <c r="DB77" s="37">
        <f t="shared" ca="1" si="50"/>
        <v>0</v>
      </c>
      <c r="DC77">
        <f t="shared" ca="1" si="63"/>
        <v>1</v>
      </c>
      <c r="DV77">
        <f t="shared" si="71"/>
        <v>68</v>
      </c>
      <c r="DW77" s="52">
        <f ca="1">'Rainfall Year 2075'!M101</f>
        <v>0.38094342644872975</v>
      </c>
      <c r="DX77" s="37">
        <f t="shared" ca="1" si="51"/>
        <v>685.69816760771357</v>
      </c>
      <c r="DY77" s="37">
        <f t="shared" ca="1" si="64"/>
        <v>0</v>
      </c>
      <c r="DZ77" s="37">
        <f t="shared" ca="1" si="52"/>
        <v>0</v>
      </c>
      <c r="EA77" s="37">
        <f t="shared" ca="1" si="53"/>
        <v>0</v>
      </c>
      <c r="EB77">
        <f t="shared" ca="1" si="65"/>
        <v>1</v>
      </c>
    </row>
    <row r="78" spans="1:132">
      <c r="A78">
        <f t="shared" si="66"/>
        <v>69</v>
      </c>
      <c r="B78" s="52">
        <f ca="1">'Rainfall Year 2025'!M102</f>
        <v>0</v>
      </c>
      <c r="C78" s="37">
        <f t="shared" ca="1" si="36"/>
        <v>0</v>
      </c>
      <c r="D78" s="37">
        <f t="shared" ca="1" si="54"/>
        <v>5564.4329247123324</v>
      </c>
      <c r="E78" s="37">
        <f t="shared" ca="1" si="37"/>
        <v>5564.4329247123324</v>
      </c>
      <c r="F78" s="37">
        <f t="shared" ca="1" si="38"/>
        <v>0</v>
      </c>
      <c r="G78">
        <f t="shared" ca="1" si="55"/>
        <v>0</v>
      </c>
      <c r="Z78">
        <f t="shared" si="67"/>
        <v>69</v>
      </c>
      <c r="AA78" s="52">
        <f ca="1">'Rainfall Year 2035 '!M102</f>
        <v>2.7084108852841808</v>
      </c>
      <c r="AB78" s="37">
        <f t="shared" ca="1" si="39"/>
        <v>4875.1395935115252</v>
      </c>
      <c r="AC78" s="37">
        <f t="shared" ca="1" si="56"/>
        <v>5890.4811767735036</v>
      </c>
      <c r="AD78" s="37">
        <f t="shared" ca="1" si="40"/>
        <v>5890.4811767735036</v>
      </c>
      <c r="AE78" s="37">
        <f t="shared" ca="1" si="41"/>
        <v>0</v>
      </c>
      <c r="AF78">
        <f t="shared" ca="1" si="57"/>
        <v>1</v>
      </c>
      <c r="AX78">
        <f t="shared" si="68"/>
        <v>69</v>
      </c>
      <c r="AY78" s="52">
        <f ca="1">'Rainfall Year 2045'!M102</f>
        <v>0</v>
      </c>
      <c r="AZ78" s="37">
        <f t="shared" ca="1" si="42"/>
        <v>0</v>
      </c>
      <c r="BA78" s="37">
        <f t="shared" ca="1" si="58"/>
        <v>760.39494710324936</v>
      </c>
      <c r="BB78" s="37">
        <f t="shared" ca="1" si="43"/>
        <v>760.39494710324936</v>
      </c>
      <c r="BC78" s="37">
        <f t="shared" ca="1" si="44"/>
        <v>0</v>
      </c>
      <c r="BD78">
        <f t="shared" ca="1" si="59"/>
        <v>0</v>
      </c>
      <c r="BX78">
        <f t="shared" si="69"/>
        <v>69</v>
      </c>
      <c r="BY78" s="52">
        <f ca="1">'Rainfall Year 2055 '!M102</f>
        <v>10.093188354855517</v>
      </c>
      <c r="BZ78" s="37">
        <f t="shared" ca="1" si="45"/>
        <v>18167.739038739932</v>
      </c>
      <c r="CA78" s="37">
        <f t="shared" ca="1" si="60"/>
        <v>0</v>
      </c>
      <c r="CB78" s="37">
        <f t="shared" ca="1" si="46"/>
        <v>0</v>
      </c>
      <c r="CC78" s="37">
        <f t="shared" ca="1" si="47"/>
        <v>8167.7390387399319</v>
      </c>
      <c r="CD78">
        <f t="shared" ca="1" si="61"/>
        <v>1</v>
      </c>
      <c r="CW78">
        <f t="shared" si="70"/>
        <v>69</v>
      </c>
      <c r="CX78" s="52">
        <f ca="1">'Rainfall Year 2065 '!M102</f>
        <v>0.21207272812346692</v>
      </c>
      <c r="CY78" s="37">
        <f t="shared" ca="1" si="48"/>
        <v>381.73091062224046</v>
      </c>
      <c r="CZ78" s="37">
        <f t="shared" ca="1" si="62"/>
        <v>7405.6089887763701</v>
      </c>
      <c r="DA78" s="37">
        <f t="shared" ca="1" si="49"/>
        <v>7405.6089887763701</v>
      </c>
      <c r="DB78" s="37">
        <f t="shared" ca="1" si="50"/>
        <v>0</v>
      </c>
      <c r="DC78">
        <f t="shared" ca="1" si="63"/>
        <v>1</v>
      </c>
      <c r="DV78">
        <f t="shared" si="71"/>
        <v>69</v>
      </c>
      <c r="DW78" s="52">
        <f ca="1">'Rainfall Year 2075'!M102</f>
        <v>1.915838784131372</v>
      </c>
      <c r="DX78" s="37">
        <f t="shared" ca="1" si="51"/>
        <v>3448.5098114364696</v>
      </c>
      <c r="DY78" s="37">
        <f t="shared" ca="1" si="64"/>
        <v>685.69816760771357</v>
      </c>
      <c r="DZ78" s="37">
        <f t="shared" ca="1" si="52"/>
        <v>685.69816760771357</v>
      </c>
      <c r="EA78" s="37">
        <f t="shared" ca="1" si="53"/>
        <v>0</v>
      </c>
      <c r="EB78">
        <f t="shared" ca="1" si="65"/>
        <v>1</v>
      </c>
    </row>
    <row r="79" spans="1:132">
      <c r="A79">
        <f t="shared" si="66"/>
        <v>70</v>
      </c>
      <c r="B79" s="52">
        <f ca="1">'Rainfall Year 2025'!M103</f>
        <v>0</v>
      </c>
      <c r="C79" s="37">
        <f t="shared" ca="1" si="36"/>
        <v>0</v>
      </c>
      <c r="D79" s="37">
        <f t="shared" ca="1" si="54"/>
        <v>0</v>
      </c>
      <c r="E79" s="37">
        <f t="shared" ca="1" si="37"/>
        <v>0</v>
      </c>
      <c r="F79" s="37">
        <f t="shared" ca="1" si="38"/>
        <v>0</v>
      </c>
      <c r="G79">
        <f t="shared" ca="1" si="55"/>
        <v>0</v>
      </c>
      <c r="Z79">
        <f t="shared" si="67"/>
        <v>70</v>
      </c>
      <c r="AA79" s="52">
        <f ca="1">'Rainfall Year 2035 '!M103</f>
        <v>0.46246825793217122</v>
      </c>
      <c r="AB79" s="37">
        <f t="shared" ca="1" si="39"/>
        <v>832.44286427790826</v>
      </c>
      <c r="AC79" s="37">
        <f t="shared" ca="1" si="56"/>
        <v>4875.1395935115261</v>
      </c>
      <c r="AD79" s="37">
        <f t="shared" ca="1" si="40"/>
        <v>4875.1395935115261</v>
      </c>
      <c r="AE79" s="37">
        <f t="shared" ca="1" si="41"/>
        <v>0</v>
      </c>
      <c r="AF79">
        <f t="shared" ca="1" si="57"/>
        <v>1</v>
      </c>
      <c r="AX79">
        <f t="shared" si="68"/>
        <v>70</v>
      </c>
      <c r="AY79" s="52">
        <f ca="1">'Rainfall Year 2045'!M103</f>
        <v>0</v>
      </c>
      <c r="AZ79" s="37">
        <f t="shared" ca="1" si="42"/>
        <v>0</v>
      </c>
      <c r="BA79" s="37">
        <f t="shared" ca="1" si="58"/>
        <v>0</v>
      </c>
      <c r="BB79" s="37">
        <f t="shared" ca="1" si="43"/>
        <v>0</v>
      </c>
      <c r="BC79" s="37">
        <f t="shared" ca="1" si="44"/>
        <v>0</v>
      </c>
      <c r="BD79">
        <f t="shared" ca="1" si="59"/>
        <v>0</v>
      </c>
      <c r="BX79">
        <f t="shared" si="69"/>
        <v>70</v>
      </c>
      <c r="BY79" s="52">
        <f ca="1">'Rainfall Year 2055 '!M103</f>
        <v>0.77064624834532192</v>
      </c>
      <c r="BZ79" s="37">
        <f t="shared" ca="1" si="45"/>
        <v>1387.1632470215795</v>
      </c>
      <c r="CA79" s="37">
        <f t="shared" ca="1" si="60"/>
        <v>10000</v>
      </c>
      <c r="CB79" s="37">
        <f t="shared" ca="1" si="46"/>
        <v>10000</v>
      </c>
      <c r="CC79" s="37">
        <f t="shared" ca="1" si="47"/>
        <v>0</v>
      </c>
      <c r="CD79">
        <f t="shared" ca="1" si="61"/>
        <v>1</v>
      </c>
      <c r="CW79">
        <f t="shared" si="70"/>
        <v>70</v>
      </c>
      <c r="CX79" s="52">
        <f ca="1">'Rainfall Year 2065 '!M103</f>
        <v>4.8182519803980215</v>
      </c>
      <c r="CY79" s="37">
        <f t="shared" ca="1" si="48"/>
        <v>8672.853564716439</v>
      </c>
      <c r="CZ79" s="37">
        <f t="shared" ca="1" si="62"/>
        <v>381.73091062224012</v>
      </c>
      <c r="DA79" s="37">
        <f t="shared" ca="1" si="49"/>
        <v>381.73091062224012</v>
      </c>
      <c r="DB79" s="37">
        <f t="shared" ca="1" si="50"/>
        <v>0</v>
      </c>
      <c r="DC79">
        <f t="shared" ca="1" si="63"/>
        <v>1</v>
      </c>
      <c r="DV79">
        <f t="shared" si="71"/>
        <v>70</v>
      </c>
      <c r="DW79" s="52">
        <f ca="1">'Rainfall Year 2075'!M103</f>
        <v>1.5350790937569108</v>
      </c>
      <c r="DX79" s="37">
        <f t="shared" ca="1" si="51"/>
        <v>2763.1423687624392</v>
      </c>
      <c r="DY79" s="37">
        <f t="shared" ca="1" si="64"/>
        <v>3448.5098114364696</v>
      </c>
      <c r="DZ79" s="37">
        <f t="shared" ca="1" si="52"/>
        <v>3448.5098114364696</v>
      </c>
      <c r="EA79" s="37">
        <f t="shared" ca="1" si="53"/>
        <v>0</v>
      </c>
      <c r="EB79">
        <f t="shared" ca="1" si="65"/>
        <v>1</v>
      </c>
    </row>
    <row r="80" spans="1:132">
      <c r="A80">
        <f t="shared" si="66"/>
        <v>71</v>
      </c>
      <c r="B80" s="52">
        <f ca="1">'Rainfall Year 2025'!M104</f>
        <v>1.9997162464820306</v>
      </c>
      <c r="C80" s="37">
        <f t="shared" ca="1" si="36"/>
        <v>3599.489243667655</v>
      </c>
      <c r="D80" s="37">
        <f t="shared" ca="1" si="54"/>
        <v>0</v>
      </c>
      <c r="E80" s="37">
        <f t="shared" ca="1" si="37"/>
        <v>0</v>
      </c>
      <c r="F80" s="37">
        <f t="shared" ca="1" si="38"/>
        <v>0</v>
      </c>
      <c r="G80">
        <f t="shared" ca="1" si="55"/>
        <v>1</v>
      </c>
      <c r="Z80">
        <f t="shared" si="67"/>
        <v>71</v>
      </c>
      <c r="AA80" s="52">
        <f ca="1">'Rainfall Year 2035 '!M104</f>
        <v>0</v>
      </c>
      <c r="AB80" s="37">
        <f t="shared" ca="1" si="39"/>
        <v>0</v>
      </c>
      <c r="AC80" s="37">
        <f t="shared" ca="1" si="56"/>
        <v>832.44286427790848</v>
      </c>
      <c r="AD80" s="37">
        <f t="shared" ca="1" si="40"/>
        <v>832.44286427790848</v>
      </c>
      <c r="AE80" s="37">
        <f t="shared" ca="1" si="41"/>
        <v>0</v>
      </c>
      <c r="AF80">
        <f t="shared" ca="1" si="57"/>
        <v>0</v>
      </c>
      <c r="AX80">
        <f t="shared" si="68"/>
        <v>71</v>
      </c>
      <c r="AY80" s="52">
        <f ca="1">'Rainfall Year 2045'!M104</f>
        <v>6.2881782503164159</v>
      </c>
      <c r="AZ80" s="37">
        <f t="shared" ca="1" si="42"/>
        <v>11318.720850569549</v>
      </c>
      <c r="BA80" s="37">
        <f t="shared" ca="1" si="58"/>
        <v>0</v>
      </c>
      <c r="BB80" s="37">
        <f t="shared" ca="1" si="43"/>
        <v>0</v>
      </c>
      <c r="BC80" s="37">
        <f t="shared" ca="1" si="44"/>
        <v>1318.7208505695489</v>
      </c>
      <c r="BD80">
        <f t="shared" ca="1" si="59"/>
        <v>1</v>
      </c>
      <c r="BX80">
        <f t="shared" si="69"/>
        <v>71</v>
      </c>
      <c r="BY80" s="52">
        <f ca="1">'Rainfall Year 2055 '!M104</f>
        <v>3.6891207111907085</v>
      </c>
      <c r="BZ80" s="37">
        <f t="shared" ca="1" si="45"/>
        <v>6640.4172801432751</v>
      </c>
      <c r="CA80" s="37">
        <f t="shared" ca="1" si="60"/>
        <v>1387.1632470215791</v>
      </c>
      <c r="CB80" s="37">
        <f t="shared" ca="1" si="46"/>
        <v>1387.1632470215791</v>
      </c>
      <c r="CC80" s="37">
        <f t="shared" ca="1" si="47"/>
        <v>0</v>
      </c>
      <c r="CD80">
        <f t="shared" ca="1" si="61"/>
        <v>1</v>
      </c>
      <c r="CW80">
        <f t="shared" si="70"/>
        <v>71</v>
      </c>
      <c r="CX80" s="52">
        <f ca="1">'Rainfall Year 2065 '!M104</f>
        <v>5.6367530035010018</v>
      </c>
      <c r="CY80" s="37">
        <f t="shared" ca="1" si="48"/>
        <v>10146.155406301803</v>
      </c>
      <c r="CZ80" s="37">
        <f t="shared" ca="1" si="62"/>
        <v>8672.853564716439</v>
      </c>
      <c r="DA80" s="37">
        <f t="shared" ca="1" si="49"/>
        <v>8672.853564716439</v>
      </c>
      <c r="DB80" s="37">
        <f t="shared" ca="1" si="50"/>
        <v>146.15540630180294</v>
      </c>
      <c r="DC80">
        <f t="shared" ca="1" si="63"/>
        <v>1</v>
      </c>
      <c r="DV80">
        <f t="shared" si="71"/>
        <v>71</v>
      </c>
      <c r="DW80" s="52">
        <f ca="1">'Rainfall Year 2075'!M104</f>
        <v>1.2725902689775663</v>
      </c>
      <c r="DX80" s="37">
        <f t="shared" ca="1" si="51"/>
        <v>2290.6624841596195</v>
      </c>
      <c r="DY80" s="37">
        <f t="shared" ca="1" si="64"/>
        <v>2763.1423687624397</v>
      </c>
      <c r="DZ80" s="37">
        <f t="shared" ca="1" si="52"/>
        <v>2763.1423687624397</v>
      </c>
      <c r="EA80" s="37">
        <f t="shared" ca="1" si="53"/>
        <v>0</v>
      </c>
      <c r="EB80">
        <f t="shared" ca="1" si="65"/>
        <v>1</v>
      </c>
    </row>
    <row r="81" spans="1:132">
      <c r="A81">
        <f t="shared" si="66"/>
        <v>72</v>
      </c>
      <c r="B81" s="52">
        <f ca="1">'Rainfall Year 2025'!M105</f>
        <v>0</v>
      </c>
      <c r="C81" s="37">
        <f t="shared" ca="1" si="36"/>
        <v>0</v>
      </c>
      <c r="D81" s="37">
        <f t="shared" ca="1" si="54"/>
        <v>3599.489243667655</v>
      </c>
      <c r="E81" s="37">
        <f t="shared" ca="1" si="37"/>
        <v>3599.489243667655</v>
      </c>
      <c r="F81" s="37">
        <f t="shared" ca="1" si="38"/>
        <v>0</v>
      </c>
      <c r="G81">
        <f t="shared" ca="1" si="55"/>
        <v>0</v>
      </c>
      <c r="Z81">
        <f t="shared" si="67"/>
        <v>72</v>
      </c>
      <c r="AA81" s="52">
        <f ca="1">'Rainfall Year 2035 '!M105</f>
        <v>5.1056697901572639</v>
      </c>
      <c r="AB81" s="37">
        <f t="shared" ca="1" si="39"/>
        <v>9190.2056222830743</v>
      </c>
      <c r="AC81" s="37">
        <f t="shared" ca="1" si="56"/>
        <v>0</v>
      </c>
      <c r="AD81" s="37">
        <f t="shared" ca="1" si="40"/>
        <v>0</v>
      </c>
      <c r="AE81" s="37">
        <f t="shared" ca="1" si="41"/>
        <v>0</v>
      </c>
      <c r="AF81">
        <f t="shared" ca="1" si="57"/>
        <v>1</v>
      </c>
      <c r="AX81">
        <f t="shared" si="68"/>
        <v>72</v>
      </c>
      <c r="AY81" s="52">
        <f ca="1">'Rainfall Year 2045'!M105</f>
        <v>0</v>
      </c>
      <c r="AZ81" s="37">
        <f t="shared" ca="1" si="42"/>
        <v>0</v>
      </c>
      <c r="BA81" s="37">
        <f t="shared" ca="1" si="58"/>
        <v>10000</v>
      </c>
      <c r="BB81" s="37">
        <f t="shared" ca="1" si="43"/>
        <v>10000</v>
      </c>
      <c r="BC81" s="37">
        <f t="shared" ca="1" si="44"/>
        <v>0</v>
      </c>
      <c r="BD81">
        <f t="shared" ca="1" si="59"/>
        <v>0</v>
      </c>
      <c r="BX81">
        <f t="shared" si="69"/>
        <v>72</v>
      </c>
      <c r="BY81" s="52">
        <f ca="1">'Rainfall Year 2055 '!M105</f>
        <v>0</v>
      </c>
      <c r="BZ81" s="37">
        <f t="shared" ca="1" si="45"/>
        <v>0</v>
      </c>
      <c r="CA81" s="37">
        <f t="shared" ca="1" si="60"/>
        <v>6640.4172801432751</v>
      </c>
      <c r="CB81" s="37">
        <f t="shared" ca="1" si="46"/>
        <v>6640.4172801432751</v>
      </c>
      <c r="CC81" s="37">
        <f t="shared" ca="1" si="47"/>
        <v>0</v>
      </c>
      <c r="CD81">
        <f t="shared" ca="1" si="61"/>
        <v>0</v>
      </c>
      <c r="CW81">
        <f t="shared" si="70"/>
        <v>72</v>
      </c>
      <c r="CX81" s="52">
        <f ca="1">'Rainfall Year 2065 '!M105</f>
        <v>0</v>
      </c>
      <c r="CY81" s="37">
        <f t="shared" ca="1" si="48"/>
        <v>0</v>
      </c>
      <c r="CZ81" s="37">
        <f t="shared" ca="1" si="62"/>
        <v>10000</v>
      </c>
      <c r="DA81" s="37">
        <f t="shared" ca="1" si="49"/>
        <v>10000</v>
      </c>
      <c r="DB81" s="37">
        <f t="shared" ca="1" si="50"/>
        <v>0</v>
      </c>
      <c r="DC81">
        <f t="shared" ca="1" si="63"/>
        <v>0</v>
      </c>
      <c r="DV81">
        <f t="shared" si="71"/>
        <v>72</v>
      </c>
      <c r="DW81" s="52">
        <f ca="1">'Rainfall Year 2075'!M105</f>
        <v>0.87151878016200102</v>
      </c>
      <c r="DX81" s="37">
        <f t="shared" ca="1" si="51"/>
        <v>1568.7338042916019</v>
      </c>
      <c r="DY81" s="37">
        <f t="shared" ca="1" si="64"/>
        <v>2290.6624841596199</v>
      </c>
      <c r="DZ81" s="37">
        <f t="shared" ca="1" si="52"/>
        <v>2290.6624841596199</v>
      </c>
      <c r="EA81" s="37">
        <f t="shared" ca="1" si="53"/>
        <v>0</v>
      </c>
      <c r="EB81">
        <f t="shared" ca="1" si="65"/>
        <v>1</v>
      </c>
    </row>
    <row r="82" spans="1:132">
      <c r="A82">
        <f t="shared" si="66"/>
        <v>73</v>
      </c>
      <c r="B82" s="52">
        <f ca="1">'Rainfall Year 2025'!M106</f>
        <v>0</v>
      </c>
      <c r="C82" s="37">
        <f t="shared" ca="1" si="36"/>
        <v>0</v>
      </c>
      <c r="D82" s="37">
        <f t="shared" ca="1" si="54"/>
        <v>0</v>
      </c>
      <c r="E82" s="37">
        <f t="shared" ca="1" si="37"/>
        <v>0</v>
      </c>
      <c r="F82" s="37">
        <f t="shared" ca="1" si="38"/>
        <v>0</v>
      </c>
      <c r="G82">
        <f t="shared" ca="1" si="55"/>
        <v>0</v>
      </c>
      <c r="Z82">
        <f t="shared" si="67"/>
        <v>73</v>
      </c>
      <c r="AA82" s="52">
        <f ca="1">'Rainfall Year 2035 '!M106</f>
        <v>1.096163466703949</v>
      </c>
      <c r="AB82" s="37">
        <f t="shared" ca="1" si="39"/>
        <v>1973.0942400671083</v>
      </c>
      <c r="AC82" s="37">
        <f t="shared" ca="1" si="56"/>
        <v>9190.2056222830743</v>
      </c>
      <c r="AD82" s="37">
        <f t="shared" ca="1" si="40"/>
        <v>9190.2056222830743</v>
      </c>
      <c r="AE82" s="37">
        <f t="shared" ca="1" si="41"/>
        <v>0</v>
      </c>
      <c r="AF82">
        <f t="shared" ca="1" si="57"/>
        <v>1</v>
      </c>
      <c r="AX82">
        <f t="shared" si="68"/>
        <v>73</v>
      </c>
      <c r="AY82" s="52">
        <f ca="1">'Rainfall Year 2045'!M106</f>
        <v>0</v>
      </c>
      <c r="AZ82" s="37">
        <f t="shared" ca="1" si="42"/>
        <v>0</v>
      </c>
      <c r="BA82" s="37">
        <f t="shared" ca="1" si="58"/>
        <v>0</v>
      </c>
      <c r="BB82" s="37">
        <f t="shared" ca="1" si="43"/>
        <v>0</v>
      </c>
      <c r="BC82" s="37">
        <f t="shared" ca="1" si="44"/>
        <v>0</v>
      </c>
      <c r="BD82">
        <f t="shared" ca="1" si="59"/>
        <v>0</v>
      </c>
      <c r="BX82">
        <f t="shared" si="69"/>
        <v>73</v>
      </c>
      <c r="BY82" s="52">
        <f ca="1">'Rainfall Year 2055 '!M106</f>
        <v>0.15377302582947569</v>
      </c>
      <c r="BZ82" s="37">
        <f t="shared" ca="1" si="45"/>
        <v>276.79144649305624</v>
      </c>
      <c r="CA82" s="37">
        <f t="shared" ca="1" si="60"/>
        <v>0</v>
      </c>
      <c r="CB82" s="37">
        <f t="shared" ca="1" si="46"/>
        <v>0</v>
      </c>
      <c r="CC82" s="37">
        <f t="shared" ca="1" si="47"/>
        <v>0</v>
      </c>
      <c r="CD82">
        <f t="shared" ca="1" si="61"/>
        <v>1</v>
      </c>
      <c r="CW82">
        <f t="shared" si="70"/>
        <v>73</v>
      </c>
      <c r="CX82" s="52">
        <f ca="1">'Rainfall Year 2065 '!M106</f>
        <v>0.12177903659496971</v>
      </c>
      <c r="CY82" s="37">
        <f t="shared" ca="1" si="48"/>
        <v>219.20226587094547</v>
      </c>
      <c r="CZ82" s="37">
        <f t="shared" ca="1" si="62"/>
        <v>0</v>
      </c>
      <c r="DA82" s="37">
        <f t="shared" ca="1" si="49"/>
        <v>0</v>
      </c>
      <c r="DB82" s="37">
        <f t="shared" ca="1" si="50"/>
        <v>0</v>
      </c>
      <c r="DC82">
        <f t="shared" ca="1" si="63"/>
        <v>1</v>
      </c>
      <c r="DV82">
        <f t="shared" si="71"/>
        <v>73</v>
      </c>
      <c r="DW82" s="52">
        <f ca="1">'Rainfall Year 2075'!M106</f>
        <v>0</v>
      </c>
      <c r="DX82" s="37">
        <f t="shared" ca="1" si="51"/>
        <v>0</v>
      </c>
      <c r="DY82" s="37">
        <f t="shared" ca="1" si="64"/>
        <v>1568.7338042916022</v>
      </c>
      <c r="DZ82" s="37">
        <f t="shared" ca="1" si="52"/>
        <v>1568.7338042916022</v>
      </c>
      <c r="EA82" s="37">
        <f t="shared" ca="1" si="53"/>
        <v>0</v>
      </c>
      <c r="EB82">
        <f t="shared" ca="1" si="65"/>
        <v>0</v>
      </c>
    </row>
    <row r="83" spans="1:132">
      <c r="A83">
        <f t="shared" si="66"/>
        <v>74</v>
      </c>
      <c r="B83" s="52">
        <f ca="1">'Rainfall Year 2025'!M107</f>
        <v>0.2719658020269794</v>
      </c>
      <c r="C83" s="37">
        <f t="shared" ca="1" si="36"/>
        <v>489.53844364856292</v>
      </c>
      <c r="D83" s="37">
        <f t="shared" ca="1" si="54"/>
        <v>0</v>
      </c>
      <c r="E83" s="37">
        <f t="shared" ca="1" si="37"/>
        <v>0</v>
      </c>
      <c r="F83" s="37">
        <f t="shared" ca="1" si="38"/>
        <v>0</v>
      </c>
      <c r="G83">
        <f t="shared" ca="1" si="55"/>
        <v>1</v>
      </c>
      <c r="Z83">
        <f t="shared" si="67"/>
        <v>74</v>
      </c>
      <c r="AA83" s="52">
        <f ca="1">'Rainfall Year 2035 '!M107</f>
        <v>0.9034908177938531</v>
      </c>
      <c r="AB83" s="37">
        <f t="shared" ca="1" si="39"/>
        <v>1626.2834720289356</v>
      </c>
      <c r="AC83" s="37">
        <f t="shared" ca="1" si="56"/>
        <v>1973.0942400671083</v>
      </c>
      <c r="AD83" s="37">
        <f t="shared" ca="1" si="40"/>
        <v>1973.0942400671083</v>
      </c>
      <c r="AE83" s="37">
        <f t="shared" ca="1" si="41"/>
        <v>0</v>
      </c>
      <c r="AF83">
        <f t="shared" ca="1" si="57"/>
        <v>1</v>
      </c>
      <c r="AX83">
        <f t="shared" si="68"/>
        <v>74</v>
      </c>
      <c r="AY83" s="52">
        <f ca="1">'Rainfall Year 2045'!M107</f>
        <v>3.4879424436853954</v>
      </c>
      <c r="AZ83" s="37">
        <f t="shared" ca="1" si="42"/>
        <v>6278.2963986337118</v>
      </c>
      <c r="BA83" s="37">
        <f t="shared" ca="1" si="58"/>
        <v>0</v>
      </c>
      <c r="BB83" s="37">
        <f t="shared" ca="1" si="43"/>
        <v>0</v>
      </c>
      <c r="BC83" s="37">
        <f t="shared" ca="1" si="44"/>
        <v>0</v>
      </c>
      <c r="BD83">
        <f t="shared" ca="1" si="59"/>
        <v>1</v>
      </c>
      <c r="BX83">
        <f t="shared" si="69"/>
        <v>74</v>
      </c>
      <c r="BY83" s="52">
        <f ca="1">'Rainfall Year 2055 '!M107</f>
        <v>2.5249152688613341</v>
      </c>
      <c r="BZ83" s="37">
        <f t="shared" ca="1" si="45"/>
        <v>4544.8474839504015</v>
      </c>
      <c r="CA83" s="37">
        <f t="shared" ca="1" si="60"/>
        <v>276.79144649305624</v>
      </c>
      <c r="CB83" s="37">
        <f t="shared" ca="1" si="46"/>
        <v>276.79144649305624</v>
      </c>
      <c r="CC83" s="37">
        <f t="shared" ca="1" si="47"/>
        <v>0</v>
      </c>
      <c r="CD83">
        <f t="shared" ca="1" si="61"/>
        <v>1</v>
      </c>
      <c r="CW83">
        <f t="shared" si="70"/>
        <v>74</v>
      </c>
      <c r="CX83" s="52">
        <f ca="1">'Rainfall Year 2065 '!M107</f>
        <v>0</v>
      </c>
      <c r="CY83" s="37">
        <f t="shared" ca="1" si="48"/>
        <v>0</v>
      </c>
      <c r="CZ83" s="37">
        <f t="shared" ca="1" si="62"/>
        <v>219.20226587094547</v>
      </c>
      <c r="DA83" s="37">
        <f t="shared" ca="1" si="49"/>
        <v>219.20226587094547</v>
      </c>
      <c r="DB83" s="37">
        <f t="shared" ca="1" si="50"/>
        <v>0</v>
      </c>
      <c r="DC83">
        <f t="shared" ca="1" si="63"/>
        <v>0</v>
      </c>
      <c r="DV83">
        <f t="shared" si="71"/>
        <v>74</v>
      </c>
      <c r="DW83" s="52">
        <f ca="1">'Rainfall Year 2075'!M107</f>
        <v>0.17516160710335874</v>
      </c>
      <c r="DX83" s="37">
        <f t="shared" ca="1" si="51"/>
        <v>315.29089278604573</v>
      </c>
      <c r="DY83" s="37">
        <f t="shared" ca="1" si="64"/>
        <v>0</v>
      </c>
      <c r="DZ83" s="37">
        <f t="shared" ca="1" si="52"/>
        <v>0</v>
      </c>
      <c r="EA83" s="37">
        <f t="shared" ca="1" si="53"/>
        <v>0</v>
      </c>
      <c r="EB83">
        <f t="shared" ca="1" si="65"/>
        <v>1</v>
      </c>
    </row>
    <row r="84" spans="1:132">
      <c r="A84">
        <f t="shared" si="66"/>
        <v>75</v>
      </c>
      <c r="B84" s="52">
        <f ca="1">'Rainfall Year 2025'!M108</f>
        <v>0</v>
      </c>
      <c r="C84" s="37">
        <f t="shared" ca="1" si="36"/>
        <v>0</v>
      </c>
      <c r="D84" s="37">
        <f t="shared" ca="1" si="54"/>
        <v>489.53844364856292</v>
      </c>
      <c r="E84" s="37">
        <f t="shared" ca="1" si="37"/>
        <v>489.53844364856292</v>
      </c>
      <c r="F84" s="37">
        <f t="shared" ca="1" si="38"/>
        <v>0</v>
      </c>
      <c r="G84">
        <f t="shared" ca="1" si="55"/>
        <v>0</v>
      </c>
      <c r="Z84">
        <f t="shared" si="67"/>
        <v>75</v>
      </c>
      <c r="AA84" s="52">
        <f ca="1">'Rainfall Year 2035 '!M108</f>
        <v>0.87329970287154868</v>
      </c>
      <c r="AB84" s="37">
        <f t="shared" ca="1" si="39"/>
        <v>1571.9394651687876</v>
      </c>
      <c r="AC84" s="37">
        <f t="shared" ca="1" si="56"/>
        <v>1626.2834720289356</v>
      </c>
      <c r="AD84" s="37">
        <f t="shared" ca="1" si="40"/>
        <v>1626.2834720289356</v>
      </c>
      <c r="AE84" s="37">
        <f t="shared" ca="1" si="41"/>
        <v>0</v>
      </c>
      <c r="AF84">
        <f t="shared" ca="1" si="57"/>
        <v>1</v>
      </c>
      <c r="AX84">
        <f t="shared" si="68"/>
        <v>75</v>
      </c>
      <c r="AY84" s="52">
        <f ca="1">'Rainfall Year 2045'!M108</f>
        <v>0</v>
      </c>
      <c r="AZ84" s="37">
        <f t="shared" ca="1" si="42"/>
        <v>0</v>
      </c>
      <c r="BA84" s="37">
        <f t="shared" ca="1" si="58"/>
        <v>6278.2963986337118</v>
      </c>
      <c r="BB84" s="37">
        <f t="shared" ca="1" si="43"/>
        <v>6278.2963986337118</v>
      </c>
      <c r="BC84" s="37">
        <f t="shared" ca="1" si="44"/>
        <v>0</v>
      </c>
      <c r="BD84">
        <f t="shared" ca="1" si="59"/>
        <v>0</v>
      </c>
      <c r="BX84">
        <f t="shared" si="69"/>
        <v>75</v>
      </c>
      <c r="BY84" s="52">
        <f ca="1">'Rainfall Year 2055 '!M108</f>
        <v>0</v>
      </c>
      <c r="BZ84" s="37">
        <f t="shared" ca="1" si="45"/>
        <v>0</v>
      </c>
      <c r="CA84" s="37">
        <f t="shared" ca="1" si="60"/>
        <v>4544.8474839504015</v>
      </c>
      <c r="CB84" s="37">
        <f t="shared" ca="1" si="46"/>
        <v>4544.8474839504015</v>
      </c>
      <c r="CC84" s="37">
        <f t="shared" ca="1" si="47"/>
        <v>0</v>
      </c>
      <c r="CD84">
        <f t="shared" ca="1" si="61"/>
        <v>0</v>
      </c>
      <c r="CW84">
        <f t="shared" si="70"/>
        <v>75</v>
      </c>
      <c r="CX84" s="52">
        <f ca="1">'Rainfall Year 2065 '!M108</f>
        <v>3.4933835586269266</v>
      </c>
      <c r="CY84" s="37">
        <f t="shared" ca="1" si="48"/>
        <v>6288.0904055284682</v>
      </c>
      <c r="CZ84" s="37">
        <f t="shared" ca="1" si="62"/>
        <v>0</v>
      </c>
      <c r="DA84" s="37">
        <f t="shared" ca="1" si="49"/>
        <v>0</v>
      </c>
      <c r="DB84" s="37">
        <f t="shared" ca="1" si="50"/>
        <v>0</v>
      </c>
      <c r="DC84">
        <f t="shared" ca="1" si="63"/>
        <v>1</v>
      </c>
      <c r="DV84">
        <f t="shared" si="71"/>
        <v>75</v>
      </c>
      <c r="DW84" s="52">
        <f ca="1">'Rainfall Year 2075'!M108</f>
        <v>1.8693750943503242</v>
      </c>
      <c r="DX84" s="37">
        <f t="shared" ca="1" si="51"/>
        <v>3364.8751698305837</v>
      </c>
      <c r="DY84" s="37">
        <f t="shared" ca="1" si="64"/>
        <v>315.29089278604573</v>
      </c>
      <c r="DZ84" s="37">
        <f t="shared" ca="1" si="52"/>
        <v>315.29089278604573</v>
      </c>
      <c r="EA84" s="37">
        <f t="shared" ca="1" si="53"/>
        <v>0</v>
      </c>
      <c r="EB84">
        <f t="shared" ca="1" si="65"/>
        <v>1</v>
      </c>
    </row>
    <row r="85" spans="1:132">
      <c r="A85">
        <f t="shared" si="66"/>
        <v>76</v>
      </c>
      <c r="B85" s="52">
        <f ca="1">'Rainfall Year 2025'!M109</f>
        <v>2.9260405679160053</v>
      </c>
      <c r="C85" s="37">
        <f t="shared" ca="1" si="36"/>
        <v>5266.8730222488093</v>
      </c>
      <c r="D85" s="37">
        <f t="shared" ca="1" si="54"/>
        <v>0</v>
      </c>
      <c r="E85" s="37">
        <f t="shared" ca="1" si="37"/>
        <v>0</v>
      </c>
      <c r="F85" s="37">
        <f t="shared" ca="1" si="38"/>
        <v>0</v>
      </c>
      <c r="G85">
        <f t="shared" ca="1" si="55"/>
        <v>1</v>
      </c>
      <c r="Z85">
        <f t="shared" si="67"/>
        <v>76</v>
      </c>
      <c r="AA85" s="52">
        <f ca="1">'Rainfall Year 2035 '!M109</f>
        <v>1.5472870796896305</v>
      </c>
      <c r="AB85" s="37">
        <f t="shared" ca="1" si="39"/>
        <v>2785.1167434413351</v>
      </c>
      <c r="AC85" s="37">
        <f t="shared" ca="1" si="56"/>
        <v>1571.9394651687876</v>
      </c>
      <c r="AD85" s="37">
        <f t="shared" ca="1" si="40"/>
        <v>1571.9394651687876</v>
      </c>
      <c r="AE85" s="37">
        <f t="shared" ca="1" si="41"/>
        <v>0</v>
      </c>
      <c r="AF85">
        <f t="shared" ca="1" si="57"/>
        <v>1</v>
      </c>
      <c r="AX85">
        <f t="shared" si="68"/>
        <v>76</v>
      </c>
      <c r="AY85" s="52">
        <f ca="1">'Rainfall Year 2045'!M109</f>
        <v>0</v>
      </c>
      <c r="AZ85" s="37">
        <f t="shared" ca="1" si="42"/>
        <v>0</v>
      </c>
      <c r="BA85" s="37">
        <f t="shared" ca="1" si="58"/>
        <v>0</v>
      </c>
      <c r="BB85" s="37">
        <f t="shared" ca="1" si="43"/>
        <v>0</v>
      </c>
      <c r="BC85" s="37">
        <f t="shared" ca="1" si="44"/>
        <v>0</v>
      </c>
      <c r="BD85">
        <f t="shared" ca="1" si="59"/>
        <v>0</v>
      </c>
      <c r="BX85">
        <f t="shared" si="69"/>
        <v>76</v>
      </c>
      <c r="BY85" s="52">
        <f ca="1">'Rainfall Year 2055 '!M109</f>
        <v>0.15777483198983414</v>
      </c>
      <c r="BZ85" s="37">
        <f t="shared" ca="1" si="45"/>
        <v>283.99469758170142</v>
      </c>
      <c r="CA85" s="37">
        <f t="shared" ca="1" si="60"/>
        <v>0</v>
      </c>
      <c r="CB85" s="37">
        <f t="shared" ca="1" si="46"/>
        <v>0</v>
      </c>
      <c r="CC85" s="37">
        <f t="shared" ca="1" si="47"/>
        <v>0</v>
      </c>
      <c r="CD85">
        <f t="shared" ca="1" si="61"/>
        <v>1</v>
      </c>
      <c r="CW85">
        <f t="shared" si="70"/>
        <v>76</v>
      </c>
      <c r="CX85" s="52">
        <f ca="1">'Rainfall Year 2065 '!M109</f>
        <v>5.7578713747975421</v>
      </c>
      <c r="CY85" s="37">
        <f t="shared" ca="1" si="48"/>
        <v>10364.168474635575</v>
      </c>
      <c r="CZ85" s="37">
        <f t="shared" ca="1" si="62"/>
        <v>6288.0904055284682</v>
      </c>
      <c r="DA85" s="37">
        <f t="shared" ca="1" si="49"/>
        <v>6288.0904055284682</v>
      </c>
      <c r="DB85" s="37">
        <f t="shared" ca="1" si="50"/>
        <v>364.16847463557497</v>
      </c>
      <c r="DC85">
        <f t="shared" ca="1" si="63"/>
        <v>1</v>
      </c>
      <c r="DV85">
        <f t="shared" si="71"/>
        <v>76</v>
      </c>
      <c r="DW85" s="52">
        <f ca="1">'Rainfall Year 2075'!M109</f>
        <v>0</v>
      </c>
      <c r="DX85" s="37">
        <f t="shared" ca="1" si="51"/>
        <v>0</v>
      </c>
      <c r="DY85" s="37">
        <f t="shared" ca="1" si="64"/>
        <v>3364.8751698305837</v>
      </c>
      <c r="DZ85" s="37">
        <f t="shared" ca="1" si="52"/>
        <v>3364.8751698305837</v>
      </c>
      <c r="EA85" s="37">
        <f t="shared" ca="1" si="53"/>
        <v>0</v>
      </c>
      <c r="EB85">
        <f t="shared" ca="1" si="65"/>
        <v>0</v>
      </c>
    </row>
    <row r="86" spans="1:132">
      <c r="A86">
        <f t="shared" si="66"/>
        <v>77</v>
      </c>
      <c r="B86" s="52">
        <f ca="1">'Rainfall Year 2025'!M110</f>
        <v>0</v>
      </c>
      <c r="C86" s="37">
        <f t="shared" ca="1" si="36"/>
        <v>0</v>
      </c>
      <c r="D86" s="37">
        <f t="shared" ca="1" si="54"/>
        <v>5266.8730222488093</v>
      </c>
      <c r="E86" s="37">
        <f t="shared" ca="1" si="37"/>
        <v>5266.8730222488093</v>
      </c>
      <c r="F86" s="37">
        <f t="shared" ca="1" si="38"/>
        <v>0</v>
      </c>
      <c r="G86">
        <f t="shared" ca="1" si="55"/>
        <v>0</v>
      </c>
      <c r="Z86">
        <f t="shared" si="67"/>
        <v>77</v>
      </c>
      <c r="AA86" s="52">
        <f ca="1">'Rainfall Year 2035 '!M110</f>
        <v>0.15162886497234976</v>
      </c>
      <c r="AB86" s="37">
        <f t="shared" ca="1" si="39"/>
        <v>272.93195695022956</v>
      </c>
      <c r="AC86" s="37">
        <f t="shared" ca="1" si="56"/>
        <v>2785.1167434413351</v>
      </c>
      <c r="AD86" s="37">
        <f t="shared" ca="1" si="40"/>
        <v>2785.1167434413351</v>
      </c>
      <c r="AE86" s="37">
        <f t="shared" ca="1" si="41"/>
        <v>0</v>
      </c>
      <c r="AF86">
        <f t="shared" ca="1" si="57"/>
        <v>1</v>
      </c>
      <c r="AX86">
        <f t="shared" si="68"/>
        <v>77</v>
      </c>
      <c r="AY86" s="52">
        <f ca="1">'Rainfall Year 2045'!M110</f>
        <v>0</v>
      </c>
      <c r="AZ86" s="37">
        <f t="shared" ca="1" si="42"/>
        <v>0</v>
      </c>
      <c r="BA86" s="37">
        <f t="shared" ca="1" si="58"/>
        <v>0</v>
      </c>
      <c r="BB86" s="37">
        <f t="shared" ca="1" si="43"/>
        <v>0</v>
      </c>
      <c r="BC86" s="37">
        <f t="shared" ca="1" si="44"/>
        <v>0</v>
      </c>
      <c r="BD86">
        <f t="shared" ca="1" si="59"/>
        <v>0</v>
      </c>
      <c r="BX86">
        <f t="shared" si="69"/>
        <v>77</v>
      </c>
      <c r="BY86" s="52">
        <f ca="1">'Rainfall Year 2055 '!M110</f>
        <v>0</v>
      </c>
      <c r="BZ86" s="37">
        <f t="shared" ca="1" si="45"/>
        <v>0</v>
      </c>
      <c r="CA86" s="37">
        <f t="shared" ca="1" si="60"/>
        <v>283.99469758170142</v>
      </c>
      <c r="CB86" s="37">
        <f t="shared" ca="1" si="46"/>
        <v>283.99469758170142</v>
      </c>
      <c r="CC86" s="37">
        <f t="shared" ca="1" si="47"/>
        <v>0</v>
      </c>
      <c r="CD86">
        <f t="shared" ca="1" si="61"/>
        <v>0</v>
      </c>
      <c r="CW86">
        <f t="shared" si="70"/>
        <v>77</v>
      </c>
      <c r="CX86" s="52">
        <f ca="1">'Rainfall Year 2065 '!M110</f>
        <v>7.5657084957818714</v>
      </c>
      <c r="CY86" s="37">
        <f t="shared" ca="1" si="48"/>
        <v>13618.275292407368</v>
      </c>
      <c r="CZ86" s="37">
        <f t="shared" ca="1" si="62"/>
        <v>10000</v>
      </c>
      <c r="DA86" s="37">
        <f t="shared" ca="1" si="49"/>
        <v>10000</v>
      </c>
      <c r="DB86" s="37">
        <f t="shared" ca="1" si="50"/>
        <v>3618.2752924073684</v>
      </c>
      <c r="DC86">
        <f t="shared" ca="1" si="63"/>
        <v>1</v>
      </c>
      <c r="DV86">
        <f t="shared" si="71"/>
        <v>77</v>
      </c>
      <c r="DW86" s="52">
        <f ca="1">'Rainfall Year 2075'!M110</f>
        <v>0.45724695058692594</v>
      </c>
      <c r="DX86" s="37">
        <f t="shared" ca="1" si="51"/>
        <v>823.04451105646672</v>
      </c>
      <c r="DY86" s="37">
        <f t="shared" ca="1" si="64"/>
        <v>0</v>
      </c>
      <c r="DZ86" s="37">
        <f t="shared" ca="1" si="52"/>
        <v>0</v>
      </c>
      <c r="EA86" s="37">
        <f t="shared" ca="1" si="53"/>
        <v>0</v>
      </c>
      <c r="EB86">
        <f t="shared" ca="1" si="65"/>
        <v>1</v>
      </c>
    </row>
    <row r="87" spans="1:132">
      <c r="A87">
        <f t="shared" si="66"/>
        <v>78</v>
      </c>
      <c r="B87" s="52">
        <f ca="1">'Rainfall Year 2025'!M111</f>
        <v>0.72711335201968386</v>
      </c>
      <c r="C87" s="37">
        <f t="shared" ca="1" si="36"/>
        <v>1308.8040336354309</v>
      </c>
      <c r="D87" s="37">
        <f t="shared" ca="1" si="54"/>
        <v>0</v>
      </c>
      <c r="E87" s="37">
        <f t="shared" ca="1" si="37"/>
        <v>0</v>
      </c>
      <c r="F87" s="37">
        <f t="shared" ca="1" si="38"/>
        <v>0</v>
      </c>
      <c r="G87">
        <f t="shared" ca="1" si="55"/>
        <v>1</v>
      </c>
      <c r="Z87">
        <f t="shared" si="67"/>
        <v>78</v>
      </c>
      <c r="AA87" s="52">
        <f ca="1">'Rainfall Year 2035 '!M111</f>
        <v>2.6718447619369043</v>
      </c>
      <c r="AB87" s="37">
        <f t="shared" ca="1" si="39"/>
        <v>4809.320571486428</v>
      </c>
      <c r="AC87" s="37">
        <f t="shared" ca="1" si="56"/>
        <v>272.93195695022951</v>
      </c>
      <c r="AD87" s="37">
        <f t="shared" ca="1" si="40"/>
        <v>272.93195695022951</v>
      </c>
      <c r="AE87" s="37">
        <f t="shared" ca="1" si="41"/>
        <v>0</v>
      </c>
      <c r="AF87">
        <f t="shared" ca="1" si="57"/>
        <v>1</v>
      </c>
      <c r="AX87">
        <f t="shared" si="68"/>
        <v>78</v>
      </c>
      <c r="AY87" s="52">
        <f ca="1">'Rainfall Year 2045'!M111</f>
        <v>6.8431388830348139</v>
      </c>
      <c r="AZ87" s="37">
        <f t="shared" ca="1" si="42"/>
        <v>12317.649989462665</v>
      </c>
      <c r="BA87" s="37">
        <f t="shared" ca="1" si="58"/>
        <v>0</v>
      </c>
      <c r="BB87" s="37">
        <f t="shared" ca="1" si="43"/>
        <v>0</v>
      </c>
      <c r="BC87" s="37">
        <f t="shared" ca="1" si="44"/>
        <v>2317.649989462665</v>
      </c>
      <c r="BD87">
        <f t="shared" ca="1" si="59"/>
        <v>1</v>
      </c>
      <c r="BX87">
        <f t="shared" si="69"/>
        <v>78</v>
      </c>
      <c r="BY87" s="52">
        <f ca="1">'Rainfall Year 2055 '!M111</f>
        <v>1.996954698330885</v>
      </c>
      <c r="BZ87" s="37">
        <f t="shared" ca="1" si="45"/>
        <v>3594.5184569955932</v>
      </c>
      <c r="CA87" s="37">
        <f t="shared" ca="1" si="60"/>
        <v>0</v>
      </c>
      <c r="CB87" s="37">
        <f t="shared" ca="1" si="46"/>
        <v>0</v>
      </c>
      <c r="CC87" s="37">
        <f t="shared" ca="1" si="47"/>
        <v>0</v>
      </c>
      <c r="CD87">
        <f t="shared" ca="1" si="61"/>
        <v>1</v>
      </c>
      <c r="CW87">
        <f t="shared" si="70"/>
        <v>78</v>
      </c>
      <c r="CX87" s="52">
        <f ca="1">'Rainfall Year 2065 '!M111</f>
        <v>15.502067817906982</v>
      </c>
      <c r="CY87" s="37">
        <f t="shared" ca="1" si="48"/>
        <v>27903.722072232566</v>
      </c>
      <c r="CZ87" s="37">
        <f t="shared" ca="1" si="62"/>
        <v>10000</v>
      </c>
      <c r="DA87" s="37">
        <f t="shared" ca="1" si="49"/>
        <v>10000</v>
      </c>
      <c r="DB87" s="37">
        <f t="shared" ca="1" si="50"/>
        <v>17903.722072232566</v>
      </c>
      <c r="DC87">
        <f t="shared" ca="1" si="63"/>
        <v>1</v>
      </c>
      <c r="DV87">
        <f t="shared" si="71"/>
        <v>78</v>
      </c>
      <c r="DW87" s="52">
        <f ca="1">'Rainfall Year 2075'!M111</f>
        <v>0</v>
      </c>
      <c r="DX87" s="37">
        <f t="shared" ca="1" si="51"/>
        <v>0</v>
      </c>
      <c r="DY87" s="37">
        <f t="shared" ca="1" si="64"/>
        <v>823.04451105646672</v>
      </c>
      <c r="DZ87" s="37">
        <f t="shared" ca="1" si="52"/>
        <v>823.04451105646672</v>
      </c>
      <c r="EA87" s="37">
        <f t="shared" ca="1" si="53"/>
        <v>0</v>
      </c>
      <c r="EB87">
        <f t="shared" ca="1" si="65"/>
        <v>0</v>
      </c>
    </row>
    <row r="88" spans="1:132">
      <c r="A88">
        <f t="shared" si="66"/>
        <v>79</v>
      </c>
      <c r="B88" s="52">
        <f ca="1">'Rainfall Year 2025'!M112</f>
        <v>0</v>
      </c>
      <c r="C88" s="37">
        <f t="shared" ca="1" si="36"/>
        <v>0</v>
      </c>
      <c r="D88" s="37">
        <f t="shared" ca="1" si="54"/>
        <v>1308.8040336354309</v>
      </c>
      <c r="E88" s="37">
        <f t="shared" ca="1" si="37"/>
        <v>1308.8040336354309</v>
      </c>
      <c r="F88" s="37">
        <f t="shared" ca="1" si="38"/>
        <v>0</v>
      </c>
      <c r="G88">
        <f t="shared" ca="1" si="55"/>
        <v>0</v>
      </c>
      <c r="Z88">
        <f t="shared" si="67"/>
        <v>79</v>
      </c>
      <c r="AA88" s="52">
        <f ca="1">'Rainfall Year 2035 '!M112</f>
        <v>2.6140941246804479</v>
      </c>
      <c r="AB88" s="37">
        <f t="shared" ca="1" si="39"/>
        <v>4705.3694244248063</v>
      </c>
      <c r="AC88" s="37">
        <f t="shared" ca="1" si="56"/>
        <v>4809.320571486428</v>
      </c>
      <c r="AD88" s="37">
        <f t="shared" ca="1" si="40"/>
        <v>4809.320571486428</v>
      </c>
      <c r="AE88" s="37">
        <f t="shared" ca="1" si="41"/>
        <v>0</v>
      </c>
      <c r="AF88">
        <f t="shared" ca="1" si="57"/>
        <v>1</v>
      </c>
      <c r="AX88">
        <f t="shared" si="68"/>
        <v>79</v>
      </c>
      <c r="AY88" s="52">
        <f ca="1">'Rainfall Year 2045'!M112</f>
        <v>3.0749786217712605</v>
      </c>
      <c r="AZ88" s="37">
        <f t="shared" ca="1" si="42"/>
        <v>5534.9615191882685</v>
      </c>
      <c r="BA88" s="37">
        <f t="shared" ca="1" si="58"/>
        <v>10000</v>
      </c>
      <c r="BB88" s="37">
        <f t="shared" ca="1" si="43"/>
        <v>10000</v>
      </c>
      <c r="BC88" s="37">
        <f t="shared" ca="1" si="44"/>
        <v>0</v>
      </c>
      <c r="BD88">
        <f t="shared" ca="1" si="59"/>
        <v>1</v>
      </c>
      <c r="BX88">
        <f t="shared" si="69"/>
        <v>79</v>
      </c>
      <c r="BY88" s="52">
        <f ca="1">'Rainfall Year 2055 '!M112</f>
        <v>5.6553479304010064E-2</v>
      </c>
      <c r="BZ88" s="37">
        <f t="shared" ca="1" si="45"/>
        <v>101.79626274721811</v>
      </c>
      <c r="CA88" s="37">
        <f t="shared" ca="1" si="60"/>
        <v>3594.5184569955932</v>
      </c>
      <c r="CB88" s="37">
        <f t="shared" ca="1" si="46"/>
        <v>3594.5184569955932</v>
      </c>
      <c r="CC88" s="37">
        <f t="shared" ca="1" si="47"/>
        <v>0</v>
      </c>
      <c r="CD88">
        <f t="shared" ca="1" si="61"/>
        <v>1</v>
      </c>
      <c r="CW88">
        <f t="shared" si="70"/>
        <v>79</v>
      </c>
      <c r="CX88" s="52">
        <f ca="1">'Rainfall Year 2065 '!M112</f>
        <v>1.8484754524486879</v>
      </c>
      <c r="CY88" s="37">
        <f t="shared" ca="1" si="48"/>
        <v>3327.2558144076384</v>
      </c>
      <c r="CZ88" s="37">
        <f t="shared" ca="1" si="62"/>
        <v>10000</v>
      </c>
      <c r="DA88" s="37">
        <f t="shared" ca="1" si="49"/>
        <v>10000</v>
      </c>
      <c r="DB88" s="37">
        <f t="shared" ca="1" si="50"/>
        <v>0</v>
      </c>
      <c r="DC88">
        <f t="shared" ca="1" si="63"/>
        <v>1</v>
      </c>
      <c r="DV88">
        <f t="shared" si="71"/>
        <v>79</v>
      </c>
      <c r="DW88" s="52">
        <f ca="1">'Rainfall Year 2075'!M112</f>
        <v>5.9754128791425947</v>
      </c>
      <c r="DX88" s="37">
        <f t="shared" ca="1" si="51"/>
        <v>10755.74318245667</v>
      </c>
      <c r="DY88" s="37">
        <f t="shared" ca="1" si="64"/>
        <v>0</v>
      </c>
      <c r="DZ88" s="37">
        <f t="shared" ca="1" si="52"/>
        <v>0</v>
      </c>
      <c r="EA88" s="37">
        <f t="shared" ca="1" si="53"/>
        <v>755.74318245667018</v>
      </c>
      <c r="EB88">
        <f t="shared" ca="1" si="65"/>
        <v>1</v>
      </c>
    </row>
    <row r="89" spans="1:132">
      <c r="A89">
        <f t="shared" si="66"/>
        <v>80</v>
      </c>
      <c r="B89" s="52">
        <f ca="1">'Rainfall Year 2025'!M113</f>
        <v>0</v>
      </c>
      <c r="C89" s="37">
        <f t="shared" ca="1" si="36"/>
        <v>0</v>
      </c>
      <c r="D89" s="37">
        <f t="shared" ca="1" si="54"/>
        <v>0</v>
      </c>
      <c r="E89" s="37">
        <f t="shared" ca="1" si="37"/>
        <v>0</v>
      </c>
      <c r="F89" s="37">
        <f t="shared" ca="1" si="38"/>
        <v>0</v>
      </c>
      <c r="G89">
        <f t="shared" ca="1" si="55"/>
        <v>0</v>
      </c>
      <c r="Z89">
        <f t="shared" si="67"/>
        <v>80</v>
      </c>
      <c r="AA89" s="52">
        <f ca="1">'Rainfall Year 2035 '!M113</f>
        <v>1.1699302878389</v>
      </c>
      <c r="AB89" s="37">
        <f t="shared" ca="1" si="39"/>
        <v>2105.8745181100198</v>
      </c>
      <c r="AC89" s="37">
        <f t="shared" ca="1" si="56"/>
        <v>4705.3694244248063</v>
      </c>
      <c r="AD89" s="37">
        <f t="shared" ca="1" si="40"/>
        <v>4705.3694244248063</v>
      </c>
      <c r="AE89" s="37">
        <f t="shared" ca="1" si="41"/>
        <v>0</v>
      </c>
      <c r="AF89">
        <f t="shared" ca="1" si="57"/>
        <v>1</v>
      </c>
      <c r="AX89">
        <f t="shared" si="68"/>
        <v>80</v>
      </c>
      <c r="AY89" s="52">
        <f ca="1">'Rainfall Year 2045'!M113</f>
        <v>0</v>
      </c>
      <c r="AZ89" s="37">
        <f t="shared" ca="1" si="42"/>
        <v>0</v>
      </c>
      <c r="BA89" s="37">
        <f t="shared" ca="1" si="58"/>
        <v>5534.9615191882694</v>
      </c>
      <c r="BB89" s="37">
        <f t="shared" ca="1" si="43"/>
        <v>5534.9615191882694</v>
      </c>
      <c r="BC89" s="37">
        <f t="shared" ca="1" si="44"/>
        <v>0</v>
      </c>
      <c r="BD89">
        <f t="shared" ca="1" si="59"/>
        <v>0</v>
      </c>
      <c r="BX89">
        <f t="shared" si="69"/>
        <v>80</v>
      </c>
      <c r="BY89" s="52">
        <f ca="1">'Rainfall Year 2055 '!M113</f>
        <v>8.7379636594708714</v>
      </c>
      <c r="BZ89" s="37">
        <f t="shared" ca="1" si="45"/>
        <v>15728.334587047568</v>
      </c>
      <c r="CA89" s="37">
        <f t="shared" ca="1" si="60"/>
        <v>101.79626274721795</v>
      </c>
      <c r="CB89" s="37">
        <f t="shared" ca="1" si="46"/>
        <v>101.79626274721795</v>
      </c>
      <c r="CC89" s="37">
        <f t="shared" ca="1" si="47"/>
        <v>5728.3345870475678</v>
      </c>
      <c r="CD89">
        <f t="shared" ca="1" si="61"/>
        <v>1</v>
      </c>
      <c r="CW89">
        <f t="shared" si="70"/>
        <v>80</v>
      </c>
      <c r="CX89" s="52">
        <f ca="1">'Rainfall Year 2065 '!M113</f>
        <v>0.33822690179627884</v>
      </c>
      <c r="CY89" s="37">
        <f t="shared" ca="1" si="48"/>
        <v>608.80842323330194</v>
      </c>
      <c r="CZ89" s="37">
        <f t="shared" ca="1" si="62"/>
        <v>3327.2558144076393</v>
      </c>
      <c r="DA89" s="37">
        <f t="shared" ca="1" si="49"/>
        <v>3327.2558144076393</v>
      </c>
      <c r="DB89" s="37">
        <f t="shared" ca="1" si="50"/>
        <v>0</v>
      </c>
      <c r="DC89">
        <f t="shared" ca="1" si="63"/>
        <v>1</v>
      </c>
      <c r="DV89">
        <f t="shared" si="71"/>
        <v>80</v>
      </c>
      <c r="DW89" s="52">
        <f ca="1">'Rainfall Year 2075'!M113</f>
        <v>5.8011637971867396</v>
      </c>
      <c r="DX89" s="37">
        <f t="shared" ca="1" si="51"/>
        <v>10442.094834936132</v>
      </c>
      <c r="DY89" s="37">
        <f t="shared" ca="1" si="64"/>
        <v>10000</v>
      </c>
      <c r="DZ89" s="37">
        <f t="shared" ca="1" si="52"/>
        <v>10000</v>
      </c>
      <c r="EA89" s="37">
        <f t="shared" ca="1" si="53"/>
        <v>442.09483493613152</v>
      </c>
      <c r="EB89">
        <f t="shared" ca="1" si="65"/>
        <v>1</v>
      </c>
    </row>
    <row r="90" spans="1:132">
      <c r="A90">
        <f t="shared" si="66"/>
        <v>81</v>
      </c>
      <c r="B90" s="52">
        <f ca="1">'Rainfall Year 2025'!M114</f>
        <v>1.9555102300942211</v>
      </c>
      <c r="C90" s="37">
        <f t="shared" ca="1" si="36"/>
        <v>3519.9184141695978</v>
      </c>
      <c r="D90" s="37">
        <f t="shared" ca="1" si="54"/>
        <v>0</v>
      </c>
      <c r="E90" s="37">
        <f t="shared" ca="1" si="37"/>
        <v>0</v>
      </c>
      <c r="F90" s="37">
        <f t="shared" ca="1" si="38"/>
        <v>0</v>
      </c>
      <c r="G90">
        <f t="shared" ca="1" si="55"/>
        <v>1</v>
      </c>
      <c r="Z90">
        <f t="shared" si="67"/>
        <v>81</v>
      </c>
      <c r="AA90" s="52">
        <f ca="1">'Rainfall Year 2035 '!M114</f>
        <v>0</v>
      </c>
      <c r="AB90" s="37">
        <f t="shared" ca="1" si="39"/>
        <v>0</v>
      </c>
      <c r="AC90" s="37">
        <f t="shared" ca="1" si="56"/>
        <v>2105.8745181100194</v>
      </c>
      <c r="AD90" s="37">
        <f t="shared" ca="1" si="40"/>
        <v>2105.8745181100194</v>
      </c>
      <c r="AE90" s="37">
        <f t="shared" ca="1" si="41"/>
        <v>0</v>
      </c>
      <c r="AF90">
        <f t="shared" ca="1" si="57"/>
        <v>0</v>
      </c>
      <c r="AX90">
        <f t="shared" si="68"/>
        <v>81</v>
      </c>
      <c r="AY90" s="52">
        <f ca="1">'Rainfall Year 2045'!M114</f>
        <v>0</v>
      </c>
      <c r="AZ90" s="37">
        <f t="shared" ca="1" si="42"/>
        <v>0</v>
      </c>
      <c r="BA90" s="37">
        <f t="shared" ca="1" si="58"/>
        <v>0</v>
      </c>
      <c r="BB90" s="37">
        <f t="shared" ca="1" si="43"/>
        <v>0</v>
      </c>
      <c r="BC90" s="37">
        <f t="shared" ca="1" si="44"/>
        <v>0</v>
      </c>
      <c r="BD90">
        <f t="shared" ca="1" si="59"/>
        <v>0</v>
      </c>
      <c r="BX90">
        <f t="shared" si="69"/>
        <v>81</v>
      </c>
      <c r="BY90" s="52">
        <f ca="1">'Rainfall Year 2055 '!M114</f>
        <v>0</v>
      </c>
      <c r="BZ90" s="37">
        <f t="shared" ca="1" si="45"/>
        <v>0</v>
      </c>
      <c r="CA90" s="37">
        <f t="shared" ca="1" si="60"/>
        <v>10000</v>
      </c>
      <c r="CB90" s="37">
        <f t="shared" ca="1" si="46"/>
        <v>10000</v>
      </c>
      <c r="CC90" s="37">
        <f t="shared" ca="1" si="47"/>
        <v>0</v>
      </c>
      <c r="CD90">
        <f t="shared" ca="1" si="61"/>
        <v>0</v>
      </c>
      <c r="CW90">
        <f t="shared" si="70"/>
        <v>81</v>
      </c>
      <c r="CX90" s="52">
        <f ca="1">'Rainfall Year 2065 '!M114</f>
        <v>0</v>
      </c>
      <c r="CY90" s="37">
        <f t="shared" ca="1" si="48"/>
        <v>0</v>
      </c>
      <c r="CZ90" s="37">
        <f t="shared" ca="1" si="62"/>
        <v>608.80842323330216</v>
      </c>
      <c r="DA90" s="37">
        <f t="shared" ca="1" si="49"/>
        <v>608.80842323330216</v>
      </c>
      <c r="DB90" s="37">
        <f t="shared" ca="1" si="50"/>
        <v>0</v>
      </c>
      <c r="DC90">
        <f t="shared" ca="1" si="63"/>
        <v>0</v>
      </c>
      <c r="DV90">
        <f t="shared" si="71"/>
        <v>81</v>
      </c>
      <c r="DW90" s="52">
        <f ca="1">'Rainfall Year 2075'!M114</f>
        <v>0</v>
      </c>
      <c r="DX90" s="37">
        <f t="shared" ca="1" si="51"/>
        <v>0</v>
      </c>
      <c r="DY90" s="37">
        <f t="shared" ca="1" si="64"/>
        <v>10000</v>
      </c>
      <c r="DZ90" s="37">
        <f t="shared" ca="1" si="52"/>
        <v>10000</v>
      </c>
      <c r="EA90" s="37">
        <f t="shared" ca="1" si="53"/>
        <v>0</v>
      </c>
      <c r="EB90">
        <f t="shared" ca="1" si="65"/>
        <v>0</v>
      </c>
    </row>
    <row r="91" spans="1:132">
      <c r="A91">
        <f t="shared" si="66"/>
        <v>82</v>
      </c>
      <c r="B91" s="52">
        <f ca="1">'Rainfall Year 2025'!M115</f>
        <v>8.6096908499025387E-3</v>
      </c>
      <c r="C91" s="37">
        <f t="shared" ca="1" si="36"/>
        <v>15.497443529824569</v>
      </c>
      <c r="D91" s="37">
        <f t="shared" ca="1" si="54"/>
        <v>3519.9184141695978</v>
      </c>
      <c r="E91" s="37">
        <f t="shared" ca="1" si="37"/>
        <v>3519.9184141695978</v>
      </c>
      <c r="F91" s="37">
        <f t="shared" ca="1" si="38"/>
        <v>0</v>
      </c>
      <c r="G91">
        <f t="shared" ca="1" si="55"/>
        <v>1</v>
      </c>
      <c r="Z91">
        <f t="shared" si="67"/>
        <v>82</v>
      </c>
      <c r="AA91" s="52">
        <f ca="1">'Rainfall Year 2035 '!M115</f>
        <v>0</v>
      </c>
      <c r="AB91" s="37">
        <f t="shared" ca="1" si="39"/>
        <v>0</v>
      </c>
      <c r="AC91" s="37">
        <f t="shared" ca="1" si="56"/>
        <v>0</v>
      </c>
      <c r="AD91" s="37">
        <f t="shared" ca="1" si="40"/>
        <v>0</v>
      </c>
      <c r="AE91" s="37">
        <f t="shared" ca="1" si="41"/>
        <v>0</v>
      </c>
      <c r="AF91">
        <f t="shared" ca="1" si="57"/>
        <v>0</v>
      </c>
      <c r="AX91">
        <f t="shared" si="68"/>
        <v>82</v>
      </c>
      <c r="AY91" s="52">
        <f ca="1">'Rainfall Year 2045'!M115</f>
        <v>0</v>
      </c>
      <c r="AZ91" s="37">
        <f t="shared" ca="1" si="42"/>
        <v>0</v>
      </c>
      <c r="BA91" s="37">
        <f t="shared" ca="1" si="58"/>
        <v>0</v>
      </c>
      <c r="BB91" s="37">
        <f t="shared" ca="1" si="43"/>
        <v>0</v>
      </c>
      <c r="BC91" s="37">
        <f t="shared" ca="1" si="44"/>
        <v>0</v>
      </c>
      <c r="BD91">
        <f t="shared" ca="1" si="59"/>
        <v>0</v>
      </c>
      <c r="BX91">
        <f t="shared" si="69"/>
        <v>82</v>
      </c>
      <c r="BY91" s="52">
        <f ca="1">'Rainfall Year 2055 '!M115</f>
        <v>0.39506300987096071</v>
      </c>
      <c r="BZ91" s="37">
        <f t="shared" ca="1" si="45"/>
        <v>711.11341776772929</v>
      </c>
      <c r="CA91" s="37">
        <f t="shared" ca="1" si="60"/>
        <v>0</v>
      </c>
      <c r="CB91" s="37">
        <f t="shared" ca="1" si="46"/>
        <v>0</v>
      </c>
      <c r="CC91" s="37">
        <f t="shared" ca="1" si="47"/>
        <v>0</v>
      </c>
      <c r="CD91">
        <f t="shared" ca="1" si="61"/>
        <v>1</v>
      </c>
      <c r="CW91">
        <f t="shared" si="70"/>
        <v>82</v>
      </c>
      <c r="CX91" s="52">
        <f ca="1">'Rainfall Year 2065 '!M115</f>
        <v>0.37191361202035711</v>
      </c>
      <c r="CY91" s="37">
        <f t="shared" ca="1" si="48"/>
        <v>669.44450163664283</v>
      </c>
      <c r="CZ91" s="37">
        <f t="shared" ca="1" si="62"/>
        <v>0</v>
      </c>
      <c r="DA91" s="37">
        <f t="shared" ca="1" si="49"/>
        <v>0</v>
      </c>
      <c r="DB91" s="37">
        <f t="shared" ca="1" si="50"/>
        <v>0</v>
      </c>
      <c r="DC91">
        <f t="shared" ca="1" si="63"/>
        <v>1</v>
      </c>
      <c r="DV91">
        <f t="shared" si="71"/>
        <v>82</v>
      </c>
      <c r="DW91" s="52">
        <f ca="1">'Rainfall Year 2075'!M115</f>
        <v>2.5880431588176136</v>
      </c>
      <c r="DX91" s="37">
        <f t="shared" ca="1" si="51"/>
        <v>4658.4776858717041</v>
      </c>
      <c r="DY91" s="37">
        <f t="shared" ca="1" si="64"/>
        <v>0</v>
      </c>
      <c r="DZ91" s="37">
        <f t="shared" ca="1" si="52"/>
        <v>0</v>
      </c>
      <c r="EA91" s="37">
        <f t="shared" ca="1" si="53"/>
        <v>0</v>
      </c>
      <c r="EB91">
        <f t="shared" ca="1" si="65"/>
        <v>1</v>
      </c>
    </row>
    <row r="92" spans="1:132">
      <c r="A92">
        <f t="shared" si="66"/>
        <v>83</v>
      </c>
      <c r="B92" s="52">
        <f ca="1">'Rainfall Year 2025'!M116</f>
        <v>0.34244869566200542</v>
      </c>
      <c r="C92" s="37">
        <f t="shared" ca="1" si="36"/>
        <v>616.40765219160971</v>
      </c>
      <c r="D92" s="37">
        <f t="shared" ca="1" si="54"/>
        <v>15.497443529824523</v>
      </c>
      <c r="E92" s="37">
        <f t="shared" ca="1" si="37"/>
        <v>15.497443529824523</v>
      </c>
      <c r="F92" s="37">
        <f t="shared" ca="1" si="38"/>
        <v>0</v>
      </c>
      <c r="G92">
        <f t="shared" ca="1" si="55"/>
        <v>1</v>
      </c>
      <c r="Z92">
        <f t="shared" si="67"/>
        <v>83</v>
      </c>
      <c r="AA92" s="52">
        <f ca="1">'Rainfall Year 2035 '!M116</f>
        <v>1.3297867609201384</v>
      </c>
      <c r="AB92" s="37">
        <f t="shared" ca="1" si="39"/>
        <v>2393.616169656249</v>
      </c>
      <c r="AC92" s="37">
        <f t="shared" ca="1" si="56"/>
        <v>0</v>
      </c>
      <c r="AD92" s="37">
        <f t="shared" ca="1" si="40"/>
        <v>0</v>
      </c>
      <c r="AE92" s="37">
        <f t="shared" ca="1" si="41"/>
        <v>0</v>
      </c>
      <c r="AF92">
        <f t="shared" ca="1" si="57"/>
        <v>1</v>
      </c>
      <c r="AX92">
        <f t="shared" si="68"/>
        <v>83</v>
      </c>
      <c r="AY92" s="52">
        <f ca="1">'Rainfall Year 2045'!M116</f>
        <v>5.5810002994353649</v>
      </c>
      <c r="AZ92" s="37">
        <f t="shared" ca="1" si="42"/>
        <v>10045.800538983656</v>
      </c>
      <c r="BA92" s="37">
        <f t="shared" ca="1" si="58"/>
        <v>0</v>
      </c>
      <c r="BB92" s="37">
        <f t="shared" ca="1" si="43"/>
        <v>0</v>
      </c>
      <c r="BC92" s="37">
        <f t="shared" ca="1" si="44"/>
        <v>45.800538983656224</v>
      </c>
      <c r="BD92">
        <f t="shared" ca="1" si="59"/>
        <v>1</v>
      </c>
      <c r="BX92">
        <f t="shared" si="69"/>
        <v>83</v>
      </c>
      <c r="BY92" s="52">
        <f ca="1">'Rainfall Year 2055 '!M116</f>
        <v>0.2647529176197832</v>
      </c>
      <c r="BZ92" s="37">
        <f t="shared" ca="1" si="45"/>
        <v>476.55525171560976</v>
      </c>
      <c r="CA92" s="37">
        <f t="shared" ca="1" si="60"/>
        <v>711.11341776772929</v>
      </c>
      <c r="CB92" s="37">
        <f t="shared" ca="1" si="46"/>
        <v>711.11341776772929</v>
      </c>
      <c r="CC92" s="37">
        <f t="shared" ca="1" si="47"/>
        <v>0</v>
      </c>
      <c r="CD92">
        <f t="shared" ca="1" si="61"/>
        <v>1</v>
      </c>
      <c r="CW92">
        <f t="shared" si="70"/>
        <v>83</v>
      </c>
      <c r="CX92" s="52">
        <f ca="1">'Rainfall Year 2065 '!M116</f>
        <v>0</v>
      </c>
      <c r="CY92" s="37">
        <f t="shared" ca="1" si="48"/>
        <v>0</v>
      </c>
      <c r="CZ92" s="37">
        <f t="shared" ca="1" si="62"/>
        <v>669.44450163664283</v>
      </c>
      <c r="DA92" s="37">
        <f t="shared" ca="1" si="49"/>
        <v>669.44450163664283</v>
      </c>
      <c r="DB92" s="37">
        <f t="shared" ca="1" si="50"/>
        <v>0</v>
      </c>
      <c r="DC92">
        <f t="shared" ca="1" si="63"/>
        <v>0</v>
      </c>
      <c r="DV92">
        <f t="shared" si="71"/>
        <v>83</v>
      </c>
      <c r="DW92" s="52">
        <f ca="1">'Rainfall Year 2075'!M116</f>
        <v>0</v>
      </c>
      <c r="DX92" s="37">
        <f t="shared" ca="1" si="51"/>
        <v>0</v>
      </c>
      <c r="DY92" s="37">
        <f t="shared" ca="1" si="64"/>
        <v>4658.4776858717041</v>
      </c>
      <c r="DZ92" s="37">
        <f t="shared" ca="1" si="52"/>
        <v>4658.4776858717041</v>
      </c>
      <c r="EA92" s="37">
        <f t="shared" ca="1" si="53"/>
        <v>0</v>
      </c>
      <c r="EB92">
        <f t="shared" ca="1" si="65"/>
        <v>0</v>
      </c>
    </row>
    <row r="93" spans="1:132">
      <c r="A93">
        <f t="shared" si="66"/>
        <v>84</v>
      </c>
      <c r="B93" s="52">
        <f ca="1">'Rainfall Year 2025'!M117</f>
        <v>0.7171556036763459</v>
      </c>
      <c r="C93" s="37">
        <f t="shared" ca="1" si="36"/>
        <v>1290.8800866174226</v>
      </c>
      <c r="D93" s="37">
        <f t="shared" ca="1" si="54"/>
        <v>616.40765219160971</v>
      </c>
      <c r="E93" s="37">
        <f t="shared" ca="1" si="37"/>
        <v>616.40765219160971</v>
      </c>
      <c r="F93" s="37">
        <f t="shared" ca="1" si="38"/>
        <v>0</v>
      </c>
      <c r="G93">
        <f t="shared" ca="1" si="55"/>
        <v>1</v>
      </c>
      <c r="Z93">
        <f t="shared" si="67"/>
        <v>84</v>
      </c>
      <c r="AA93" s="52">
        <f ca="1">'Rainfall Year 2035 '!M117</f>
        <v>0</v>
      </c>
      <c r="AB93" s="37">
        <f t="shared" ca="1" si="39"/>
        <v>0</v>
      </c>
      <c r="AC93" s="37">
        <f t="shared" ca="1" si="56"/>
        <v>2393.616169656249</v>
      </c>
      <c r="AD93" s="37">
        <f t="shared" ca="1" si="40"/>
        <v>2393.616169656249</v>
      </c>
      <c r="AE93" s="37">
        <f t="shared" ca="1" si="41"/>
        <v>0</v>
      </c>
      <c r="AF93">
        <f t="shared" ca="1" si="57"/>
        <v>0</v>
      </c>
      <c r="AX93">
        <f t="shared" si="68"/>
        <v>84</v>
      </c>
      <c r="AY93" s="52">
        <f ca="1">'Rainfall Year 2045'!M117</f>
        <v>0.93046605850931063</v>
      </c>
      <c r="AZ93" s="37">
        <f t="shared" ca="1" si="42"/>
        <v>1674.8389053167591</v>
      </c>
      <c r="BA93" s="37">
        <f t="shared" ca="1" si="58"/>
        <v>10000</v>
      </c>
      <c r="BB93" s="37">
        <f t="shared" ca="1" si="43"/>
        <v>10000</v>
      </c>
      <c r="BC93" s="37">
        <f t="shared" ca="1" si="44"/>
        <v>0</v>
      </c>
      <c r="BD93">
        <f t="shared" ca="1" si="59"/>
        <v>1</v>
      </c>
      <c r="BX93">
        <f t="shared" si="69"/>
        <v>84</v>
      </c>
      <c r="BY93" s="52">
        <f ca="1">'Rainfall Year 2055 '!M117</f>
        <v>1.6481239583518164</v>
      </c>
      <c r="BZ93" s="37">
        <f t="shared" ca="1" si="45"/>
        <v>2966.6231250332694</v>
      </c>
      <c r="CA93" s="37">
        <f t="shared" ca="1" si="60"/>
        <v>476.55525171560976</v>
      </c>
      <c r="CB93" s="37">
        <f t="shared" ca="1" si="46"/>
        <v>476.55525171560976</v>
      </c>
      <c r="CC93" s="37">
        <f t="shared" ca="1" si="47"/>
        <v>0</v>
      </c>
      <c r="CD93">
        <f t="shared" ca="1" si="61"/>
        <v>1</v>
      </c>
      <c r="CW93">
        <f t="shared" si="70"/>
        <v>84</v>
      </c>
      <c r="CX93" s="52">
        <f ca="1">'Rainfall Year 2065 '!M117</f>
        <v>0</v>
      </c>
      <c r="CY93" s="37">
        <f t="shared" ca="1" si="48"/>
        <v>0</v>
      </c>
      <c r="CZ93" s="37">
        <f t="shared" ca="1" si="62"/>
        <v>0</v>
      </c>
      <c r="DA93" s="37">
        <f t="shared" ca="1" si="49"/>
        <v>0</v>
      </c>
      <c r="DB93" s="37">
        <f t="shared" ca="1" si="50"/>
        <v>0</v>
      </c>
      <c r="DC93">
        <f t="shared" ca="1" si="63"/>
        <v>0</v>
      </c>
      <c r="DV93">
        <f t="shared" si="71"/>
        <v>84</v>
      </c>
      <c r="DW93" s="52">
        <f ca="1">'Rainfall Year 2075'!M117</f>
        <v>3.211902774435369</v>
      </c>
      <c r="DX93" s="37">
        <f t="shared" ca="1" si="51"/>
        <v>5781.4249939836645</v>
      </c>
      <c r="DY93" s="37">
        <f t="shared" ca="1" si="64"/>
        <v>0</v>
      </c>
      <c r="DZ93" s="37">
        <f t="shared" ca="1" si="52"/>
        <v>0</v>
      </c>
      <c r="EA93" s="37">
        <f t="shared" ca="1" si="53"/>
        <v>0</v>
      </c>
      <c r="EB93">
        <f t="shared" ca="1" si="65"/>
        <v>1</v>
      </c>
    </row>
    <row r="94" spans="1:132">
      <c r="A94">
        <f t="shared" si="66"/>
        <v>85</v>
      </c>
      <c r="B94" s="52">
        <f ca="1">'Rainfall Year 2025'!M118</f>
        <v>0.94321767976673077</v>
      </c>
      <c r="C94" s="37">
        <f t="shared" ca="1" si="36"/>
        <v>1697.7918235801153</v>
      </c>
      <c r="D94" s="37">
        <f t="shared" ca="1" si="54"/>
        <v>1290.8800866174226</v>
      </c>
      <c r="E94" s="37">
        <f t="shared" ca="1" si="37"/>
        <v>1290.8800866174226</v>
      </c>
      <c r="F94" s="37">
        <f t="shared" ca="1" si="38"/>
        <v>0</v>
      </c>
      <c r="G94">
        <f t="shared" ca="1" si="55"/>
        <v>1</v>
      </c>
      <c r="Z94">
        <f t="shared" si="67"/>
        <v>85</v>
      </c>
      <c r="AA94" s="52">
        <f ca="1">'Rainfall Year 2035 '!M118</f>
        <v>0</v>
      </c>
      <c r="AB94" s="37">
        <f t="shared" ca="1" si="39"/>
        <v>0</v>
      </c>
      <c r="AC94" s="37">
        <f t="shared" ca="1" si="56"/>
        <v>0</v>
      </c>
      <c r="AD94" s="37">
        <f t="shared" ca="1" si="40"/>
        <v>0</v>
      </c>
      <c r="AE94" s="37">
        <f t="shared" ca="1" si="41"/>
        <v>0</v>
      </c>
      <c r="AF94">
        <f t="shared" ca="1" si="57"/>
        <v>0</v>
      </c>
      <c r="AX94">
        <f t="shared" si="68"/>
        <v>85</v>
      </c>
      <c r="AY94" s="52">
        <f ca="1">'Rainfall Year 2045'!M118</f>
        <v>0</v>
      </c>
      <c r="AZ94" s="37">
        <f t="shared" ca="1" si="42"/>
        <v>0</v>
      </c>
      <c r="BA94" s="37">
        <f t="shared" ca="1" si="58"/>
        <v>1674.8389053167593</v>
      </c>
      <c r="BB94" s="37">
        <f t="shared" ca="1" si="43"/>
        <v>1674.8389053167593</v>
      </c>
      <c r="BC94" s="37">
        <f t="shared" ca="1" si="44"/>
        <v>0</v>
      </c>
      <c r="BD94">
        <f t="shared" ca="1" si="59"/>
        <v>0</v>
      </c>
      <c r="BX94">
        <f t="shared" si="69"/>
        <v>85</v>
      </c>
      <c r="BY94" s="52">
        <f ca="1">'Rainfall Year 2055 '!M118</f>
        <v>4.0811561469825053</v>
      </c>
      <c r="BZ94" s="37">
        <f t="shared" ca="1" si="45"/>
        <v>7346.0810645685096</v>
      </c>
      <c r="CA94" s="37">
        <f t="shared" ca="1" si="60"/>
        <v>2966.6231250332694</v>
      </c>
      <c r="CB94" s="37">
        <f t="shared" ca="1" si="46"/>
        <v>2966.6231250332694</v>
      </c>
      <c r="CC94" s="37">
        <f t="shared" ca="1" si="47"/>
        <v>0</v>
      </c>
      <c r="CD94">
        <f t="shared" ca="1" si="61"/>
        <v>1</v>
      </c>
      <c r="CW94">
        <f t="shared" si="70"/>
        <v>85</v>
      </c>
      <c r="CX94" s="52">
        <f ca="1">'Rainfall Year 2065 '!M118</f>
        <v>8.300716289690067</v>
      </c>
      <c r="CY94" s="37">
        <f t="shared" ca="1" si="48"/>
        <v>14941.28932144212</v>
      </c>
      <c r="CZ94" s="37">
        <f t="shared" ca="1" si="62"/>
        <v>0</v>
      </c>
      <c r="DA94" s="37">
        <f t="shared" ca="1" si="49"/>
        <v>0</v>
      </c>
      <c r="DB94" s="37">
        <f t="shared" ca="1" si="50"/>
        <v>4941.2893214421201</v>
      </c>
      <c r="DC94">
        <f t="shared" ca="1" si="63"/>
        <v>1</v>
      </c>
      <c r="DV94">
        <f t="shared" si="71"/>
        <v>85</v>
      </c>
      <c r="DW94" s="52">
        <f ca="1">'Rainfall Year 2075'!M118</f>
        <v>1.1092968562971719</v>
      </c>
      <c r="DX94" s="37">
        <f t="shared" ca="1" si="51"/>
        <v>1996.7343413349095</v>
      </c>
      <c r="DY94" s="37">
        <f t="shared" ca="1" si="64"/>
        <v>5781.4249939836645</v>
      </c>
      <c r="DZ94" s="37">
        <f t="shared" ca="1" si="52"/>
        <v>5781.4249939836645</v>
      </c>
      <c r="EA94" s="37">
        <f t="shared" ca="1" si="53"/>
        <v>0</v>
      </c>
      <c r="EB94">
        <f t="shared" ca="1" si="65"/>
        <v>1</v>
      </c>
    </row>
    <row r="95" spans="1:132">
      <c r="A95">
        <f t="shared" si="66"/>
        <v>86</v>
      </c>
      <c r="B95" s="52">
        <f ca="1">'Rainfall Year 2025'!M119</f>
        <v>0.97637349372249915</v>
      </c>
      <c r="C95" s="37">
        <f t="shared" ca="1" si="36"/>
        <v>1757.4722887004984</v>
      </c>
      <c r="D95" s="37">
        <f t="shared" ca="1" si="54"/>
        <v>1697.7918235801151</v>
      </c>
      <c r="E95" s="37">
        <f t="shared" ca="1" si="37"/>
        <v>1697.7918235801151</v>
      </c>
      <c r="F95" s="37">
        <f t="shared" ca="1" si="38"/>
        <v>0</v>
      </c>
      <c r="G95">
        <f t="shared" ca="1" si="55"/>
        <v>1</v>
      </c>
      <c r="Z95">
        <f t="shared" si="67"/>
        <v>86</v>
      </c>
      <c r="AA95" s="52">
        <f ca="1">'Rainfall Year 2035 '!M119</f>
        <v>0</v>
      </c>
      <c r="AB95" s="37">
        <f t="shared" ca="1" si="39"/>
        <v>0</v>
      </c>
      <c r="AC95" s="37">
        <f t="shared" ca="1" si="56"/>
        <v>0</v>
      </c>
      <c r="AD95" s="37">
        <f t="shared" ca="1" si="40"/>
        <v>0</v>
      </c>
      <c r="AE95" s="37">
        <f t="shared" ca="1" si="41"/>
        <v>0</v>
      </c>
      <c r="AF95">
        <f t="shared" ca="1" si="57"/>
        <v>0</v>
      </c>
      <c r="AX95">
        <f t="shared" si="68"/>
        <v>86</v>
      </c>
      <c r="AY95" s="52">
        <f ca="1">'Rainfall Year 2045'!M119</f>
        <v>4.5788496813342991</v>
      </c>
      <c r="AZ95" s="37">
        <f t="shared" ca="1" si="42"/>
        <v>8241.929426401739</v>
      </c>
      <c r="BA95" s="37">
        <f t="shared" ca="1" si="58"/>
        <v>0</v>
      </c>
      <c r="BB95" s="37">
        <f t="shared" ca="1" si="43"/>
        <v>0</v>
      </c>
      <c r="BC95" s="37">
        <f t="shared" ca="1" si="44"/>
        <v>0</v>
      </c>
      <c r="BD95">
        <f t="shared" ca="1" si="59"/>
        <v>1</v>
      </c>
      <c r="BX95">
        <f t="shared" si="69"/>
        <v>86</v>
      </c>
      <c r="BY95" s="52">
        <f ca="1">'Rainfall Year 2055 '!M119</f>
        <v>0</v>
      </c>
      <c r="BZ95" s="37">
        <f t="shared" ca="1" si="45"/>
        <v>0</v>
      </c>
      <c r="CA95" s="37">
        <f t="shared" ca="1" si="60"/>
        <v>7346.0810645685106</v>
      </c>
      <c r="CB95" s="37">
        <f t="shared" ca="1" si="46"/>
        <v>7346.0810645685106</v>
      </c>
      <c r="CC95" s="37">
        <f t="shared" ca="1" si="47"/>
        <v>0</v>
      </c>
      <c r="CD95">
        <f t="shared" ca="1" si="61"/>
        <v>0</v>
      </c>
      <c r="CW95">
        <f t="shared" si="70"/>
        <v>86</v>
      </c>
      <c r="CX95" s="52">
        <f ca="1">'Rainfall Year 2065 '!M119</f>
        <v>2.5297667397419836</v>
      </c>
      <c r="CY95" s="37">
        <f t="shared" ca="1" si="48"/>
        <v>4553.5801315355702</v>
      </c>
      <c r="CZ95" s="37">
        <f t="shared" ca="1" si="62"/>
        <v>10000</v>
      </c>
      <c r="DA95" s="37">
        <f t="shared" ca="1" si="49"/>
        <v>10000</v>
      </c>
      <c r="DB95" s="37">
        <f t="shared" ca="1" si="50"/>
        <v>0</v>
      </c>
      <c r="DC95">
        <f t="shared" ca="1" si="63"/>
        <v>1</v>
      </c>
      <c r="DV95">
        <f t="shared" si="71"/>
        <v>86</v>
      </c>
      <c r="DW95" s="52">
        <f ca="1">'Rainfall Year 2075'!M119</f>
        <v>2.3534690911627663</v>
      </c>
      <c r="DX95" s="37">
        <f t="shared" ca="1" si="51"/>
        <v>4236.2443640929796</v>
      </c>
      <c r="DY95" s="37">
        <f t="shared" ca="1" si="64"/>
        <v>1996.7343413349099</v>
      </c>
      <c r="DZ95" s="37">
        <f t="shared" ca="1" si="52"/>
        <v>1996.7343413349099</v>
      </c>
      <c r="EA95" s="37">
        <f t="shared" ca="1" si="53"/>
        <v>0</v>
      </c>
      <c r="EB95">
        <f t="shared" ca="1" si="65"/>
        <v>1</v>
      </c>
    </row>
    <row r="96" spans="1:132">
      <c r="A96">
        <f t="shared" si="66"/>
        <v>87</v>
      </c>
      <c r="B96" s="52">
        <f ca="1">'Rainfall Year 2025'!M120</f>
        <v>5.2363905213174879</v>
      </c>
      <c r="C96" s="37">
        <f t="shared" ca="1" si="36"/>
        <v>9425.5029383714791</v>
      </c>
      <c r="D96" s="37">
        <f t="shared" ca="1" si="54"/>
        <v>1757.4722887004984</v>
      </c>
      <c r="E96" s="37">
        <f t="shared" ca="1" si="37"/>
        <v>1757.4722887004984</v>
      </c>
      <c r="F96" s="37">
        <f t="shared" ca="1" si="38"/>
        <v>0</v>
      </c>
      <c r="G96">
        <f t="shared" ca="1" si="55"/>
        <v>1</v>
      </c>
      <c r="Z96">
        <f t="shared" si="67"/>
        <v>87</v>
      </c>
      <c r="AA96" s="52">
        <f ca="1">'Rainfall Year 2035 '!M120</f>
        <v>0</v>
      </c>
      <c r="AB96" s="37">
        <f t="shared" ca="1" si="39"/>
        <v>0</v>
      </c>
      <c r="AC96" s="37">
        <f t="shared" ca="1" si="56"/>
        <v>0</v>
      </c>
      <c r="AD96" s="37">
        <f t="shared" ca="1" si="40"/>
        <v>0</v>
      </c>
      <c r="AE96" s="37">
        <f t="shared" ca="1" si="41"/>
        <v>0</v>
      </c>
      <c r="AF96">
        <f t="shared" ca="1" si="57"/>
        <v>0</v>
      </c>
      <c r="AX96">
        <f t="shared" si="68"/>
        <v>87</v>
      </c>
      <c r="AY96" s="52">
        <f ca="1">'Rainfall Year 2045'!M120</f>
        <v>0</v>
      </c>
      <c r="AZ96" s="37">
        <f t="shared" ca="1" si="42"/>
        <v>0</v>
      </c>
      <c r="BA96" s="37">
        <f t="shared" ca="1" si="58"/>
        <v>8241.929426401739</v>
      </c>
      <c r="BB96" s="37">
        <f t="shared" ca="1" si="43"/>
        <v>8241.929426401739</v>
      </c>
      <c r="BC96" s="37">
        <f t="shared" ca="1" si="44"/>
        <v>0</v>
      </c>
      <c r="BD96">
        <f t="shared" ca="1" si="59"/>
        <v>0</v>
      </c>
      <c r="BX96">
        <f t="shared" si="69"/>
        <v>87</v>
      </c>
      <c r="BY96" s="52">
        <f ca="1">'Rainfall Year 2055 '!M120</f>
        <v>0</v>
      </c>
      <c r="BZ96" s="37">
        <f t="shared" ca="1" si="45"/>
        <v>0</v>
      </c>
      <c r="CA96" s="37">
        <f t="shared" ca="1" si="60"/>
        <v>0</v>
      </c>
      <c r="CB96" s="37">
        <f t="shared" ca="1" si="46"/>
        <v>0</v>
      </c>
      <c r="CC96" s="37">
        <f t="shared" ca="1" si="47"/>
        <v>0</v>
      </c>
      <c r="CD96">
        <f t="shared" ca="1" si="61"/>
        <v>0</v>
      </c>
      <c r="CW96">
        <f t="shared" si="70"/>
        <v>87</v>
      </c>
      <c r="CX96" s="52">
        <f ca="1">'Rainfall Year 2065 '!M120</f>
        <v>5.5020004769786297</v>
      </c>
      <c r="CY96" s="37">
        <f t="shared" ca="1" si="48"/>
        <v>9903.6008585615327</v>
      </c>
      <c r="CZ96" s="37">
        <f t="shared" ca="1" si="62"/>
        <v>4553.5801315355711</v>
      </c>
      <c r="DA96" s="37">
        <f t="shared" ca="1" si="49"/>
        <v>4553.5801315355711</v>
      </c>
      <c r="DB96" s="37">
        <f t="shared" ca="1" si="50"/>
        <v>0</v>
      </c>
      <c r="DC96">
        <f t="shared" ca="1" si="63"/>
        <v>1</v>
      </c>
      <c r="DV96">
        <f t="shared" si="71"/>
        <v>87</v>
      </c>
      <c r="DW96" s="52">
        <f ca="1">'Rainfall Year 2075'!M120</f>
        <v>9.5939187025005168</v>
      </c>
      <c r="DX96" s="37">
        <f t="shared" ca="1" si="51"/>
        <v>17269.053664500931</v>
      </c>
      <c r="DY96" s="37">
        <f t="shared" ca="1" si="64"/>
        <v>4236.2443640929796</v>
      </c>
      <c r="DZ96" s="37">
        <f t="shared" ca="1" si="52"/>
        <v>4236.2443640929796</v>
      </c>
      <c r="EA96" s="37">
        <f t="shared" ca="1" si="53"/>
        <v>7269.0536645009306</v>
      </c>
      <c r="EB96">
        <f t="shared" ca="1" si="65"/>
        <v>1</v>
      </c>
    </row>
    <row r="97" spans="1:132">
      <c r="A97">
        <f t="shared" si="66"/>
        <v>88</v>
      </c>
      <c r="B97" s="52">
        <f ca="1">'Rainfall Year 2025'!M121</f>
        <v>3.7474391286798716</v>
      </c>
      <c r="C97" s="37">
        <f t="shared" ca="1" si="36"/>
        <v>6745.3904316237686</v>
      </c>
      <c r="D97" s="37">
        <f t="shared" ca="1" si="54"/>
        <v>9425.5029383714791</v>
      </c>
      <c r="E97" s="37">
        <f t="shared" ca="1" si="37"/>
        <v>9425.5029383714791</v>
      </c>
      <c r="F97" s="37">
        <f t="shared" ca="1" si="38"/>
        <v>0</v>
      </c>
      <c r="G97">
        <f t="shared" ca="1" si="55"/>
        <v>1</v>
      </c>
      <c r="Z97">
        <f t="shared" si="67"/>
        <v>88</v>
      </c>
      <c r="AA97" s="52">
        <f ca="1">'Rainfall Year 2035 '!M121</f>
        <v>0.85061743271829493</v>
      </c>
      <c r="AB97" s="37">
        <f t="shared" ca="1" si="39"/>
        <v>1531.1113788929308</v>
      </c>
      <c r="AC97" s="37">
        <f t="shared" ca="1" si="56"/>
        <v>0</v>
      </c>
      <c r="AD97" s="37">
        <f t="shared" ca="1" si="40"/>
        <v>0</v>
      </c>
      <c r="AE97" s="37">
        <f t="shared" ca="1" si="41"/>
        <v>0</v>
      </c>
      <c r="AF97">
        <f t="shared" ca="1" si="57"/>
        <v>1</v>
      </c>
      <c r="AX97">
        <f t="shared" si="68"/>
        <v>88</v>
      </c>
      <c r="AY97" s="52">
        <f ca="1">'Rainfall Year 2045'!M121</f>
        <v>0</v>
      </c>
      <c r="AZ97" s="37">
        <f t="shared" ca="1" si="42"/>
        <v>0</v>
      </c>
      <c r="BA97" s="37">
        <f t="shared" ca="1" si="58"/>
        <v>0</v>
      </c>
      <c r="BB97" s="37">
        <f t="shared" ca="1" si="43"/>
        <v>0</v>
      </c>
      <c r="BC97" s="37">
        <f t="shared" ca="1" si="44"/>
        <v>0</v>
      </c>
      <c r="BD97">
        <f t="shared" ca="1" si="59"/>
        <v>0</v>
      </c>
      <c r="BX97">
        <f t="shared" si="69"/>
        <v>88</v>
      </c>
      <c r="BY97" s="52">
        <f ca="1">'Rainfall Year 2055 '!M121</f>
        <v>0.96998072699499804</v>
      </c>
      <c r="BZ97" s="37">
        <f t="shared" ca="1" si="45"/>
        <v>1745.9653085909965</v>
      </c>
      <c r="CA97" s="37">
        <f t="shared" ca="1" si="60"/>
        <v>0</v>
      </c>
      <c r="CB97" s="37">
        <f t="shared" ca="1" si="46"/>
        <v>0</v>
      </c>
      <c r="CC97" s="37">
        <f t="shared" ca="1" si="47"/>
        <v>0</v>
      </c>
      <c r="CD97">
        <f t="shared" ca="1" si="61"/>
        <v>1</v>
      </c>
      <c r="CW97">
        <f t="shared" si="70"/>
        <v>88</v>
      </c>
      <c r="CX97" s="52">
        <f ca="1">'Rainfall Year 2065 '!M121</f>
        <v>2.5844197446334962</v>
      </c>
      <c r="CY97" s="37">
        <f t="shared" ca="1" si="48"/>
        <v>4651.9555403402928</v>
      </c>
      <c r="CZ97" s="37">
        <f t="shared" ca="1" si="62"/>
        <v>9903.6008585615327</v>
      </c>
      <c r="DA97" s="37">
        <f t="shared" ca="1" si="49"/>
        <v>9903.6008585615327</v>
      </c>
      <c r="DB97" s="37">
        <f t="shared" ca="1" si="50"/>
        <v>0</v>
      </c>
      <c r="DC97">
        <f t="shared" ca="1" si="63"/>
        <v>1</v>
      </c>
      <c r="DV97">
        <f t="shared" si="71"/>
        <v>88</v>
      </c>
      <c r="DW97" s="52">
        <f ca="1">'Rainfall Year 2075'!M121</f>
        <v>1.2236444026559206</v>
      </c>
      <c r="DX97" s="37">
        <f t="shared" ca="1" si="51"/>
        <v>2202.5599247806572</v>
      </c>
      <c r="DY97" s="37">
        <f t="shared" ca="1" si="64"/>
        <v>10000</v>
      </c>
      <c r="DZ97" s="37">
        <f t="shared" ca="1" si="52"/>
        <v>10000</v>
      </c>
      <c r="EA97" s="37">
        <f t="shared" ca="1" si="53"/>
        <v>0</v>
      </c>
      <c r="EB97">
        <f t="shared" ca="1" si="65"/>
        <v>1</v>
      </c>
    </row>
    <row r="98" spans="1:132">
      <c r="A98">
        <f t="shared" si="66"/>
        <v>89</v>
      </c>
      <c r="B98" s="52">
        <f ca="1">'Rainfall Year 2025'!M122</f>
        <v>1.1527976229557668</v>
      </c>
      <c r="C98" s="37">
        <f t="shared" ca="1" si="36"/>
        <v>2075.0357213203802</v>
      </c>
      <c r="D98" s="37">
        <f t="shared" ca="1" si="54"/>
        <v>6745.3904316237677</v>
      </c>
      <c r="E98" s="37">
        <f t="shared" ca="1" si="37"/>
        <v>6745.3904316237677</v>
      </c>
      <c r="F98" s="37">
        <f t="shared" ca="1" si="38"/>
        <v>0</v>
      </c>
      <c r="G98">
        <f t="shared" ca="1" si="55"/>
        <v>1</v>
      </c>
      <c r="Z98">
        <f t="shared" si="67"/>
        <v>89</v>
      </c>
      <c r="AA98" s="52">
        <f ca="1">'Rainfall Year 2035 '!M122</f>
        <v>0</v>
      </c>
      <c r="AB98" s="37">
        <f t="shared" ca="1" si="39"/>
        <v>0</v>
      </c>
      <c r="AC98" s="37">
        <f t="shared" ca="1" si="56"/>
        <v>1531.1113788929308</v>
      </c>
      <c r="AD98" s="37">
        <f t="shared" ca="1" si="40"/>
        <v>1531.1113788929308</v>
      </c>
      <c r="AE98" s="37">
        <f t="shared" ca="1" si="41"/>
        <v>0</v>
      </c>
      <c r="AF98">
        <f t="shared" ca="1" si="57"/>
        <v>0</v>
      </c>
      <c r="AX98">
        <f t="shared" si="68"/>
        <v>89</v>
      </c>
      <c r="AY98" s="52">
        <f ca="1">'Rainfall Year 2045'!M122</f>
        <v>1.9035946375278086</v>
      </c>
      <c r="AZ98" s="37">
        <f t="shared" ca="1" si="42"/>
        <v>3426.4703475500555</v>
      </c>
      <c r="BA98" s="37">
        <f t="shared" ca="1" si="58"/>
        <v>0</v>
      </c>
      <c r="BB98" s="37">
        <f t="shared" ca="1" si="43"/>
        <v>0</v>
      </c>
      <c r="BC98" s="37">
        <f t="shared" ca="1" si="44"/>
        <v>0</v>
      </c>
      <c r="BD98">
        <f t="shared" ca="1" si="59"/>
        <v>1</v>
      </c>
      <c r="BX98">
        <f t="shared" si="69"/>
        <v>89</v>
      </c>
      <c r="BY98" s="52">
        <f ca="1">'Rainfall Year 2055 '!M122</f>
        <v>0</v>
      </c>
      <c r="BZ98" s="37">
        <f t="shared" ca="1" si="45"/>
        <v>0</v>
      </c>
      <c r="CA98" s="37">
        <f t="shared" ca="1" si="60"/>
        <v>1745.9653085909965</v>
      </c>
      <c r="CB98" s="37">
        <f t="shared" ca="1" si="46"/>
        <v>1745.9653085909965</v>
      </c>
      <c r="CC98" s="37">
        <f t="shared" ca="1" si="47"/>
        <v>0</v>
      </c>
      <c r="CD98">
        <f t="shared" ca="1" si="61"/>
        <v>0</v>
      </c>
      <c r="CW98">
        <f t="shared" si="70"/>
        <v>89</v>
      </c>
      <c r="CX98" s="52">
        <f ca="1">'Rainfall Year 2065 '!M122</f>
        <v>0.35208010164203313</v>
      </c>
      <c r="CY98" s="37">
        <f t="shared" ca="1" si="48"/>
        <v>633.74418295565965</v>
      </c>
      <c r="CZ98" s="37">
        <f t="shared" ca="1" si="62"/>
        <v>4651.9555403402937</v>
      </c>
      <c r="DA98" s="37">
        <f t="shared" ca="1" si="49"/>
        <v>4651.9555403402937</v>
      </c>
      <c r="DB98" s="37">
        <f t="shared" ca="1" si="50"/>
        <v>0</v>
      </c>
      <c r="DC98">
        <f t="shared" ca="1" si="63"/>
        <v>1</v>
      </c>
      <c r="DV98">
        <f t="shared" si="71"/>
        <v>89</v>
      </c>
      <c r="DW98" s="52">
        <f ca="1">'Rainfall Year 2075'!M122</f>
        <v>0.32251254778621069</v>
      </c>
      <c r="DX98" s="37">
        <f t="shared" ca="1" si="51"/>
        <v>580.52258601517929</v>
      </c>
      <c r="DY98" s="37">
        <f t="shared" ca="1" si="64"/>
        <v>2202.5599247806567</v>
      </c>
      <c r="DZ98" s="37">
        <f t="shared" ca="1" si="52"/>
        <v>2202.5599247806567</v>
      </c>
      <c r="EA98" s="37">
        <f t="shared" ca="1" si="53"/>
        <v>0</v>
      </c>
      <c r="EB98">
        <f t="shared" ca="1" si="65"/>
        <v>1</v>
      </c>
    </row>
    <row r="99" spans="1:132">
      <c r="A99">
        <f t="shared" si="66"/>
        <v>90</v>
      </c>
      <c r="B99" s="52">
        <f ca="1">'Rainfall Year 2025'!M123</f>
        <v>0</v>
      </c>
      <c r="C99" s="37">
        <f t="shared" ca="1" si="36"/>
        <v>0</v>
      </c>
      <c r="D99" s="37">
        <f t="shared" ca="1" si="54"/>
        <v>2075.0357213203806</v>
      </c>
      <c r="E99" s="37">
        <f t="shared" ca="1" si="37"/>
        <v>2075.0357213203806</v>
      </c>
      <c r="F99" s="37">
        <f t="shared" ca="1" si="38"/>
        <v>0</v>
      </c>
      <c r="G99">
        <f t="shared" ca="1" si="55"/>
        <v>0</v>
      </c>
      <c r="Z99">
        <f t="shared" si="67"/>
        <v>90</v>
      </c>
      <c r="AA99" s="52">
        <f ca="1">'Rainfall Year 2035 '!M123</f>
        <v>0</v>
      </c>
      <c r="AB99" s="37">
        <f t="shared" ca="1" si="39"/>
        <v>0</v>
      </c>
      <c r="AC99" s="37">
        <f t="shared" ca="1" si="56"/>
        <v>0</v>
      </c>
      <c r="AD99" s="37">
        <f t="shared" ca="1" si="40"/>
        <v>0</v>
      </c>
      <c r="AE99" s="37">
        <f t="shared" ca="1" si="41"/>
        <v>0</v>
      </c>
      <c r="AF99">
        <f t="shared" ca="1" si="57"/>
        <v>0</v>
      </c>
      <c r="AX99">
        <f t="shared" si="68"/>
        <v>90</v>
      </c>
      <c r="AY99" s="52">
        <f ca="1">'Rainfall Year 2045'!M123</f>
        <v>1.1700461237241067</v>
      </c>
      <c r="AZ99" s="37">
        <f t="shared" ca="1" si="42"/>
        <v>2106.0830227033921</v>
      </c>
      <c r="BA99" s="37">
        <f t="shared" ca="1" si="58"/>
        <v>3426.4703475500555</v>
      </c>
      <c r="BB99" s="37">
        <f t="shared" ca="1" si="43"/>
        <v>3426.4703475500555</v>
      </c>
      <c r="BC99" s="37">
        <f t="shared" ca="1" si="44"/>
        <v>0</v>
      </c>
      <c r="BD99">
        <f t="shared" ca="1" si="59"/>
        <v>1</v>
      </c>
      <c r="BX99">
        <f t="shared" si="69"/>
        <v>90</v>
      </c>
      <c r="BY99" s="52">
        <f ca="1">'Rainfall Year 2055 '!M123</f>
        <v>0</v>
      </c>
      <c r="BZ99" s="37">
        <f t="shared" ca="1" si="45"/>
        <v>0</v>
      </c>
      <c r="CA99" s="37">
        <f t="shared" ca="1" si="60"/>
        <v>0</v>
      </c>
      <c r="CB99" s="37">
        <f t="shared" ca="1" si="46"/>
        <v>0</v>
      </c>
      <c r="CC99" s="37">
        <f t="shared" ca="1" si="47"/>
        <v>0</v>
      </c>
      <c r="CD99">
        <f t="shared" ca="1" si="61"/>
        <v>0</v>
      </c>
      <c r="CW99">
        <f t="shared" si="70"/>
        <v>90</v>
      </c>
      <c r="CX99" s="52">
        <f ca="1">'Rainfall Year 2065 '!M123</f>
        <v>0.67758676522916028</v>
      </c>
      <c r="CY99" s="37">
        <f t="shared" ca="1" si="48"/>
        <v>1219.6561774124884</v>
      </c>
      <c r="CZ99" s="37">
        <f t="shared" ca="1" si="62"/>
        <v>633.7441829556592</v>
      </c>
      <c r="DA99" s="37">
        <f t="shared" ca="1" si="49"/>
        <v>633.7441829556592</v>
      </c>
      <c r="DB99" s="37">
        <f t="shared" ca="1" si="50"/>
        <v>0</v>
      </c>
      <c r="DC99">
        <f t="shared" ca="1" si="63"/>
        <v>1</v>
      </c>
      <c r="DV99">
        <f t="shared" si="71"/>
        <v>90</v>
      </c>
      <c r="DW99" s="52">
        <f ca="1">'Rainfall Year 2075'!M123</f>
        <v>1.26480181732388</v>
      </c>
      <c r="DX99" s="37">
        <f t="shared" ca="1" si="51"/>
        <v>2276.6432711829839</v>
      </c>
      <c r="DY99" s="37">
        <f t="shared" ca="1" si="64"/>
        <v>580.52258601517951</v>
      </c>
      <c r="DZ99" s="37">
        <f t="shared" ca="1" si="52"/>
        <v>580.52258601517951</v>
      </c>
      <c r="EA99" s="37">
        <f t="shared" ca="1" si="53"/>
        <v>0</v>
      </c>
      <c r="EB99">
        <f t="shared" ca="1" si="65"/>
        <v>1</v>
      </c>
    </row>
    <row r="100" spans="1:132">
      <c r="A100">
        <f t="shared" si="66"/>
        <v>91</v>
      </c>
      <c r="B100" s="52">
        <f ca="1">'Rainfall Year 2025'!M136</f>
        <v>2.1707166015312027</v>
      </c>
      <c r="C100" s="37">
        <f t="shared" ca="1" si="36"/>
        <v>3907.2898827561648</v>
      </c>
      <c r="D100" s="37">
        <f t="shared" ca="1" si="54"/>
        <v>0</v>
      </c>
      <c r="E100" s="37">
        <f t="shared" ca="1" si="37"/>
        <v>0</v>
      </c>
      <c r="F100" s="37">
        <f t="shared" ca="1" si="38"/>
        <v>0</v>
      </c>
      <c r="G100">
        <f t="shared" ca="1" si="55"/>
        <v>1</v>
      </c>
      <c r="Z100">
        <f t="shared" si="67"/>
        <v>91</v>
      </c>
      <c r="AA100" s="52">
        <f ca="1">'Rainfall Year 2035 '!M136</f>
        <v>4.9469026318930469</v>
      </c>
      <c r="AB100" s="37">
        <f t="shared" ca="1" si="39"/>
        <v>8904.4247374074839</v>
      </c>
      <c r="AC100" s="37">
        <f t="shared" ca="1" si="56"/>
        <v>0</v>
      </c>
      <c r="AD100" s="37">
        <f t="shared" ca="1" si="40"/>
        <v>0</v>
      </c>
      <c r="AE100" s="37">
        <f t="shared" ca="1" si="41"/>
        <v>0</v>
      </c>
      <c r="AF100">
        <f t="shared" ca="1" si="57"/>
        <v>1</v>
      </c>
      <c r="AX100">
        <f t="shared" si="68"/>
        <v>91</v>
      </c>
      <c r="AY100" s="52">
        <f ca="1">'Rainfall Year 2045'!M136</f>
        <v>1.8732136103121952</v>
      </c>
      <c r="AZ100" s="37">
        <f t="shared" ca="1" si="42"/>
        <v>3371.7844985619513</v>
      </c>
      <c r="BA100" s="37">
        <f t="shared" ca="1" si="58"/>
        <v>2106.0830227033921</v>
      </c>
      <c r="BB100" s="37">
        <f t="shared" ca="1" si="43"/>
        <v>2106.0830227033921</v>
      </c>
      <c r="BC100" s="37">
        <f t="shared" ca="1" si="44"/>
        <v>0</v>
      </c>
      <c r="BD100">
        <f t="shared" ca="1" si="59"/>
        <v>1</v>
      </c>
      <c r="BX100">
        <f t="shared" si="69"/>
        <v>91</v>
      </c>
      <c r="BY100" s="52">
        <f ca="1">'Rainfall Year 2055 '!M136</f>
        <v>0.7759622558139968</v>
      </c>
      <c r="BZ100" s="37">
        <f t="shared" ca="1" si="45"/>
        <v>1396.7320604651943</v>
      </c>
      <c r="CA100" s="37">
        <f t="shared" ca="1" si="60"/>
        <v>0</v>
      </c>
      <c r="CB100" s="37">
        <f t="shared" ca="1" si="46"/>
        <v>0</v>
      </c>
      <c r="CC100" s="37">
        <f t="shared" ca="1" si="47"/>
        <v>0</v>
      </c>
      <c r="CD100">
        <f t="shared" ca="1" si="61"/>
        <v>1</v>
      </c>
      <c r="CW100">
        <f t="shared" si="70"/>
        <v>91</v>
      </c>
      <c r="CX100" s="52">
        <f ca="1">'Rainfall Year 2065 '!M136</f>
        <v>0.79555112167881215</v>
      </c>
      <c r="CY100" s="37">
        <f t="shared" ca="1" si="48"/>
        <v>1431.9920190218618</v>
      </c>
      <c r="CZ100" s="37">
        <f t="shared" ca="1" si="62"/>
        <v>1219.6561774124884</v>
      </c>
      <c r="DA100" s="37">
        <f t="shared" ca="1" si="49"/>
        <v>1219.6561774124884</v>
      </c>
      <c r="DB100" s="37">
        <f t="shared" ca="1" si="50"/>
        <v>0</v>
      </c>
      <c r="DC100">
        <f t="shared" ca="1" si="63"/>
        <v>1</v>
      </c>
      <c r="DV100">
        <f t="shared" si="71"/>
        <v>91</v>
      </c>
      <c r="DW100" s="52">
        <f ca="1">'Rainfall Year 2075'!M136</f>
        <v>0.36909774597499956</v>
      </c>
      <c r="DX100" s="37">
        <f t="shared" ca="1" si="51"/>
        <v>664.37594275499919</v>
      </c>
      <c r="DY100" s="37">
        <f t="shared" ca="1" si="64"/>
        <v>2276.6432711829839</v>
      </c>
      <c r="DZ100" s="37">
        <f t="shared" ca="1" si="52"/>
        <v>2276.6432711829839</v>
      </c>
      <c r="EA100" s="37">
        <f t="shared" ca="1" si="53"/>
        <v>0</v>
      </c>
      <c r="EB100">
        <f t="shared" ca="1" si="65"/>
        <v>1</v>
      </c>
    </row>
    <row r="101" spans="1:132">
      <c r="A101">
        <f t="shared" si="66"/>
        <v>92</v>
      </c>
      <c r="B101" s="52">
        <f ca="1">'Rainfall Year 2025'!M137</f>
        <v>0</v>
      </c>
      <c r="C101" s="37">
        <f t="shared" ca="1" si="36"/>
        <v>0</v>
      </c>
      <c r="D101" s="37">
        <f t="shared" ca="1" si="54"/>
        <v>3907.2898827561648</v>
      </c>
      <c r="E101" s="37">
        <f t="shared" ca="1" si="37"/>
        <v>3907.2898827561648</v>
      </c>
      <c r="F101" s="37">
        <f t="shared" ca="1" si="38"/>
        <v>0</v>
      </c>
      <c r="G101">
        <f t="shared" ca="1" si="55"/>
        <v>0</v>
      </c>
      <c r="Z101">
        <f t="shared" si="67"/>
        <v>92</v>
      </c>
      <c r="AA101" s="52">
        <f ca="1">'Rainfall Year 2035 '!M137</f>
        <v>0</v>
      </c>
      <c r="AB101" s="37">
        <f t="shared" ca="1" si="39"/>
        <v>0</v>
      </c>
      <c r="AC101" s="37">
        <f t="shared" ca="1" si="56"/>
        <v>8904.4247374074839</v>
      </c>
      <c r="AD101" s="37">
        <f t="shared" ca="1" si="40"/>
        <v>8904.4247374074839</v>
      </c>
      <c r="AE101" s="37">
        <f t="shared" ca="1" si="41"/>
        <v>0</v>
      </c>
      <c r="AF101">
        <f t="shared" ca="1" si="57"/>
        <v>0</v>
      </c>
      <c r="AX101">
        <f t="shared" si="68"/>
        <v>92</v>
      </c>
      <c r="AY101" s="52">
        <f ca="1">'Rainfall Year 2045'!M137</f>
        <v>0</v>
      </c>
      <c r="AZ101" s="37">
        <f t="shared" ca="1" si="42"/>
        <v>0</v>
      </c>
      <c r="BA101" s="37">
        <f t="shared" ca="1" si="58"/>
        <v>3371.7844985619513</v>
      </c>
      <c r="BB101" s="37">
        <f t="shared" ca="1" si="43"/>
        <v>3371.7844985619513</v>
      </c>
      <c r="BC101" s="37">
        <f t="shared" ca="1" si="44"/>
        <v>0</v>
      </c>
      <c r="BD101">
        <f t="shared" ca="1" si="59"/>
        <v>0</v>
      </c>
      <c r="BX101">
        <f t="shared" si="69"/>
        <v>92</v>
      </c>
      <c r="BY101" s="52">
        <f ca="1">'Rainfall Year 2055 '!M137</f>
        <v>1.3956711547118696</v>
      </c>
      <c r="BZ101" s="37">
        <f t="shared" ca="1" si="45"/>
        <v>2512.2080784813652</v>
      </c>
      <c r="CA101" s="37">
        <f t="shared" ca="1" si="60"/>
        <v>1396.7320604651943</v>
      </c>
      <c r="CB101" s="37">
        <f t="shared" ca="1" si="46"/>
        <v>1396.7320604651943</v>
      </c>
      <c r="CC101" s="37">
        <f t="shared" ca="1" si="47"/>
        <v>0</v>
      </c>
      <c r="CD101">
        <f t="shared" ca="1" si="61"/>
        <v>1</v>
      </c>
      <c r="CW101">
        <f t="shared" si="70"/>
        <v>92</v>
      </c>
      <c r="CX101" s="52">
        <f ca="1">'Rainfall Year 2065 '!M137</f>
        <v>2.0123093013305562</v>
      </c>
      <c r="CY101" s="37">
        <f t="shared" ca="1" si="48"/>
        <v>3622.1567423950009</v>
      </c>
      <c r="CZ101" s="37">
        <f t="shared" ca="1" si="62"/>
        <v>1431.9920190218618</v>
      </c>
      <c r="DA101" s="37">
        <f t="shared" ca="1" si="49"/>
        <v>1431.9920190218618</v>
      </c>
      <c r="DB101" s="37">
        <f t="shared" ca="1" si="50"/>
        <v>0</v>
      </c>
      <c r="DC101">
        <f t="shared" ca="1" si="63"/>
        <v>1</v>
      </c>
      <c r="DV101">
        <f t="shared" si="71"/>
        <v>92</v>
      </c>
      <c r="DW101" s="52">
        <f ca="1">'Rainfall Year 2075'!M137</f>
        <v>5.3494827953685213</v>
      </c>
      <c r="DX101" s="37">
        <f t="shared" ca="1" si="51"/>
        <v>9629.069031663339</v>
      </c>
      <c r="DY101" s="37">
        <f t="shared" ca="1" si="64"/>
        <v>664.37594275499941</v>
      </c>
      <c r="DZ101" s="37">
        <f t="shared" ca="1" si="52"/>
        <v>664.37594275499941</v>
      </c>
      <c r="EA101" s="37">
        <f t="shared" ca="1" si="53"/>
        <v>0</v>
      </c>
      <c r="EB101">
        <f t="shared" ca="1" si="65"/>
        <v>1</v>
      </c>
    </row>
    <row r="102" spans="1:132">
      <c r="A102">
        <f t="shared" si="66"/>
        <v>93</v>
      </c>
      <c r="B102" s="52">
        <f ca="1">'Rainfall Year 2025'!M138</f>
        <v>2.3896135089539325</v>
      </c>
      <c r="C102" s="37">
        <f t="shared" ca="1" si="36"/>
        <v>4301.304316117079</v>
      </c>
      <c r="D102" s="37">
        <f t="shared" ca="1" si="54"/>
        <v>0</v>
      </c>
      <c r="E102" s="37">
        <f t="shared" ca="1" si="37"/>
        <v>0</v>
      </c>
      <c r="F102" s="37">
        <f t="shared" ca="1" si="38"/>
        <v>0</v>
      </c>
      <c r="G102">
        <f t="shared" ca="1" si="55"/>
        <v>1</v>
      </c>
      <c r="Z102">
        <f t="shared" si="67"/>
        <v>93</v>
      </c>
      <c r="AA102" s="52">
        <f ca="1">'Rainfall Year 2035 '!M138</f>
        <v>0</v>
      </c>
      <c r="AB102" s="37">
        <f t="shared" ca="1" si="39"/>
        <v>0</v>
      </c>
      <c r="AC102" s="37">
        <f t="shared" ca="1" si="56"/>
        <v>0</v>
      </c>
      <c r="AD102" s="37">
        <f t="shared" ca="1" si="40"/>
        <v>0</v>
      </c>
      <c r="AE102" s="37">
        <f t="shared" ca="1" si="41"/>
        <v>0</v>
      </c>
      <c r="AF102">
        <f t="shared" ca="1" si="57"/>
        <v>0</v>
      </c>
      <c r="AX102">
        <f t="shared" si="68"/>
        <v>93</v>
      </c>
      <c r="AY102" s="52">
        <f ca="1">'Rainfall Year 2045'!M138</f>
        <v>2.8550660733749176</v>
      </c>
      <c r="AZ102" s="37">
        <f t="shared" ca="1" si="42"/>
        <v>5139.1189320748517</v>
      </c>
      <c r="BA102" s="37">
        <f t="shared" ca="1" si="58"/>
        <v>0</v>
      </c>
      <c r="BB102" s="37">
        <f t="shared" ca="1" si="43"/>
        <v>0</v>
      </c>
      <c r="BC102" s="37">
        <f t="shared" ca="1" si="44"/>
        <v>0</v>
      </c>
      <c r="BD102">
        <f t="shared" ca="1" si="59"/>
        <v>1</v>
      </c>
      <c r="BX102">
        <f t="shared" si="69"/>
        <v>93</v>
      </c>
      <c r="BY102" s="52">
        <f ca="1">'Rainfall Year 2055 '!M138</f>
        <v>1.5825191827334848</v>
      </c>
      <c r="BZ102" s="37">
        <f t="shared" ca="1" si="45"/>
        <v>2848.5345289202728</v>
      </c>
      <c r="CA102" s="37">
        <f t="shared" ca="1" si="60"/>
        <v>2512.2080784813652</v>
      </c>
      <c r="CB102" s="37">
        <f t="shared" ca="1" si="46"/>
        <v>2512.2080784813652</v>
      </c>
      <c r="CC102" s="37">
        <f t="shared" ca="1" si="47"/>
        <v>0</v>
      </c>
      <c r="CD102">
        <f t="shared" ca="1" si="61"/>
        <v>1</v>
      </c>
      <c r="CW102">
        <f t="shared" si="70"/>
        <v>93</v>
      </c>
      <c r="CX102" s="52">
        <f ca="1">'Rainfall Year 2065 '!M138</f>
        <v>6.2053403114605743</v>
      </c>
      <c r="CY102" s="37">
        <f t="shared" ca="1" si="48"/>
        <v>11169.612560629033</v>
      </c>
      <c r="CZ102" s="37">
        <f t="shared" ca="1" si="62"/>
        <v>3622.1567423950009</v>
      </c>
      <c r="DA102" s="37">
        <f t="shared" ca="1" si="49"/>
        <v>3622.1567423950009</v>
      </c>
      <c r="DB102" s="37">
        <f t="shared" ca="1" si="50"/>
        <v>1169.6125606290334</v>
      </c>
      <c r="DC102">
        <f t="shared" ca="1" si="63"/>
        <v>1</v>
      </c>
      <c r="DV102">
        <f t="shared" si="71"/>
        <v>93</v>
      </c>
      <c r="DW102" s="52">
        <f ca="1">'Rainfall Year 2075'!M138</f>
        <v>6.5939767903633806</v>
      </c>
      <c r="DX102" s="37">
        <f t="shared" ca="1" si="51"/>
        <v>11869.158222654085</v>
      </c>
      <c r="DY102" s="37">
        <f t="shared" ca="1" si="64"/>
        <v>9629.069031663339</v>
      </c>
      <c r="DZ102" s="37">
        <f t="shared" ca="1" si="52"/>
        <v>9629.069031663339</v>
      </c>
      <c r="EA102" s="37">
        <f t="shared" ca="1" si="53"/>
        <v>1869.158222654085</v>
      </c>
      <c r="EB102">
        <f t="shared" ca="1" si="65"/>
        <v>1</v>
      </c>
    </row>
    <row r="103" spans="1:132">
      <c r="A103">
        <f t="shared" si="66"/>
        <v>94</v>
      </c>
      <c r="B103" s="52">
        <f ca="1">'Rainfall Year 2025'!M139</f>
        <v>4.9564295031056895</v>
      </c>
      <c r="C103" s="37">
        <f t="shared" ca="1" si="36"/>
        <v>8921.5731055902415</v>
      </c>
      <c r="D103" s="37">
        <f t="shared" ca="1" si="54"/>
        <v>4301.304316117079</v>
      </c>
      <c r="E103" s="37">
        <f t="shared" ca="1" si="37"/>
        <v>4301.304316117079</v>
      </c>
      <c r="F103" s="37">
        <f t="shared" ca="1" si="38"/>
        <v>0</v>
      </c>
      <c r="G103">
        <f t="shared" ca="1" si="55"/>
        <v>1</v>
      </c>
      <c r="Z103">
        <f t="shared" si="67"/>
        <v>94</v>
      </c>
      <c r="AA103" s="52">
        <f ca="1">'Rainfall Year 2035 '!M139</f>
        <v>13.402778353526017</v>
      </c>
      <c r="AB103" s="37">
        <f t="shared" ca="1" si="39"/>
        <v>24125.001036346832</v>
      </c>
      <c r="AC103" s="37">
        <f t="shared" ca="1" si="56"/>
        <v>0</v>
      </c>
      <c r="AD103" s="37">
        <f t="shared" ca="1" si="40"/>
        <v>0</v>
      </c>
      <c r="AE103" s="37">
        <f t="shared" ca="1" si="41"/>
        <v>14125.001036346832</v>
      </c>
      <c r="AF103">
        <f t="shared" ca="1" si="57"/>
        <v>1</v>
      </c>
      <c r="AX103">
        <f t="shared" si="68"/>
        <v>94</v>
      </c>
      <c r="AY103" s="52">
        <f ca="1">'Rainfall Year 2045'!M139</f>
        <v>9.8410399240425356E-2</v>
      </c>
      <c r="AZ103" s="37">
        <f t="shared" ca="1" si="42"/>
        <v>177.13871863276563</v>
      </c>
      <c r="BA103" s="37">
        <f t="shared" ca="1" si="58"/>
        <v>5139.1189320748517</v>
      </c>
      <c r="BB103" s="37">
        <f t="shared" ca="1" si="43"/>
        <v>5139.1189320748517</v>
      </c>
      <c r="BC103" s="37">
        <f t="shared" ca="1" si="44"/>
        <v>0</v>
      </c>
      <c r="BD103">
        <f t="shared" ca="1" si="59"/>
        <v>1</v>
      </c>
      <c r="BX103">
        <f t="shared" si="69"/>
        <v>94</v>
      </c>
      <c r="BY103" s="52">
        <f ca="1">'Rainfall Year 2055 '!M139</f>
        <v>0</v>
      </c>
      <c r="BZ103" s="37">
        <f t="shared" ca="1" si="45"/>
        <v>0</v>
      </c>
      <c r="CA103" s="37">
        <f t="shared" ca="1" si="60"/>
        <v>2848.5345289202733</v>
      </c>
      <c r="CB103" s="37">
        <f t="shared" ca="1" si="46"/>
        <v>2848.5345289202733</v>
      </c>
      <c r="CC103" s="37">
        <f t="shared" ca="1" si="47"/>
        <v>0</v>
      </c>
      <c r="CD103">
        <f t="shared" ca="1" si="61"/>
        <v>0</v>
      </c>
      <c r="CW103">
        <f t="shared" si="70"/>
        <v>94</v>
      </c>
      <c r="CX103" s="52">
        <f ca="1">'Rainfall Year 2065 '!M139</f>
        <v>5.856800371267342</v>
      </c>
      <c r="CY103" s="37">
        <f t="shared" ca="1" si="48"/>
        <v>10542.240668281216</v>
      </c>
      <c r="CZ103" s="37">
        <f t="shared" ca="1" si="62"/>
        <v>10000</v>
      </c>
      <c r="DA103" s="37">
        <f t="shared" ca="1" si="49"/>
        <v>10000</v>
      </c>
      <c r="DB103" s="37">
        <f t="shared" ca="1" si="50"/>
        <v>542.24066828121613</v>
      </c>
      <c r="DC103">
        <f t="shared" ca="1" si="63"/>
        <v>1</v>
      </c>
      <c r="DV103">
        <f t="shared" si="71"/>
        <v>94</v>
      </c>
      <c r="DW103" s="52">
        <f ca="1">'Rainfall Year 2075'!M139</f>
        <v>0.85440175948963859</v>
      </c>
      <c r="DX103" s="37">
        <f t="shared" ca="1" si="51"/>
        <v>1537.9231670813494</v>
      </c>
      <c r="DY103" s="37">
        <f t="shared" ca="1" si="64"/>
        <v>10000</v>
      </c>
      <c r="DZ103" s="37">
        <f t="shared" ca="1" si="52"/>
        <v>10000</v>
      </c>
      <c r="EA103" s="37">
        <f t="shared" ca="1" si="53"/>
        <v>0</v>
      </c>
      <c r="EB103">
        <f t="shared" ca="1" si="65"/>
        <v>1</v>
      </c>
    </row>
    <row r="104" spans="1:132">
      <c r="A104">
        <f t="shared" si="66"/>
        <v>95</v>
      </c>
      <c r="B104" s="52">
        <f ca="1">'Rainfall Year 2025'!M140</f>
        <v>1.1990298453190005</v>
      </c>
      <c r="C104" s="37">
        <f t="shared" ca="1" si="36"/>
        <v>2158.2537215742009</v>
      </c>
      <c r="D104" s="37">
        <f t="shared" ca="1" si="54"/>
        <v>8921.5731055902415</v>
      </c>
      <c r="E104" s="37">
        <f t="shared" ca="1" si="37"/>
        <v>8921.5731055902415</v>
      </c>
      <c r="F104" s="37">
        <f t="shared" ca="1" si="38"/>
        <v>0</v>
      </c>
      <c r="G104">
        <f t="shared" ca="1" si="55"/>
        <v>1</v>
      </c>
      <c r="Z104">
        <f t="shared" si="67"/>
        <v>95</v>
      </c>
      <c r="AA104" s="52">
        <f ca="1">'Rainfall Year 2035 '!M140</f>
        <v>3.1414539068313925</v>
      </c>
      <c r="AB104" s="37">
        <f t="shared" ca="1" si="39"/>
        <v>5654.6170322965063</v>
      </c>
      <c r="AC104" s="37">
        <f t="shared" ca="1" si="56"/>
        <v>10000</v>
      </c>
      <c r="AD104" s="37">
        <f t="shared" ca="1" si="40"/>
        <v>10000</v>
      </c>
      <c r="AE104" s="37">
        <f t="shared" ca="1" si="41"/>
        <v>0</v>
      </c>
      <c r="AF104">
        <f t="shared" ca="1" si="57"/>
        <v>1</v>
      </c>
      <c r="AX104">
        <f t="shared" si="68"/>
        <v>95</v>
      </c>
      <c r="AY104" s="52">
        <f ca="1">'Rainfall Year 2045'!M140</f>
        <v>6.0476512902531034</v>
      </c>
      <c r="AZ104" s="37">
        <f t="shared" ca="1" si="42"/>
        <v>10885.772322455587</v>
      </c>
      <c r="BA104" s="37">
        <f t="shared" ca="1" si="58"/>
        <v>177.13871863276563</v>
      </c>
      <c r="BB104" s="37">
        <f t="shared" ca="1" si="43"/>
        <v>177.13871863276563</v>
      </c>
      <c r="BC104" s="37">
        <f t="shared" ca="1" si="44"/>
        <v>885.77232245558662</v>
      </c>
      <c r="BD104">
        <f t="shared" ca="1" si="59"/>
        <v>1</v>
      </c>
      <c r="BX104">
        <f t="shared" si="69"/>
        <v>95</v>
      </c>
      <c r="BY104" s="52">
        <f ca="1">'Rainfall Year 2055 '!M140</f>
        <v>1.983084993207713</v>
      </c>
      <c r="BZ104" s="37">
        <f t="shared" ca="1" si="45"/>
        <v>3569.5529877738836</v>
      </c>
      <c r="CA104" s="37">
        <f t="shared" ca="1" si="60"/>
        <v>0</v>
      </c>
      <c r="CB104" s="37">
        <f t="shared" ca="1" si="46"/>
        <v>0</v>
      </c>
      <c r="CC104" s="37">
        <f t="shared" ca="1" si="47"/>
        <v>0</v>
      </c>
      <c r="CD104">
        <f t="shared" ca="1" si="61"/>
        <v>1</v>
      </c>
      <c r="CW104">
        <f t="shared" si="70"/>
        <v>95</v>
      </c>
      <c r="CX104" s="52">
        <f ca="1">'Rainfall Year 2065 '!M140</f>
        <v>0</v>
      </c>
      <c r="CY104" s="37">
        <f t="shared" ca="1" si="48"/>
        <v>0</v>
      </c>
      <c r="CZ104" s="37">
        <f t="shared" ca="1" si="62"/>
        <v>10000</v>
      </c>
      <c r="DA104" s="37">
        <f t="shared" ca="1" si="49"/>
        <v>10000</v>
      </c>
      <c r="DB104" s="37">
        <f t="shared" ca="1" si="50"/>
        <v>0</v>
      </c>
      <c r="DC104">
        <f t="shared" ca="1" si="63"/>
        <v>0</v>
      </c>
      <c r="DV104">
        <f t="shared" si="71"/>
        <v>95</v>
      </c>
      <c r="DW104" s="52">
        <f ca="1">'Rainfall Year 2075'!M140</f>
        <v>0.45521847116216119</v>
      </c>
      <c r="DX104" s="37">
        <f t="shared" ca="1" si="51"/>
        <v>819.39324809189009</v>
      </c>
      <c r="DY104" s="37">
        <f t="shared" ca="1" si="64"/>
        <v>1537.9231670813497</v>
      </c>
      <c r="DZ104" s="37">
        <f t="shared" ca="1" si="52"/>
        <v>1537.9231670813497</v>
      </c>
      <c r="EA104" s="37">
        <f t="shared" ca="1" si="53"/>
        <v>0</v>
      </c>
      <c r="EB104">
        <f t="shared" ca="1" si="65"/>
        <v>1</v>
      </c>
    </row>
    <row r="105" spans="1:132">
      <c r="A105">
        <f t="shared" si="66"/>
        <v>96</v>
      </c>
      <c r="B105" s="52">
        <f ca="1">'Rainfall Year 2025'!M141</f>
        <v>1.0956719068487561</v>
      </c>
      <c r="C105" s="37">
        <f t="shared" ca="1" si="36"/>
        <v>1972.2094323277611</v>
      </c>
      <c r="D105" s="37">
        <f t="shared" ca="1" si="54"/>
        <v>2158.2537215742013</v>
      </c>
      <c r="E105" s="37">
        <f t="shared" ca="1" si="37"/>
        <v>2158.2537215742013</v>
      </c>
      <c r="F105" s="37">
        <f t="shared" ca="1" si="38"/>
        <v>0</v>
      </c>
      <c r="G105">
        <f t="shared" ca="1" si="55"/>
        <v>1</v>
      </c>
      <c r="Z105">
        <f t="shared" si="67"/>
        <v>96</v>
      </c>
      <c r="AA105" s="52">
        <f ca="1">'Rainfall Year 2035 '!M141</f>
        <v>1.1954341122575765</v>
      </c>
      <c r="AB105" s="37">
        <f t="shared" ca="1" si="39"/>
        <v>2151.7814020636374</v>
      </c>
      <c r="AC105" s="37">
        <f t="shared" ca="1" si="56"/>
        <v>5654.6170322965063</v>
      </c>
      <c r="AD105" s="37">
        <f t="shared" ca="1" si="40"/>
        <v>5654.6170322965063</v>
      </c>
      <c r="AE105" s="37">
        <f t="shared" ca="1" si="41"/>
        <v>0</v>
      </c>
      <c r="AF105">
        <f t="shared" ca="1" si="57"/>
        <v>1</v>
      </c>
      <c r="AX105">
        <f t="shared" si="68"/>
        <v>96</v>
      </c>
      <c r="AY105" s="52">
        <f ca="1">'Rainfall Year 2045'!M141</f>
        <v>0</v>
      </c>
      <c r="AZ105" s="37">
        <f t="shared" ca="1" si="42"/>
        <v>0</v>
      </c>
      <c r="BA105" s="37">
        <f t="shared" ca="1" si="58"/>
        <v>10000</v>
      </c>
      <c r="BB105" s="37">
        <f t="shared" ca="1" si="43"/>
        <v>10000</v>
      </c>
      <c r="BC105" s="37">
        <f t="shared" ca="1" si="44"/>
        <v>0</v>
      </c>
      <c r="BD105">
        <f t="shared" ca="1" si="59"/>
        <v>0</v>
      </c>
      <c r="BX105">
        <f t="shared" si="69"/>
        <v>96</v>
      </c>
      <c r="BY105" s="52">
        <f ca="1">'Rainfall Year 2055 '!M141</f>
        <v>0.38360856431720131</v>
      </c>
      <c r="BZ105" s="37">
        <f t="shared" ca="1" si="45"/>
        <v>690.49541577096238</v>
      </c>
      <c r="CA105" s="37">
        <f t="shared" ca="1" si="60"/>
        <v>3569.5529877738836</v>
      </c>
      <c r="CB105" s="37">
        <f t="shared" ca="1" si="46"/>
        <v>3569.5529877738836</v>
      </c>
      <c r="CC105" s="37">
        <f t="shared" ca="1" si="47"/>
        <v>0</v>
      </c>
      <c r="CD105">
        <f t="shared" ca="1" si="61"/>
        <v>1</v>
      </c>
      <c r="CW105">
        <f t="shared" si="70"/>
        <v>96</v>
      </c>
      <c r="CX105" s="52">
        <f ca="1">'Rainfall Year 2065 '!M141</f>
        <v>3.0757485778201064</v>
      </c>
      <c r="CY105" s="37">
        <f t="shared" ca="1" si="48"/>
        <v>5536.3474400761916</v>
      </c>
      <c r="CZ105" s="37">
        <f t="shared" ca="1" si="62"/>
        <v>0</v>
      </c>
      <c r="DA105" s="37">
        <f t="shared" ca="1" si="49"/>
        <v>0</v>
      </c>
      <c r="DB105" s="37">
        <f t="shared" ca="1" si="50"/>
        <v>0</v>
      </c>
      <c r="DC105">
        <f t="shared" ca="1" si="63"/>
        <v>1</v>
      </c>
      <c r="DV105">
        <f t="shared" si="71"/>
        <v>96</v>
      </c>
      <c r="DW105" s="52">
        <f ca="1">'Rainfall Year 2075'!M141</f>
        <v>2.1931507002292689</v>
      </c>
      <c r="DX105" s="37">
        <f t="shared" ca="1" si="51"/>
        <v>3947.6712604126842</v>
      </c>
      <c r="DY105" s="37">
        <f t="shared" ca="1" si="64"/>
        <v>819.3932480918902</v>
      </c>
      <c r="DZ105" s="37">
        <f t="shared" ca="1" si="52"/>
        <v>819.3932480918902</v>
      </c>
      <c r="EA105" s="37">
        <f t="shared" ca="1" si="53"/>
        <v>0</v>
      </c>
      <c r="EB105">
        <f t="shared" ca="1" si="65"/>
        <v>1</v>
      </c>
    </row>
    <row r="106" spans="1:132">
      <c r="A106">
        <f t="shared" si="66"/>
        <v>97</v>
      </c>
      <c r="B106" s="52">
        <f ca="1">'Rainfall Year 2025'!M142</f>
        <v>3.2392941563417028</v>
      </c>
      <c r="C106" s="37">
        <f t="shared" ca="1" si="36"/>
        <v>5830.7294814150655</v>
      </c>
      <c r="D106" s="37">
        <f t="shared" ca="1" si="54"/>
        <v>1972.2094323277615</v>
      </c>
      <c r="E106" s="37">
        <f t="shared" ca="1" si="37"/>
        <v>1972.2094323277615</v>
      </c>
      <c r="F106" s="37">
        <f t="shared" ca="1" si="38"/>
        <v>0</v>
      </c>
      <c r="G106">
        <f t="shared" ca="1" si="55"/>
        <v>1</v>
      </c>
      <c r="Z106">
        <f t="shared" si="67"/>
        <v>97</v>
      </c>
      <c r="AA106" s="52">
        <f ca="1">'Rainfall Year 2035 '!M142</f>
        <v>2.6682531013086095</v>
      </c>
      <c r="AB106" s="37">
        <f t="shared" ca="1" si="39"/>
        <v>4802.8555823554971</v>
      </c>
      <c r="AC106" s="37">
        <f t="shared" ca="1" si="56"/>
        <v>2151.7814020636379</v>
      </c>
      <c r="AD106" s="37">
        <f t="shared" ca="1" si="40"/>
        <v>2151.7814020636379</v>
      </c>
      <c r="AE106" s="37">
        <f t="shared" ca="1" si="41"/>
        <v>0</v>
      </c>
      <c r="AF106">
        <f t="shared" ca="1" si="57"/>
        <v>1</v>
      </c>
      <c r="AX106">
        <f t="shared" si="68"/>
        <v>97</v>
      </c>
      <c r="AY106" s="52">
        <f ca="1">'Rainfall Year 2045'!M142</f>
        <v>0</v>
      </c>
      <c r="AZ106" s="37">
        <f t="shared" ca="1" si="42"/>
        <v>0</v>
      </c>
      <c r="BA106" s="37">
        <f t="shared" ca="1" si="58"/>
        <v>0</v>
      </c>
      <c r="BB106" s="37">
        <f t="shared" ca="1" si="43"/>
        <v>0</v>
      </c>
      <c r="BC106" s="37">
        <f t="shared" ca="1" si="44"/>
        <v>0</v>
      </c>
      <c r="BD106">
        <f t="shared" ca="1" si="59"/>
        <v>0</v>
      </c>
      <c r="BX106">
        <f t="shared" si="69"/>
        <v>97</v>
      </c>
      <c r="BY106" s="52">
        <f ca="1">'Rainfall Year 2055 '!M142</f>
        <v>0.16710993164343196</v>
      </c>
      <c r="BZ106" s="37">
        <f t="shared" ca="1" si="45"/>
        <v>300.79787695817754</v>
      </c>
      <c r="CA106" s="37">
        <f t="shared" ca="1" si="60"/>
        <v>690.49541577096261</v>
      </c>
      <c r="CB106" s="37">
        <f t="shared" ca="1" si="46"/>
        <v>690.49541577096261</v>
      </c>
      <c r="CC106" s="37">
        <f t="shared" ca="1" si="47"/>
        <v>0</v>
      </c>
      <c r="CD106">
        <f t="shared" ca="1" si="61"/>
        <v>1</v>
      </c>
      <c r="CW106">
        <f t="shared" si="70"/>
        <v>97</v>
      </c>
      <c r="CX106" s="52">
        <f ca="1">'Rainfall Year 2065 '!M142</f>
        <v>0</v>
      </c>
      <c r="CY106" s="37">
        <f t="shared" ca="1" si="48"/>
        <v>0</v>
      </c>
      <c r="CZ106" s="37">
        <f t="shared" ca="1" si="62"/>
        <v>5536.3474400761916</v>
      </c>
      <c r="DA106" s="37">
        <f t="shared" ca="1" si="49"/>
        <v>5536.3474400761916</v>
      </c>
      <c r="DB106" s="37">
        <f t="shared" ca="1" si="50"/>
        <v>0</v>
      </c>
      <c r="DC106">
        <f t="shared" ca="1" si="63"/>
        <v>0</v>
      </c>
      <c r="DV106">
        <f t="shared" si="71"/>
        <v>97</v>
      </c>
      <c r="DW106" s="52">
        <f ca="1">'Rainfall Year 2075'!M142</f>
        <v>1.7483239993856647</v>
      </c>
      <c r="DX106" s="37">
        <f t="shared" ca="1" si="51"/>
        <v>3146.9831988941964</v>
      </c>
      <c r="DY106" s="37">
        <f t="shared" ca="1" si="64"/>
        <v>3947.6712604126842</v>
      </c>
      <c r="DZ106" s="37">
        <f t="shared" ca="1" si="52"/>
        <v>3947.6712604126842</v>
      </c>
      <c r="EA106" s="37">
        <f t="shared" ca="1" si="53"/>
        <v>0</v>
      </c>
      <c r="EB106">
        <f t="shared" ca="1" si="65"/>
        <v>1</v>
      </c>
    </row>
    <row r="107" spans="1:132">
      <c r="A107">
        <f t="shared" si="66"/>
        <v>98</v>
      </c>
      <c r="B107" s="52">
        <f ca="1">'Rainfall Year 2025'!M143</f>
        <v>3.8655419896741035</v>
      </c>
      <c r="C107" s="37">
        <f t="shared" ca="1" si="36"/>
        <v>6957.975581413386</v>
      </c>
      <c r="D107" s="37">
        <f t="shared" ca="1" si="54"/>
        <v>5830.7294814150655</v>
      </c>
      <c r="E107" s="37">
        <f t="shared" ca="1" si="37"/>
        <v>5830.7294814150655</v>
      </c>
      <c r="F107" s="37">
        <f t="shared" ca="1" si="38"/>
        <v>0</v>
      </c>
      <c r="G107">
        <f t="shared" ca="1" si="55"/>
        <v>1</v>
      </c>
      <c r="Z107">
        <f t="shared" si="67"/>
        <v>98</v>
      </c>
      <c r="AA107" s="52">
        <f ca="1">'Rainfall Year 2035 '!M143</f>
        <v>4.457674985721173</v>
      </c>
      <c r="AB107" s="37">
        <f t="shared" ca="1" si="39"/>
        <v>8023.8149742981113</v>
      </c>
      <c r="AC107" s="37">
        <f t="shared" ca="1" si="56"/>
        <v>4802.8555823554971</v>
      </c>
      <c r="AD107" s="37">
        <f t="shared" ca="1" si="40"/>
        <v>4802.8555823554971</v>
      </c>
      <c r="AE107" s="37">
        <f t="shared" ca="1" si="41"/>
        <v>0</v>
      </c>
      <c r="AF107">
        <f t="shared" ca="1" si="57"/>
        <v>1</v>
      </c>
      <c r="AX107">
        <f t="shared" si="68"/>
        <v>98</v>
      </c>
      <c r="AY107" s="52">
        <f ca="1">'Rainfall Year 2045'!M143</f>
        <v>0</v>
      </c>
      <c r="AZ107" s="37">
        <f t="shared" ca="1" si="42"/>
        <v>0</v>
      </c>
      <c r="BA107" s="37">
        <f t="shared" ca="1" si="58"/>
        <v>0</v>
      </c>
      <c r="BB107" s="37">
        <f t="shared" ca="1" si="43"/>
        <v>0</v>
      </c>
      <c r="BC107" s="37">
        <f t="shared" ca="1" si="44"/>
        <v>0</v>
      </c>
      <c r="BD107">
        <f t="shared" ca="1" si="59"/>
        <v>0</v>
      </c>
      <c r="BX107">
        <f t="shared" si="69"/>
        <v>98</v>
      </c>
      <c r="BY107" s="52">
        <f ca="1">'Rainfall Year 2055 '!M143</f>
        <v>2.1721820486933425</v>
      </c>
      <c r="BZ107" s="37">
        <f t="shared" ca="1" si="45"/>
        <v>3909.9276876480167</v>
      </c>
      <c r="CA107" s="37">
        <f t="shared" ca="1" si="60"/>
        <v>300.79787695817754</v>
      </c>
      <c r="CB107" s="37">
        <f t="shared" ca="1" si="46"/>
        <v>300.79787695817754</v>
      </c>
      <c r="CC107" s="37">
        <f t="shared" ca="1" si="47"/>
        <v>0</v>
      </c>
      <c r="CD107">
        <f t="shared" ca="1" si="61"/>
        <v>1</v>
      </c>
      <c r="CW107">
        <f t="shared" si="70"/>
        <v>98</v>
      </c>
      <c r="CX107" s="52">
        <f ca="1">'Rainfall Year 2065 '!M143</f>
        <v>7.072330610732398</v>
      </c>
      <c r="CY107" s="37">
        <f t="shared" ca="1" si="48"/>
        <v>12730.195099318316</v>
      </c>
      <c r="CZ107" s="37">
        <f t="shared" ca="1" si="62"/>
        <v>0</v>
      </c>
      <c r="DA107" s="37">
        <f t="shared" ca="1" si="49"/>
        <v>0</v>
      </c>
      <c r="DB107" s="37">
        <f t="shared" ca="1" si="50"/>
        <v>2730.1950993183164</v>
      </c>
      <c r="DC107">
        <f t="shared" ca="1" si="63"/>
        <v>1</v>
      </c>
      <c r="DV107">
        <f t="shared" si="71"/>
        <v>98</v>
      </c>
      <c r="DW107" s="52">
        <f ca="1">'Rainfall Year 2075'!M143</f>
        <v>0.39221494775889382</v>
      </c>
      <c r="DX107" s="37">
        <f t="shared" ca="1" si="51"/>
        <v>705.98690596600886</v>
      </c>
      <c r="DY107" s="37">
        <f t="shared" ca="1" si="64"/>
        <v>3146.9831988941969</v>
      </c>
      <c r="DZ107" s="37">
        <f t="shared" ca="1" si="52"/>
        <v>3146.9831988941969</v>
      </c>
      <c r="EA107" s="37">
        <f t="shared" ca="1" si="53"/>
        <v>0</v>
      </c>
      <c r="EB107">
        <f t="shared" ca="1" si="65"/>
        <v>1</v>
      </c>
    </row>
    <row r="108" spans="1:132">
      <c r="A108">
        <f t="shared" si="66"/>
        <v>99</v>
      </c>
      <c r="B108" s="52">
        <f ca="1">'Rainfall Year 2025'!M144</f>
        <v>2.344554389559435</v>
      </c>
      <c r="C108" s="37">
        <f t="shared" ca="1" si="36"/>
        <v>4220.1979012069833</v>
      </c>
      <c r="D108" s="37">
        <f t="shared" ca="1" si="54"/>
        <v>6957.9755814133869</v>
      </c>
      <c r="E108" s="37">
        <f t="shared" ca="1" si="37"/>
        <v>6957.9755814133869</v>
      </c>
      <c r="F108" s="37">
        <f t="shared" ca="1" si="38"/>
        <v>0</v>
      </c>
      <c r="G108">
        <f t="shared" ca="1" si="55"/>
        <v>1</v>
      </c>
      <c r="Z108">
        <f t="shared" si="67"/>
        <v>99</v>
      </c>
      <c r="AA108" s="52">
        <f ca="1">'Rainfall Year 2035 '!M144</f>
        <v>0.82698236308076079</v>
      </c>
      <c r="AB108" s="37">
        <f t="shared" ca="1" si="39"/>
        <v>1488.5682535453693</v>
      </c>
      <c r="AC108" s="37">
        <f t="shared" ca="1" si="56"/>
        <v>8023.8149742981104</v>
      </c>
      <c r="AD108" s="37">
        <f t="shared" ca="1" si="40"/>
        <v>8023.8149742981104</v>
      </c>
      <c r="AE108" s="37">
        <f t="shared" ca="1" si="41"/>
        <v>0</v>
      </c>
      <c r="AF108">
        <f t="shared" ca="1" si="57"/>
        <v>1</v>
      </c>
      <c r="AX108">
        <f t="shared" si="68"/>
        <v>99</v>
      </c>
      <c r="AY108" s="52">
        <f ca="1">'Rainfall Year 2045'!M144</f>
        <v>2.1616334643438826</v>
      </c>
      <c r="AZ108" s="37">
        <f t="shared" ca="1" si="42"/>
        <v>3890.9402358189886</v>
      </c>
      <c r="BA108" s="37">
        <f t="shared" ca="1" si="58"/>
        <v>0</v>
      </c>
      <c r="BB108" s="37">
        <f t="shared" ca="1" si="43"/>
        <v>0</v>
      </c>
      <c r="BC108" s="37">
        <f t="shared" ca="1" si="44"/>
        <v>0</v>
      </c>
      <c r="BD108">
        <f t="shared" ca="1" si="59"/>
        <v>1</v>
      </c>
      <c r="BX108">
        <f t="shared" si="69"/>
        <v>99</v>
      </c>
      <c r="BY108" s="52">
        <f ca="1">'Rainfall Year 2055 '!M144</f>
        <v>1.1044989678425972</v>
      </c>
      <c r="BZ108" s="37">
        <f t="shared" ca="1" si="45"/>
        <v>1988.0981421166748</v>
      </c>
      <c r="CA108" s="37">
        <f t="shared" ca="1" si="60"/>
        <v>3909.9276876480162</v>
      </c>
      <c r="CB108" s="37">
        <f t="shared" ca="1" si="46"/>
        <v>3909.9276876480162</v>
      </c>
      <c r="CC108" s="37">
        <f t="shared" ca="1" si="47"/>
        <v>0</v>
      </c>
      <c r="CD108">
        <f t="shared" ca="1" si="61"/>
        <v>1</v>
      </c>
      <c r="CW108">
        <f t="shared" si="70"/>
        <v>99</v>
      </c>
      <c r="CX108" s="52">
        <f ca="1">'Rainfall Year 2065 '!M144</f>
        <v>9.107495008077489</v>
      </c>
      <c r="CY108" s="37">
        <f t="shared" ca="1" si="48"/>
        <v>16393.491014539479</v>
      </c>
      <c r="CZ108" s="37">
        <f t="shared" ca="1" si="62"/>
        <v>10000</v>
      </c>
      <c r="DA108" s="37">
        <f t="shared" ca="1" si="49"/>
        <v>10000</v>
      </c>
      <c r="DB108" s="37">
        <f t="shared" ca="1" si="50"/>
        <v>6393.4910145394788</v>
      </c>
      <c r="DC108">
        <f t="shared" ca="1" si="63"/>
        <v>1</v>
      </c>
      <c r="DV108">
        <f t="shared" si="71"/>
        <v>99</v>
      </c>
      <c r="DW108" s="52">
        <f ca="1">'Rainfall Year 2075'!M144</f>
        <v>0</v>
      </c>
      <c r="DX108" s="37">
        <f t="shared" ca="1" si="51"/>
        <v>0</v>
      </c>
      <c r="DY108" s="37">
        <f t="shared" ca="1" si="64"/>
        <v>705.98690596600864</v>
      </c>
      <c r="DZ108" s="37">
        <f t="shared" ca="1" si="52"/>
        <v>705.98690596600864</v>
      </c>
      <c r="EA108" s="37">
        <f t="shared" ca="1" si="53"/>
        <v>0</v>
      </c>
      <c r="EB108">
        <f t="shared" ca="1" si="65"/>
        <v>0</v>
      </c>
    </row>
    <row r="109" spans="1:132">
      <c r="A109">
        <f t="shared" si="66"/>
        <v>100</v>
      </c>
      <c r="B109" s="52">
        <f ca="1">'Rainfall Year 2025'!M145</f>
        <v>0</v>
      </c>
      <c r="C109" s="37">
        <f t="shared" ca="1" si="36"/>
        <v>0</v>
      </c>
      <c r="D109" s="37">
        <f t="shared" ca="1" si="54"/>
        <v>4220.1979012069833</v>
      </c>
      <c r="E109" s="37">
        <f t="shared" ca="1" si="37"/>
        <v>4220.1979012069833</v>
      </c>
      <c r="F109" s="37">
        <f t="shared" ca="1" si="38"/>
        <v>0</v>
      </c>
      <c r="G109">
        <f t="shared" ca="1" si="55"/>
        <v>0</v>
      </c>
      <c r="Z109">
        <f t="shared" si="67"/>
        <v>100</v>
      </c>
      <c r="AA109" s="52">
        <f ca="1">'Rainfall Year 2035 '!M145</f>
        <v>2.6246158807125362</v>
      </c>
      <c r="AB109" s="37">
        <f t="shared" ca="1" si="39"/>
        <v>4724.3085852825652</v>
      </c>
      <c r="AC109" s="37">
        <f t="shared" ca="1" si="56"/>
        <v>1488.5682535453698</v>
      </c>
      <c r="AD109" s="37">
        <f t="shared" ca="1" si="40"/>
        <v>1488.5682535453698</v>
      </c>
      <c r="AE109" s="37">
        <f t="shared" ca="1" si="41"/>
        <v>0</v>
      </c>
      <c r="AF109">
        <f t="shared" ca="1" si="57"/>
        <v>1</v>
      </c>
      <c r="AX109">
        <f t="shared" si="68"/>
        <v>100</v>
      </c>
      <c r="AY109" s="52">
        <f ca="1">'Rainfall Year 2045'!M145</f>
        <v>0.91408662818232977</v>
      </c>
      <c r="AZ109" s="37">
        <f t="shared" ca="1" si="42"/>
        <v>1645.3559307281937</v>
      </c>
      <c r="BA109" s="37">
        <f t="shared" ca="1" si="58"/>
        <v>3890.9402358189886</v>
      </c>
      <c r="BB109" s="37">
        <f t="shared" ca="1" si="43"/>
        <v>3890.9402358189886</v>
      </c>
      <c r="BC109" s="37">
        <f t="shared" ca="1" si="44"/>
        <v>0</v>
      </c>
      <c r="BD109">
        <f t="shared" ca="1" si="59"/>
        <v>1</v>
      </c>
      <c r="BX109">
        <f t="shared" si="69"/>
        <v>100</v>
      </c>
      <c r="BY109" s="52">
        <f ca="1">'Rainfall Year 2055 '!M145</f>
        <v>0</v>
      </c>
      <c r="BZ109" s="37">
        <f t="shared" ca="1" si="45"/>
        <v>0</v>
      </c>
      <c r="CA109" s="37">
        <f t="shared" ca="1" si="60"/>
        <v>1988.0981421166744</v>
      </c>
      <c r="CB109" s="37">
        <f t="shared" ca="1" si="46"/>
        <v>1988.0981421166744</v>
      </c>
      <c r="CC109" s="37">
        <f t="shared" ca="1" si="47"/>
        <v>0</v>
      </c>
      <c r="CD109">
        <f t="shared" ca="1" si="61"/>
        <v>0</v>
      </c>
      <c r="CW109">
        <f t="shared" si="70"/>
        <v>100</v>
      </c>
      <c r="CX109" s="52">
        <f ca="1">'Rainfall Year 2065 '!M145</f>
        <v>0</v>
      </c>
      <c r="CY109" s="37">
        <f t="shared" ca="1" si="48"/>
        <v>0</v>
      </c>
      <c r="CZ109" s="37">
        <f t="shared" ca="1" si="62"/>
        <v>10000</v>
      </c>
      <c r="DA109" s="37">
        <f t="shared" ca="1" si="49"/>
        <v>10000</v>
      </c>
      <c r="DB109" s="37">
        <f t="shared" ca="1" si="50"/>
        <v>0</v>
      </c>
      <c r="DC109">
        <f t="shared" ca="1" si="63"/>
        <v>0</v>
      </c>
      <c r="DV109">
        <f t="shared" si="71"/>
        <v>100</v>
      </c>
      <c r="DW109" s="52">
        <f ca="1">'Rainfall Year 2075'!M145</f>
        <v>0</v>
      </c>
      <c r="DX109" s="37">
        <f t="shared" ca="1" si="51"/>
        <v>0</v>
      </c>
      <c r="DY109" s="37">
        <f t="shared" ca="1" si="64"/>
        <v>0</v>
      </c>
      <c r="DZ109" s="37">
        <f t="shared" ca="1" si="52"/>
        <v>0</v>
      </c>
      <c r="EA109" s="37">
        <f t="shared" ca="1" si="53"/>
        <v>0</v>
      </c>
      <c r="EB109">
        <f t="shared" ca="1" si="65"/>
        <v>0</v>
      </c>
    </row>
    <row r="110" spans="1:132">
      <c r="A110">
        <f t="shared" si="66"/>
        <v>101</v>
      </c>
      <c r="B110" s="52">
        <f ca="1">'Rainfall Year 2025'!M146</f>
        <v>0.1728838063394682</v>
      </c>
      <c r="C110" s="37">
        <f t="shared" ca="1" si="36"/>
        <v>311.19085141104279</v>
      </c>
      <c r="D110" s="37">
        <f t="shared" ca="1" si="54"/>
        <v>0</v>
      </c>
      <c r="E110" s="37">
        <f t="shared" ca="1" si="37"/>
        <v>0</v>
      </c>
      <c r="F110" s="37">
        <f t="shared" ca="1" si="38"/>
        <v>0</v>
      </c>
      <c r="G110">
        <f t="shared" ca="1" si="55"/>
        <v>1</v>
      </c>
      <c r="Z110">
        <f t="shared" si="67"/>
        <v>101</v>
      </c>
      <c r="AA110" s="52">
        <f ca="1">'Rainfall Year 2035 '!M146</f>
        <v>0</v>
      </c>
      <c r="AB110" s="37">
        <f t="shared" ca="1" si="39"/>
        <v>0</v>
      </c>
      <c r="AC110" s="37">
        <f t="shared" ca="1" si="56"/>
        <v>4724.3085852825652</v>
      </c>
      <c r="AD110" s="37">
        <f t="shared" ca="1" si="40"/>
        <v>4724.3085852825652</v>
      </c>
      <c r="AE110" s="37">
        <f t="shared" ca="1" si="41"/>
        <v>0</v>
      </c>
      <c r="AF110">
        <f t="shared" ca="1" si="57"/>
        <v>0</v>
      </c>
      <c r="AX110">
        <f t="shared" si="68"/>
        <v>101</v>
      </c>
      <c r="AY110" s="52">
        <f ca="1">'Rainfall Year 2045'!M146</f>
        <v>0</v>
      </c>
      <c r="AZ110" s="37">
        <f t="shared" ca="1" si="42"/>
        <v>0</v>
      </c>
      <c r="BA110" s="37">
        <f t="shared" ca="1" si="58"/>
        <v>1645.3559307281935</v>
      </c>
      <c r="BB110" s="37">
        <f t="shared" ca="1" si="43"/>
        <v>1645.3559307281935</v>
      </c>
      <c r="BC110" s="37">
        <f t="shared" ca="1" si="44"/>
        <v>0</v>
      </c>
      <c r="BD110">
        <f t="shared" ca="1" si="59"/>
        <v>0</v>
      </c>
      <c r="BX110">
        <f t="shared" si="69"/>
        <v>101</v>
      </c>
      <c r="BY110" s="52">
        <f ca="1">'Rainfall Year 2055 '!M146</f>
        <v>4.6427110033117911</v>
      </c>
      <c r="BZ110" s="37">
        <f t="shared" ca="1" si="45"/>
        <v>8356.8798059612236</v>
      </c>
      <c r="CA110" s="37">
        <f t="shared" ca="1" si="60"/>
        <v>0</v>
      </c>
      <c r="CB110" s="37">
        <f t="shared" ca="1" si="46"/>
        <v>0</v>
      </c>
      <c r="CC110" s="37">
        <f t="shared" ca="1" si="47"/>
        <v>0</v>
      </c>
      <c r="CD110">
        <f t="shared" ca="1" si="61"/>
        <v>1</v>
      </c>
      <c r="CW110">
        <f t="shared" si="70"/>
        <v>101</v>
      </c>
      <c r="CX110" s="52">
        <f ca="1">'Rainfall Year 2065 '!M146</f>
        <v>4.3473449229153003</v>
      </c>
      <c r="CY110" s="37">
        <f t="shared" ca="1" si="48"/>
        <v>7825.2208612475406</v>
      </c>
      <c r="CZ110" s="37">
        <f t="shared" ca="1" si="62"/>
        <v>0</v>
      </c>
      <c r="DA110" s="37">
        <f t="shared" ca="1" si="49"/>
        <v>0</v>
      </c>
      <c r="DB110" s="37">
        <f t="shared" ca="1" si="50"/>
        <v>0</v>
      </c>
      <c r="DC110">
        <f t="shared" ca="1" si="63"/>
        <v>1</v>
      </c>
      <c r="DV110">
        <f t="shared" si="71"/>
        <v>101</v>
      </c>
      <c r="DW110" s="52">
        <f ca="1">'Rainfall Year 2075'!M146</f>
        <v>6.6914063740456253</v>
      </c>
      <c r="DX110" s="37">
        <f t="shared" ca="1" si="51"/>
        <v>12044.531473282126</v>
      </c>
      <c r="DY110" s="37">
        <f t="shared" ca="1" si="64"/>
        <v>0</v>
      </c>
      <c r="DZ110" s="37">
        <f t="shared" ca="1" si="52"/>
        <v>0</v>
      </c>
      <c r="EA110" s="37">
        <f t="shared" ca="1" si="53"/>
        <v>2044.5314732821262</v>
      </c>
      <c r="EB110">
        <f t="shared" ca="1" si="65"/>
        <v>1</v>
      </c>
    </row>
    <row r="111" spans="1:132">
      <c r="A111">
        <f t="shared" si="66"/>
        <v>102</v>
      </c>
      <c r="B111" s="52">
        <f ca="1">'Rainfall Year 2025'!M147</f>
        <v>1.5185937189263197</v>
      </c>
      <c r="C111" s="37">
        <f t="shared" ca="1" si="36"/>
        <v>2733.4686940673755</v>
      </c>
      <c r="D111" s="37">
        <f t="shared" ca="1" si="54"/>
        <v>311.19085141104279</v>
      </c>
      <c r="E111" s="37">
        <f t="shared" ca="1" si="37"/>
        <v>311.19085141104279</v>
      </c>
      <c r="F111" s="37">
        <f t="shared" ca="1" si="38"/>
        <v>0</v>
      </c>
      <c r="G111">
        <f t="shared" ca="1" si="55"/>
        <v>1</v>
      </c>
      <c r="Z111">
        <f t="shared" si="67"/>
        <v>102</v>
      </c>
      <c r="AA111" s="52">
        <f ca="1">'Rainfall Year 2035 '!M147</f>
        <v>0.64115169133750172</v>
      </c>
      <c r="AB111" s="37">
        <f t="shared" ca="1" si="39"/>
        <v>1154.0730444075032</v>
      </c>
      <c r="AC111" s="37">
        <f t="shared" ca="1" si="56"/>
        <v>0</v>
      </c>
      <c r="AD111" s="37">
        <f t="shared" ca="1" si="40"/>
        <v>0</v>
      </c>
      <c r="AE111" s="37">
        <f t="shared" ca="1" si="41"/>
        <v>0</v>
      </c>
      <c r="AF111">
        <f t="shared" ca="1" si="57"/>
        <v>1</v>
      </c>
      <c r="AX111">
        <f t="shared" si="68"/>
        <v>102</v>
      </c>
      <c r="AY111" s="52">
        <f ca="1">'Rainfall Year 2045'!M147</f>
        <v>0</v>
      </c>
      <c r="AZ111" s="37">
        <f t="shared" ca="1" si="42"/>
        <v>0</v>
      </c>
      <c r="BA111" s="37">
        <f t="shared" ca="1" si="58"/>
        <v>0</v>
      </c>
      <c r="BB111" s="37">
        <f t="shared" ca="1" si="43"/>
        <v>0</v>
      </c>
      <c r="BC111" s="37">
        <f t="shared" ca="1" si="44"/>
        <v>0</v>
      </c>
      <c r="BD111">
        <f t="shared" ca="1" si="59"/>
        <v>0</v>
      </c>
      <c r="BX111">
        <f t="shared" si="69"/>
        <v>102</v>
      </c>
      <c r="BY111" s="52">
        <f ca="1">'Rainfall Year 2055 '!M147</f>
        <v>2.0852584456051466</v>
      </c>
      <c r="BZ111" s="37">
        <f t="shared" ca="1" si="45"/>
        <v>3753.465202089264</v>
      </c>
      <c r="CA111" s="37">
        <f t="shared" ca="1" si="60"/>
        <v>8356.8798059612236</v>
      </c>
      <c r="CB111" s="37">
        <f t="shared" ca="1" si="46"/>
        <v>8356.8798059612236</v>
      </c>
      <c r="CC111" s="37">
        <f t="shared" ca="1" si="47"/>
        <v>0</v>
      </c>
      <c r="CD111">
        <f t="shared" ca="1" si="61"/>
        <v>1</v>
      </c>
      <c r="CW111">
        <f t="shared" si="70"/>
        <v>102</v>
      </c>
      <c r="CX111" s="52">
        <f ca="1">'Rainfall Year 2065 '!M147</f>
        <v>0</v>
      </c>
      <c r="CY111" s="37">
        <f t="shared" ca="1" si="48"/>
        <v>0</v>
      </c>
      <c r="CZ111" s="37">
        <f t="shared" ca="1" si="62"/>
        <v>7825.2208612475406</v>
      </c>
      <c r="DA111" s="37">
        <f t="shared" ca="1" si="49"/>
        <v>7825.2208612475406</v>
      </c>
      <c r="DB111" s="37">
        <f t="shared" ca="1" si="50"/>
        <v>0</v>
      </c>
      <c r="DC111">
        <f t="shared" ca="1" si="63"/>
        <v>0</v>
      </c>
      <c r="DV111">
        <f t="shared" si="71"/>
        <v>102</v>
      </c>
      <c r="DW111" s="52">
        <f ca="1">'Rainfall Year 2075'!M147</f>
        <v>4.8249071751222266</v>
      </c>
      <c r="DX111" s="37">
        <f t="shared" ca="1" si="51"/>
        <v>8684.8329152200076</v>
      </c>
      <c r="DY111" s="37">
        <f t="shared" ca="1" si="64"/>
        <v>10000</v>
      </c>
      <c r="DZ111" s="37">
        <f t="shared" ca="1" si="52"/>
        <v>10000</v>
      </c>
      <c r="EA111" s="37">
        <f t="shared" ca="1" si="53"/>
        <v>0</v>
      </c>
      <c r="EB111">
        <f t="shared" ca="1" si="65"/>
        <v>1</v>
      </c>
    </row>
    <row r="112" spans="1:132">
      <c r="A112">
        <f t="shared" si="66"/>
        <v>103</v>
      </c>
      <c r="B112" s="52">
        <f ca="1">'Rainfall Year 2025'!M148</f>
        <v>0</v>
      </c>
      <c r="C112" s="37">
        <f t="shared" ca="1" si="36"/>
        <v>0</v>
      </c>
      <c r="D112" s="37">
        <f t="shared" ca="1" si="54"/>
        <v>2733.4686940673755</v>
      </c>
      <c r="E112" s="37">
        <f t="shared" ca="1" si="37"/>
        <v>2733.4686940673755</v>
      </c>
      <c r="F112" s="37">
        <f t="shared" ca="1" si="38"/>
        <v>0</v>
      </c>
      <c r="G112">
        <f t="shared" ca="1" si="55"/>
        <v>0</v>
      </c>
      <c r="Z112">
        <f t="shared" si="67"/>
        <v>103</v>
      </c>
      <c r="AA112" s="52">
        <f ca="1">'Rainfall Year 2035 '!M148</f>
        <v>0</v>
      </c>
      <c r="AB112" s="37">
        <f t="shared" ca="1" si="39"/>
        <v>0</v>
      </c>
      <c r="AC112" s="37">
        <f t="shared" ca="1" si="56"/>
        <v>1154.0730444075032</v>
      </c>
      <c r="AD112" s="37">
        <f t="shared" ca="1" si="40"/>
        <v>1154.0730444075032</v>
      </c>
      <c r="AE112" s="37">
        <f t="shared" ca="1" si="41"/>
        <v>0</v>
      </c>
      <c r="AF112">
        <f t="shared" ca="1" si="57"/>
        <v>0</v>
      </c>
      <c r="AX112">
        <f t="shared" si="68"/>
        <v>103</v>
      </c>
      <c r="AY112" s="52">
        <f ca="1">'Rainfall Year 2045'!M148</f>
        <v>1.0270650466549123</v>
      </c>
      <c r="AZ112" s="37">
        <f t="shared" ca="1" si="42"/>
        <v>1848.7170839788421</v>
      </c>
      <c r="BA112" s="37">
        <f t="shared" ca="1" si="58"/>
        <v>0</v>
      </c>
      <c r="BB112" s="37">
        <f t="shared" ca="1" si="43"/>
        <v>0</v>
      </c>
      <c r="BC112" s="37">
        <f t="shared" ca="1" si="44"/>
        <v>0</v>
      </c>
      <c r="BD112">
        <f t="shared" ca="1" si="59"/>
        <v>1</v>
      </c>
      <c r="BX112">
        <f t="shared" si="69"/>
        <v>103</v>
      </c>
      <c r="BY112" s="52">
        <f ca="1">'Rainfall Year 2055 '!M148</f>
        <v>4.928255613717238</v>
      </c>
      <c r="BZ112" s="37">
        <f t="shared" ca="1" si="45"/>
        <v>8870.860104691028</v>
      </c>
      <c r="CA112" s="37">
        <f t="shared" ca="1" si="60"/>
        <v>3753.4652020892645</v>
      </c>
      <c r="CB112" s="37">
        <f t="shared" ca="1" si="46"/>
        <v>3753.4652020892645</v>
      </c>
      <c r="CC112" s="37">
        <f t="shared" ca="1" si="47"/>
        <v>0</v>
      </c>
      <c r="CD112">
        <f t="shared" ca="1" si="61"/>
        <v>1</v>
      </c>
      <c r="CW112">
        <f t="shared" si="70"/>
        <v>103</v>
      </c>
      <c r="CX112" s="52">
        <f ca="1">'Rainfall Year 2065 '!M148</f>
        <v>0</v>
      </c>
      <c r="CY112" s="37">
        <f t="shared" ca="1" si="48"/>
        <v>0</v>
      </c>
      <c r="CZ112" s="37">
        <f t="shared" ca="1" si="62"/>
        <v>0</v>
      </c>
      <c r="DA112" s="37">
        <f t="shared" ca="1" si="49"/>
        <v>0</v>
      </c>
      <c r="DB112" s="37">
        <f t="shared" ca="1" si="50"/>
        <v>0</v>
      </c>
      <c r="DC112">
        <f t="shared" ca="1" si="63"/>
        <v>0</v>
      </c>
      <c r="DV112">
        <f t="shared" si="71"/>
        <v>103</v>
      </c>
      <c r="DW112" s="52">
        <f ca="1">'Rainfall Year 2075'!M148</f>
        <v>0</v>
      </c>
      <c r="DX112" s="37">
        <f t="shared" ca="1" si="51"/>
        <v>0</v>
      </c>
      <c r="DY112" s="37">
        <f t="shared" ca="1" si="64"/>
        <v>8684.8329152200095</v>
      </c>
      <c r="DZ112" s="37">
        <f t="shared" ca="1" si="52"/>
        <v>8684.8329152200095</v>
      </c>
      <c r="EA112" s="37">
        <f t="shared" ca="1" si="53"/>
        <v>0</v>
      </c>
      <c r="EB112">
        <f t="shared" ca="1" si="65"/>
        <v>0</v>
      </c>
    </row>
    <row r="113" spans="1:132">
      <c r="A113">
        <f t="shared" si="66"/>
        <v>104</v>
      </c>
      <c r="B113" s="52">
        <f ca="1">'Rainfall Year 2025'!M149</f>
        <v>0</v>
      </c>
      <c r="C113" s="37">
        <f t="shared" ca="1" si="36"/>
        <v>0</v>
      </c>
      <c r="D113" s="37">
        <f t="shared" ca="1" si="54"/>
        <v>0</v>
      </c>
      <c r="E113" s="37">
        <f t="shared" ca="1" si="37"/>
        <v>0</v>
      </c>
      <c r="F113" s="37">
        <f t="shared" ca="1" si="38"/>
        <v>0</v>
      </c>
      <c r="G113">
        <f t="shared" ca="1" si="55"/>
        <v>0</v>
      </c>
      <c r="Z113">
        <f t="shared" si="67"/>
        <v>104</v>
      </c>
      <c r="AA113" s="52">
        <f ca="1">'Rainfall Year 2035 '!M149</f>
        <v>0</v>
      </c>
      <c r="AB113" s="37">
        <f t="shared" ca="1" si="39"/>
        <v>0</v>
      </c>
      <c r="AC113" s="37">
        <f t="shared" ca="1" si="56"/>
        <v>0</v>
      </c>
      <c r="AD113" s="37">
        <f t="shared" ca="1" si="40"/>
        <v>0</v>
      </c>
      <c r="AE113" s="37">
        <f t="shared" ca="1" si="41"/>
        <v>0</v>
      </c>
      <c r="AF113">
        <f t="shared" ca="1" si="57"/>
        <v>0</v>
      </c>
      <c r="AX113">
        <f t="shared" si="68"/>
        <v>104</v>
      </c>
      <c r="AY113" s="52">
        <f ca="1">'Rainfall Year 2045'!M149</f>
        <v>2.8749113565610407</v>
      </c>
      <c r="AZ113" s="37">
        <f t="shared" ca="1" si="42"/>
        <v>5174.8404418098735</v>
      </c>
      <c r="BA113" s="37">
        <f t="shared" ca="1" si="58"/>
        <v>1848.7170839788421</v>
      </c>
      <c r="BB113" s="37">
        <f t="shared" ca="1" si="43"/>
        <v>1848.7170839788421</v>
      </c>
      <c r="BC113" s="37">
        <f t="shared" ca="1" si="44"/>
        <v>0</v>
      </c>
      <c r="BD113">
        <f t="shared" ca="1" si="59"/>
        <v>1</v>
      </c>
      <c r="BX113">
        <f t="shared" si="69"/>
        <v>104</v>
      </c>
      <c r="BY113" s="52">
        <f ca="1">'Rainfall Year 2055 '!M149</f>
        <v>0</v>
      </c>
      <c r="BZ113" s="37">
        <f t="shared" ca="1" si="45"/>
        <v>0</v>
      </c>
      <c r="CA113" s="37">
        <f t="shared" ca="1" si="60"/>
        <v>8870.860104691028</v>
      </c>
      <c r="CB113" s="37">
        <f t="shared" ca="1" si="46"/>
        <v>8870.860104691028</v>
      </c>
      <c r="CC113" s="37">
        <f t="shared" ca="1" si="47"/>
        <v>0</v>
      </c>
      <c r="CD113">
        <f t="shared" ca="1" si="61"/>
        <v>0</v>
      </c>
      <c r="CW113">
        <f t="shared" si="70"/>
        <v>104</v>
      </c>
      <c r="CX113" s="52">
        <f ca="1">'Rainfall Year 2065 '!M149</f>
        <v>0.75821864602600009</v>
      </c>
      <c r="CY113" s="37">
        <f t="shared" ca="1" si="48"/>
        <v>1364.7935628468001</v>
      </c>
      <c r="CZ113" s="37">
        <f t="shared" ca="1" si="62"/>
        <v>0</v>
      </c>
      <c r="DA113" s="37">
        <f t="shared" ca="1" si="49"/>
        <v>0</v>
      </c>
      <c r="DB113" s="37">
        <f t="shared" ca="1" si="50"/>
        <v>0</v>
      </c>
      <c r="DC113">
        <f t="shared" ca="1" si="63"/>
        <v>1</v>
      </c>
      <c r="DV113">
        <f t="shared" si="71"/>
        <v>104</v>
      </c>
      <c r="DW113" s="52">
        <f ca="1">'Rainfall Year 2075'!M149</f>
        <v>1.6917015619987914</v>
      </c>
      <c r="DX113" s="37">
        <f t="shared" ca="1" si="51"/>
        <v>3045.0628115978247</v>
      </c>
      <c r="DY113" s="37">
        <f t="shared" ca="1" si="64"/>
        <v>0</v>
      </c>
      <c r="DZ113" s="37">
        <f t="shared" ca="1" si="52"/>
        <v>0</v>
      </c>
      <c r="EA113" s="37">
        <f t="shared" ca="1" si="53"/>
        <v>0</v>
      </c>
      <c r="EB113">
        <f t="shared" ca="1" si="65"/>
        <v>1</v>
      </c>
    </row>
    <row r="114" spans="1:132">
      <c r="A114">
        <f t="shared" si="66"/>
        <v>105</v>
      </c>
      <c r="B114" s="52">
        <f ca="1">'Rainfall Year 2025'!M150</f>
        <v>0</v>
      </c>
      <c r="C114" s="37">
        <f t="shared" ca="1" si="36"/>
        <v>0</v>
      </c>
      <c r="D114" s="37">
        <f t="shared" ca="1" si="54"/>
        <v>0</v>
      </c>
      <c r="E114" s="37">
        <f t="shared" ca="1" si="37"/>
        <v>0</v>
      </c>
      <c r="F114" s="37">
        <f t="shared" ca="1" si="38"/>
        <v>0</v>
      </c>
      <c r="G114">
        <f t="shared" ca="1" si="55"/>
        <v>0</v>
      </c>
      <c r="Z114">
        <f t="shared" si="67"/>
        <v>105</v>
      </c>
      <c r="AA114" s="52">
        <f ca="1">'Rainfall Year 2035 '!M150</f>
        <v>3.6294178547967388</v>
      </c>
      <c r="AB114" s="37">
        <f t="shared" ca="1" si="39"/>
        <v>6532.9521386341303</v>
      </c>
      <c r="AC114" s="37">
        <f t="shared" ca="1" si="56"/>
        <v>0</v>
      </c>
      <c r="AD114" s="37">
        <f t="shared" ca="1" si="40"/>
        <v>0</v>
      </c>
      <c r="AE114" s="37">
        <f t="shared" ca="1" si="41"/>
        <v>0</v>
      </c>
      <c r="AF114">
        <f t="shared" ca="1" si="57"/>
        <v>1</v>
      </c>
      <c r="AX114">
        <f t="shared" si="68"/>
        <v>105</v>
      </c>
      <c r="AY114" s="52">
        <f ca="1">'Rainfall Year 2045'!M150</f>
        <v>0</v>
      </c>
      <c r="AZ114" s="37">
        <f t="shared" ca="1" si="42"/>
        <v>0</v>
      </c>
      <c r="BA114" s="37">
        <f t="shared" ca="1" si="58"/>
        <v>5174.8404418098735</v>
      </c>
      <c r="BB114" s="37">
        <f t="shared" ca="1" si="43"/>
        <v>5174.8404418098735</v>
      </c>
      <c r="BC114" s="37">
        <f t="shared" ca="1" si="44"/>
        <v>0</v>
      </c>
      <c r="BD114">
        <f t="shared" ca="1" si="59"/>
        <v>0</v>
      </c>
      <c r="BX114">
        <f t="shared" si="69"/>
        <v>105</v>
      </c>
      <c r="BY114" s="52">
        <f ca="1">'Rainfall Year 2055 '!M150</f>
        <v>0</v>
      </c>
      <c r="BZ114" s="37">
        <f t="shared" ca="1" si="45"/>
        <v>0</v>
      </c>
      <c r="CA114" s="37">
        <f t="shared" ca="1" si="60"/>
        <v>0</v>
      </c>
      <c r="CB114" s="37">
        <f t="shared" ca="1" si="46"/>
        <v>0</v>
      </c>
      <c r="CC114" s="37">
        <f t="shared" ca="1" si="47"/>
        <v>0</v>
      </c>
      <c r="CD114">
        <f t="shared" ca="1" si="61"/>
        <v>0</v>
      </c>
      <c r="CW114">
        <f t="shared" si="70"/>
        <v>105</v>
      </c>
      <c r="CX114" s="52">
        <f ca="1">'Rainfall Year 2065 '!M150</f>
        <v>1.5374745425886165</v>
      </c>
      <c r="CY114" s="37">
        <f t="shared" ca="1" si="48"/>
        <v>2767.4541766595098</v>
      </c>
      <c r="CZ114" s="37">
        <f t="shared" ca="1" si="62"/>
        <v>1364.7935628468001</v>
      </c>
      <c r="DA114" s="37">
        <f t="shared" ca="1" si="49"/>
        <v>1364.7935628468001</v>
      </c>
      <c r="DB114" s="37">
        <f t="shared" ca="1" si="50"/>
        <v>0</v>
      </c>
      <c r="DC114">
        <f t="shared" ca="1" si="63"/>
        <v>1</v>
      </c>
      <c r="DV114">
        <f t="shared" si="71"/>
        <v>105</v>
      </c>
      <c r="DW114" s="52">
        <f ca="1">'Rainfall Year 2075'!M150</f>
        <v>0</v>
      </c>
      <c r="DX114" s="37">
        <f t="shared" ca="1" si="51"/>
        <v>0</v>
      </c>
      <c r="DY114" s="37">
        <f t="shared" ca="1" si="64"/>
        <v>3045.0628115978247</v>
      </c>
      <c r="DZ114" s="37">
        <f t="shared" ca="1" si="52"/>
        <v>3045.0628115978247</v>
      </c>
      <c r="EA114" s="37">
        <f t="shared" ca="1" si="53"/>
        <v>0</v>
      </c>
      <c r="EB114">
        <f t="shared" ca="1" si="65"/>
        <v>0</v>
      </c>
    </row>
    <row r="115" spans="1:132">
      <c r="A115">
        <f t="shared" si="66"/>
        <v>106</v>
      </c>
      <c r="B115" s="52">
        <f ca="1">'Rainfall Year 2025'!M151</f>
        <v>4.2660870960237949</v>
      </c>
      <c r="C115" s="37">
        <f t="shared" ca="1" si="36"/>
        <v>7678.956772842831</v>
      </c>
      <c r="D115" s="37">
        <f t="shared" ca="1" si="54"/>
        <v>0</v>
      </c>
      <c r="E115" s="37">
        <f t="shared" ca="1" si="37"/>
        <v>0</v>
      </c>
      <c r="F115" s="37">
        <f t="shared" ca="1" si="38"/>
        <v>0</v>
      </c>
      <c r="G115">
        <f t="shared" ca="1" si="55"/>
        <v>1</v>
      </c>
      <c r="Z115">
        <f t="shared" si="67"/>
        <v>106</v>
      </c>
      <c r="AA115" s="52">
        <f ca="1">'Rainfall Year 2035 '!M151</f>
        <v>0</v>
      </c>
      <c r="AB115" s="37">
        <f t="shared" ca="1" si="39"/>
        <v>0</v>
      </c>
      <c r="AC115" s="37">
        <f t="shared" ca="1" si="56"/>
        <v>6532.9521386341303</v>
      </c>
      <c r="AD115" s="37">
        <f t="shared" ca="1" si="40"/>
        <v>6532.9521386341303</v>
      </c>
      <c r="AE115" s="37">
        <f t="shared" ca="1" si="41"/>
        <v>0</v>
      </c>
      <c r="AF115">
        <f t="shared" ca="1" si="57"/>
        <v>0</v>
      </c>
      <c r="AX115">
        <f t="shared" si="68"/>
        <v>106</v>
      </c>
      <c r="AY115" s="52">
        <f ca="1">'Rainfall Year 2045'!M151</f>
        <v>0</v>
      </c>
      <c r="AZ115" s="37">
        <f t="shared" ca="1" si="42"/>
        <v>0</v>
      </c>
      <c r="BA115" s="37">
        <f t="shared" ca="1" si="58"/>
        <v>0</v>
      </c>
      <c r="BB115" s="37">
        <f t="shared" ca="1" si="43"/>
        <v>0</v>
      </c>
      <c r="BC115" s="37">
        <f t="shared" ca="1" si="44"/>
        <v>0</v>
      </c>
      <c r="BD115">
        <f t="shared" ca="1" si="59"/>
        <v>0</v>
      </c>
      <c r="BX115">
        <f t="shared" si="69"/>
        <v>106</v>
      </c>
      <c r="BY115" s="52">
        <f ca="1">'Rainfall Year 2055 '!M151</f>
        <v>3.1739160139881468</v>
      </c>
      <c r="BZ115" s="37">
        <f t="shared" ca="1" si="45"/>
        <v>5713.0488251786646</v>
      </c>
      <c r="CA115" s="37">
        <f t="shared" ca="1" si="60"/>
        <v>0</v>
      </c>
      <c r="CB115" s="37">
        <f t="shared" ca="1" si="46"/>
        <v>0</v>
      </c>
      <c r="CC115" s="37">
        <f t="shared" ca="1" si="47"/>
        <v>0</v>
      </c>
      <c r="CD115">
        <f t="shared" ca="1" si="61"/>
        <v>1</v>
      </c>
      <c r="CW115">
        <f t="shared" si="70"/>
        <v>106</v>
      </c>
      <c r="CX115" s="52">
        <f ca="1">'Rainfall Year 2065 '!M151</f>
        <v>3.8520626094158934</v>
      </c>
      <c r="CY115" s="37">
        <f t="shared" ca="1" si="48"/>
        <v>6933.712696948608</v>
      </c>
      <c r="CZ115" s="37">
        <f t="shared" ca="1" si="62"/>
        <v>2767.4541766595094</v>
      </c>
      <c r="DA115" s="37">
        <f t="shared" ca="1" si="49"/>
        <v>2767.4541766595094</v>
      </c>
      <c r="DB115" s="37">
        <f t="shared" ca="1" si="50"/>
        <v>0</v>
      </c>
      <c r="DC115">
        <f t="shared" ca="1" si="63"/>
        <v>1</v>
      </c>
      <c r="DV115">
        <f t="shared" si="71"/>
        <v>106</v>
      </c>
      <c r="DW115" s="52">
        <f ca="1">'Rainfall Year 2075'!M151</f>
        <v>6.8851607460754556</v>
      </c>
      <c r="DX115" s="37">
        <f t="shared" ca="1" si="51"/>
        <v>12393.289342935819</v>
      </c>
      <c r="DY115" s="37">
        <f t="shared" ca="1" si="64"/>
        <v>0</v>
      </c>
      <c r="DZ115" s="37">
        <f t="shared" ca="1" si="52"/>
        <v>0</v>
      </c>
      <c r="EA115" s="37">
        <f t="shared" ca="1" si="53"/>
        <v>2393.2893429358191</v>
      </c>
      <c r="EB115">
        <f t="shared" ca="1" si="65"/>
        <v>1</v>
      </c>
    </row>
    <row r="116" spans="1:132">
      <c r="A116">
        <f t="shared" si="66"/>
        <v>107</v>
      </c>
      <c r="B116" s="52">
        <f ca="1">'Rainfall Year 2025'!M152</f>
        <v>0</v>
      </c>
      <c r="C116" s="37">
        <f t="shared" ca="1" si="36"/>
        <v>0</v>
      </c>
      <c r="D116" s="37">
        <f t="shared" ca="1" si="54"/>
        <v>7678.956772842831</v>
      </c>
      <c r="E116" s="37">
        <f t="shared" ca="1" si="37"/>
        <v>7678.956772842831</v>
      </c>
      <c r="F116" s="37">
        <f t="shared" ca="1" si="38"/>
        <v>0</v>
      </c>
      <c r="G116">
        <f t="shared" ca="1" si="55"/>
        <v>0</v>
      </c>
      <c r="Z116">
        <f t="shared" si="67"/>
        <v>107</v>
      </c>
      <c r="AA116" s="52">
        <f ca="1">'Rainfall Year 2035 '!M152</f>
        <v>8.9874932086622827</v>
      </c>
      <c r="AB116" s="37">
        <f t="shared" ca="1" si="39"/>
        <v>16177.48777559211</v>
      </c>
      <c r="AC116" s="37">
        <f t="shared" ca="1" si="56"/>
        <v>0</v>
      </c>
      <c r="AD116" s="37">
        <f t="shared" ca="1" si="40"/>
        <v>0</v>
      </c>
      <c r="AE116" s="37">
        <f t="shared" ca="1" si="41"/>
        <v>6177.4877755921098</v>
      </c>
      <c r="AF116">
        <f t="shared" ca="1" si="57"/>
        <v>1</v>
      </c>
      <c r="AX116">
        <f t="shared" si="68"/>
        <v>107</v>
      </c>
      <c r="AY116" s="52">
        <f ca="1">'Rainfall Year 2045'!M152</f>
        <v>0.34802567062568063</v>
      </c>
      <c r="AZ116" s="37">
        <f t="shared" ca="1" si="42"/>
        <v>626.44620712622509</v>
      </c>
      <c r="BA116" s="37">
        <f t="shared" ca="1" si="58"/>
        <v>0</v>
      </c>
      <c r="BB116" s="37">
        <f t="shared" ca="1" si="43"/>
        <v>0</v>
      </c>
      <c r="BC116" s="37">
        <f t="shared" ca="1" si="44"/>
        <v>0</v>
      </c>
      <c r="BD116">
        <f t="shared" ca="1" si="59"/>
        <v>1</v>
      </c>
      <c r="BX116">
        <f t="shared" si="69"/>
        <v>107</v>
      </c>
      <c r="BY116" s="52">
        <f ca="1">'Rainfall Year 2055 '!M152</f>
        <v>0</v>
      </c>
      <c r="BZ116" s="37">
        <f t="shared" ca="1" si="45"/>
        <v>0</v>
      </c>
      <c r="CA116" s="37">
        <f t="shared" ca="1" si="60"/>
        <v>5713.0488251786646</v>
      </c>
      <c r="CB116" s="37">
        <f t="shared" ca="1" si="46"/>
        <v>5713.0488251786646</v>
      </c>
      <c r="CC116" s="37">
        <f t="shared" ca="1" si="47"/>
        <v>0</v>
      </c>
      <c r="CD116">
        <f t="shared" ca="1" si="61"/>
        <v>0</v>
      </c>
      <c r="CW116">
        <f t="shared" si="70"/>
        <v>107</v>
      </c>
      <c r="CX116" s="52">
        <f ca="1">'Rainfall Year 2065 '!M152</f>
        <v>1.0994517714989884</v>
      </c>
      <c r="CY116" s="37">
        <f t="shared" ca="1" si="48"/>
        <v>1979.0131886981792</v>
      </c>
      <c r="CZ116" s="37">
        <f t="shared" ca="1" si="62"/>
        <v>6933.712696948608</v>
      </c>
      <c r="DA116" s="37">
        <f t="shared" ca="1" si="49"/>
        <v>6933.712696948608</v>
      </c>
      <c r="DB116" s="37">
        <f t="shared" ca="1" si="50"/>
        <v>0</v>
      </c>
      <c r="DC116">
        <f t="shared" ca="1" si="63"/>
        <v>1</v>
      </c>
      <c r="DV116">
        <f t="shared" si="71"/>
        <v>107</v>
      </c>
      <c r="DW116" s="52">
        <f ca="1">'Rainfall Year 2075'!M152</f>
        <v>1.3439536100340168</v>
      </c>
      <c r="DX116" s="37">
        <f t="shared" ca="1" si="51"/>
        <v>2419.1164980612302</v>
      </c>
      <c r="DY116" s="37">
        <f t="shared" ca="1" si="64"/>
        <v>10000</v>
      </c>
      <c r="DZ116" s="37">
        <f t="shared" ca="1" si="52"/>
        <v>10000</v>
      </c>
      <c r="EA116" s="37">
        <f t="shared" ca="1" si="53"/>
        <v>0</v>
      </c>
      <c r="EB116">
        <f t="shared" ca="1" si="65"/>
        <v>1</v>
      </c>
    </row>
    <row r="117" spans="1:132">
      <c r="A117">
        <f t="shared" si="66"/>
        <v>108</v>
      </c>
      <c r="B117" s="52">
        <f ca="1">'Rainfall Year 2025'!M153</f>
        <v>0</v>
      </c>
      <c r="C117" s="37">
        <f t="shared" ca="1" si="36"/>
        <v>0</v>
      </c>
      <c r="D117" s="37">
        <f t="shared" ca="1" si="54"/>
        <v>0</v>
      </c>
      <c r="E117" s="37">
        <f t="shared" ca="1" si="37"/>
        <v>0</v>
      </c>
      <c r="F117" s="37">
        <f t="shared" ca="1" si="38"/>
        <v>0</v>
      </c>
      <c r="G117">
        <f t="shared" ca="1" si="55"/>
        <v>0</v>
      </c>
      <c r="Z117">
        <f t="shared" si="67"/>
        <v>108</v>
      </c>
      <c r="AA117" s="52">
        <f ca="1">'Rainfall Year 2035 '!M153</f>
        <v>0</v>
      </c>
      <c r="AB117" s="37">
        <f t="shared" ca="1" si="39"/>
        <v>0</v>
      </c>
      <c r="AC117" s="37">
        <f t="shared" ca="1" si="56"/>
        <v>10000</v>
      </c>
      <c r="AD117" s="37">
        <f t="shared" ca="1" si="40"/>
        <v>10000</v>
      </c>
      <c r="AE117" s="37">
        <f t="shared" ca="1" si="41"/>
        <v>0</v>
      </c>
      <c r="AF117">
        <f t="shared" ca="1" si="57"/>
        <v>0</v>
      </c>
      <c r="AX117">
        <f t="shared" si="68"/>
        <v>108</v>
      </c>
      <c r="AY117" s="52">
        <f ca="1">'Rainfall Year 2045'!M153</f>
        <v>0.10157247135106884</v>
      </c>
      <c r="AZ117" s="37">
        <f t="shared" ca="1" si="42"/>
        <v>182.83044843192391</v>
      </c>
      <c r="BA117" s="37">
        <f t="shared" ca="1" si="58"/>
        <v>626.44620712622509</v>
      </c>
      <c r="BB117" s="37">
        <f t="shared" ca="1" si="43"/>
        <v>626.44620712622509</v>
      </c>
      <c r="BC117" s="37">
        <f t="shared" ca="1" si="44"/>
        <v>0</v>
      </c>
      <c r="BD117">
        <f t="shared" ca="1" si="59"/>
        <v>1</v>
      </c>
      <c r="BX117">
        <f t="shared" si="69"/>
        <v>108</v>
      </c>
      <c r="BY117" s="52">
        <f ca="1">'Rainfall Year 2055 '!M153</f>
        <v>4.7730194657562706</v>
      </c>
      <c r="BZ117" s="37">
        <f t="shared" ca="1" si="45"/>
        <v>8591.4350383612873</v>
      </c>
      <c r="CA117" s="37">
        <f t="shared" ca="1" si="60"/>
        <v>0</v>
      </c>
      <c r="CB117" s="37">
        <f t="shared" ca="1" si="46"/>
        <v>0</v>
      </c>
      <c r="CC117" s="37">
        <f t="shared" ca="1" si="47"/>
        <v>0</v>
      </c>
      <c r="CD117">
        <f t="shared" ca="1" si="61"/>
        <v>1</v>
      </c>
      <c r="CW117">
        <f t="shared" si="70"/>
        <v>108</v>
      </c>
      <c r="CX117" s="52">
        <f ca="1">'Rainfall Year 2065 '!M153</f>
        <v>1.4296150485305374</v>
      </c>
      <c r="CY117" s="37">
        <f t="shared" ca="1" si="48"/>
        <v>2573.3070873549673</v>
      </c>
      <c r="CZ117" s="37">
        <f t="shared" ca="1" si="62"/>
        <v>1979.013188698179</v>
      </c>
      <c r="DA117" s="37">
        <f t="shared" ca="1" si="49"/>
        <v>1979.013188698179</v>
      </c>
      <c r="DB117" s="37">
        <f t="shared" ca="1" si="50"/>
        <v>0</v>
      </c>
      <c r="DC117">
        <f t="shared" ca="1" si="63"/>
        <v>1</v>
      </c>
      <c r="DV117">
        <f t="shared" si="71"/>
        <v>108</v>
      </c>
      <c r="DW117" s="52">
        <f ca="1">'Rainfall Year 2075'!M153</f>
        <v>6.5646552853133824E-2</v>
      </c>
      <c r="DX117" s="37">
        <f t="shared" ca="1" si="51"/>
        <v>118.16379513564088</v>
      </c>
      <c r="DY117" s="37">
        <f t="shared" ca="1" si="64"/>
        <v>2419.1164980612302</v>
      </c>
      <c r="DZ117" s="37">
        <f t="shared" ca="1" si="52"/>
        <v>2419.1164980612302</v>
      </c>
      <c r="EA117" s="37">
        <f t="shared" ca="1" si="53"/>
        <v>0</v>
      </c>
      <c r="EB117">
        <f t="shared" ca="1" si="65"/>
        <v>1</v>
      </c>
    </row>
    <row r="118" spans="1:132">
      <c r="A118">
        <f t="shared" si="66"/>
        <v>109</v>
      </c>
      <c r="B118" s="52">
        <f ca="1">'Rainfall Year 2025'!M154</f>
        <v>0</v>
      </c>
      <c r="C118" s="37">
        <f t="shared" ca="1" si="36"/>
        <v>0</v>
      </c>
      <c r="D118" s="37">
        <f t="shared" ca="1" si="54"/>
        <v>0</v>
      </c>
      <c r="E118" s="37">
        <f t="shared" ca="1" si="37"/>
        <v>0</v>
      </c>
      <c r="F118" s="37">
        <f t="shared" ca="1" si="38"/>
        <v>0</v>
      </c>
      <c r="G118">
        <f t="shared" ca="1" si="55"/>
        <v>0</v>
      </c>
      <c r="Z118">
        <f t="shared" si="67"/>
        <v>109</v>
      </c>
      <c r="AA118" s="52">
        <f ca="1">'Rainfall Year 2035 '!M154</f>
        <v>0</v>
      </c>
      <c r="AB118" s="37">
        <f t="shared" ca="1" si="39"/>
        <v>0</v>
      </c>
      <c r="AC118" s="37">
        <f t="shared" ca="1" si="56"/>
        <v>0</v>
      </c>
      <c r="AD118" s="37">
        <f t="shared" ca="1" si="40"/>
        <v>0</v>
      </c>
      <c r="AE118" s="37">
        <f t="shared" ca="1" si="41"/>
        <v>0</v>
      </c>
      <c r="AF118">
        <f t="shared" ca="1" si="57"/>
        <v>0</v>
      </c>
      <c r="AX118">
        <f t="shared" si="68"/>
        <v>109</v>
      </c>
      <c r="AY118" s="52">
        <f ca="1">'Rainfall Year 2045'!M154</f>
        <v>0.66379788280026375</v>
      </c>
      <c r="AZ118" s="37">
        <f t="shared" ca="1" si="42"/>
        <v>1194.8361890404747</v>
      </c>
      <c r="BA118" s="37">
        <f t="shared" ca="1" si="58"/>
        <v>182.83044843192397</v>
      </c>
      <c r="BB118" s="37">
        <f t="shared" ca="1" si="43"/>
        <v>182.83044843192397</v>
      </c>
      <c r="BC118" s="37">
        <f t="shared" ca="1" si="44"/>
        <v>0</v>
      </c>
      <c r="BD118">
        <f t="shared" ca="1" si="59"/>
        <v>1</v>
      </c>
      <c r="BX118">
        <f t="shared" si="69"/>
        <v>109</v>
      </c>
      <c r="BY118" s="52">
        <f ca="1">'Rainfall Year 2055 '!M154</f>
        <v>0.65869956041479927</v>
      </c>
      <c r="BZ118" s="37">
        <f t="shared" ca="1" si="45"/>
        <v>1185.6592087466386</v>
      </c>
      <c r="CA118" s="37">
        <f t="shared" ca="1" si="60"/>
        <v>8591.4350383612873</v>
      </c>
      <c r="CB118" s="37">
        <f t="shared" ca="1" si="46"/>
        <v>8591.4350383612873</v>
      </c>
      <c r="CC118" s="37">
        <f t="shared" ca="1" si="47"/>
        <v>0</v>
      </c>
      <c r="CD118">
        <f t="shared" ca="1" si="61"/>
        <v>1</v>
      </c>
      <c r="CW118">
        <f t="shared" si="70"/>
        <v>109</v>
      </c>
      <c r="CX118" s="52">
        <f ca="1">'Rainfall Year 2065 '!M154</f>
        <v>0.41458591298918224</v>
      </c>
      <c r="CY118" s="37">
        <f t="shared" ca="1" si="48"/>
        <v>746.25464338052802</v>
      </c>
      <c r="CZ118" s="37">
        <f t="shared" ca="1" si="62"/>
        <v>2573.3070873549668</v>
      </c>
      <c r="DA118" s="37">
        <f t="shared" ca="1" si="49"/>
        <v>2573.3070873549668</v>
      </c>
      <c r="DB118" s="37">
        <f t="shared" ca="1" si="50"/>
        <v>0</v>
      </c>
      <c r="DC118">
        <f t="shared" ca="1" si="63"/>
        <v>1</v>
      </c>
      <c r="DV118">
        <f t="shared" si="71"/>
        <v>109</v>
      </c>
      <c r="DW118" s="52">
        <f ca="1">'Rainfall Year 2075'!M154</f>
        <v>10.241270783011323</v>
      </c>
      <c r="DX118" s="37">
        <f t="shared" ca="1" si="51"/>
        <v>18434.287409420383</v>
      </c>
      <c r="DY118" s="37">
        <f t="shared" ca="1" si="64"/>
        <v>118.16379513564107</v>
      </c>
      <c r="DZ118" s="37">
        <f t="shared" ca="1" si="52"/>
        <v>118.16379513564107</v>
      </c>
      <c r="EA118" s="37">
        <f t="shared" ca="1" si="53"/>
        <v>8434.2874094203835</v>
      </c>
      <c r="EB118">
        <f t="shared" ca="1" si="65"/>
        <v>1</v>
      </c>
    </row>
    <row r="119" spans="1:132">
      <c r="A119">
        <f t="shared" si="66"/>
        <v>110</v>
      </c>
      <c r="B119" s="52">
        <f ca="1">'Rainfall Year 2025'!M155</f>
        <v>5.229426562725938</v>
      </c>
      <c r="C119" s="37">
        <f t="shared" ca="1" si="36"/>
        <v>9412.9678129066888</v>
      </c>
      <c r="D119" s="37">
        <f t="shared" ca="1" si="54"/>
        <v>0</v>
      </c>
      <c r="E119" s="37">
        <f t="shared" ca="1" si="37"/>
        <v>0</v>
      </c>
      <c r="F119" s="37">
        <f t="shared" ca="1" si="38"/>
        <v>0</v>
      </c>
      <c r="G119">
        <f t="shared" ca="1" si="55"/>
        <v>1</v>
      </c>
      <c r="Z119">
        <f t="shared" si="67"/>
        <v>110</v>
      </c>
      <c r="AA119" s="52">
        <f ca="1">'Rainfall Year 2035 '!M155</f>
        <v>2.00820415642688</v>
      </c>
      <c r="AB119" s="37">
        <f t="shared" ca="1" si="39"/>
        <v>3614.767481568384</v>
      </c>
      <c r="AC119" s="37">
        <f t="shared" ca="1" si="56"/>
        <v>0</v>
      </c>
      <c r="AD119" s="37">
        <f t="shared" ca="1" si="40"/>
        <v>0</v>
      </c>
      <c r="AE119" s="37">
        <f t="shared" ca="1" si="41"/>
        <v>0</v>
      </c>
      <c r="AF119">
        <f t="shared" ca="1" si="57"/>
        <v>1</v>
      </c>
      <c r="AX119">
        <f t="shared" si="68"/>
        <v>110</v>
      </c>
      <c r="AY119" s="52">
        <f ca="1">'Rainfall Year 2045'!M155</f>
        <v>0.98301555512653538</v>
      </c>
      <c r="AZ119" s="37">
        <f t="shared" ca="1" si="42"/>
        <v>1769.4279992277636</v>
      </c>
      <c r="BA119" s="37">
        <f t="shared" ca="1" si="58"/>
        <v>1194.8361890404747</v>
      </c>
      <c r="BB119" s="37">
        <f t="shared" ca="1" si="43"/>
        <v>1194.8361890404747</v>
      </c>
      <c r="BC119" s="37">
        <f t="shared" ca="1" si="44"/>
        <v>0</v>
      </c>
      <c r="BD119">
        <f t="shared" ca="1" si="59"/>
        <v>1</v>
      </c>
      <c r="BX119">
        <f t="shared" si="69"/>
        <v>110</v>
      </c>
      <c r="BY119" s="52">
        <f ca="1">'Rainfall Year 2055 '!M155</f>
        <v>3.2385644185591893</v>
      </c>
      <c r="BZ119" s="37">
        <f t="shared" ca="1" si="45"/>
        <v>5829.4159534065411</v>
      </c>
      <c r="CA119" s="37">
        <f t="shared" ca="1" si="60"/>
        <v>1185.6592087466379</v>
      </c>
      <c r="CB119" s="37">
        <f t="shared" ca="1" si="46"/>
        <v>1185.6592087466379</v>
      </c>
      <c r="CC119" s="37">
        <f t="shared" ca="1" si="47"/>
        <v>0</v>
      </c>
      <c r="CD119">
        <f t="shared" ca="1" si="61"/>
        <v>1</v>
      </c>
      <c r="CW119">
        <f t="shared" si="70"/>
        <v>110</v>
      </c>
      <c r="CX119" s="52">
        <f ca="1">'Rainfall Year 2065 '!M155</f>
        <v>0</v>
      </c>
      <c r="CY119" s="37">
        <f t="shared" ca="1" si="48"/>
        <v>0</v>
      </c>
      <c r="CZ119" s="37">
        <f t="shared" ca="1" si="62"/>
        <v>746.25464338052825</v>
      </c>
      <c r="DA119" s="37">
        <f t="shared" ca="1" si="49"/>
        <v>746.25464338052825</v>
      </c>
      <c r="DB119" s="37">
        <f t="shared" ca="1" si="50"/>
        <v>0</v>
      </c>
      <c r="DC119">
        <f t="shared" ca="1" si="63"/>
        <v>0</v>
      </c>
      <c r="DV119">
        <f t="shared" si="71"/>
        <v>110</v>
      </c>
      <c r="DW119" s="52">
        <f ca="1">'Rainfall Year 2075'!M155</f>
        <v>2.5359525604140294</v>
      </c>
      <c r="DX119" s="37">
        <f t="shared" ca="1" si="51"/>
        <v>4564.7146087452529</v>
      </c>
      <c r="DY119" s="37">
        <f t="shared" ca="1" si="64"/>
        <v>10000</v>
      </c>
      <c r="DZ119" s="37">
        <f t="shared" ca="1" si="52"/>
        <v>10000</v>
      </c>
      <c r="EA119" s="37">
        <f t="shared" ca="1" si="53"/>
        <v>0</v>
      </c>
      <c r="EB119">
        <f t="shared" ca="1" si="65"/>
        <v>1</v>
      </c>
    </row>
    <row r="120" spans="1:132">
      <c r="A120">
        <f t="shared" si="66"/>
        <v>111</v>
      </c>
      <c r="B120" s="52">
        <f ca="1">'Rainfall Year 2025'!M156</f>
        <v>1.7912835020369036</v>
      </c>
      <c r="C120" s="37">
        <f t="shared" ca="1" si="36"/>
        <v>3224.3103036664265</v>
      </c>
      <c r="D120" s="37">
        <f t="shared" ca="1" si="54"/>
        <v>9412.9678129066888</v>
      </c>
      <c r="E120" s="37">
        <f t="shared" ca="1" si="37"/>
        <v>9412.9678129066888</v>
      </c>
      <c r="F120" s="37">
        <f t="shared" ca="1" si="38"/>
        <v>0</v>
      </c>
      <c r="G120">
        <f t="shared" ca="1" si="55"/>
        <v>1</v>
      </c>
      <c r="Z120">
        <f t="shared" si="67"/>
        <v>111</v>
      </c>
      <c r="AA120" s="52">
        <f ca="1">'Rainfall Year 2035 '!M156</f>
        <v>4.2083952532921831</v>
      </c>
      <c r="AB120" s="37">
        <f t="shared" ca="1" si="39"/>
        <v>7575.1114559259295</v>
      </c>
      <c r="AC120" s="37">
        <f t="shared" ca="1" si="56"/>
        <v>3614.767481568384</v>
      </c>
      <c r="AD120" s="37">
        <f t="shared" ca="1" si="40"/>
        <v>3614.767481568384</v>
      </c>
      <c r="AE120" s="37">
        <f t="shared" ca="1" si="41"/>
        <v>0</v>
      </c>
      <c r="AF120">
        <f t="shared" ca="1" si="57"/>
        <v>1</v>
      </c>
      <c r="AX120">
        <f t="shared" si="68"/>
        <v>111</v>
      </c>
      <c r="AY120" s="52">
        <f ca="1">'Rainfall Year 2045'!M156</f>
        <v>1.4257820549107598</v>
      </c>
      <c r="AZ120" s="37">
        <f t="shared" ca="1" si="42"/>
        <v>2566.4076988393676</v>
      </c>
      <c r="BA120" s="37">
        <f t="shared" ca="1" si="58"/>
        <v>1769.4279992277636</v>
      </c>
      <c r="BB120" s="37">
        <f t="shared" ca="1" si="43"/>
        <v>1769.4279992277636</v>
      </c>
      <c r="BC120" s="37">
        <f t="shared" ca="1" si="44"/>
        <v>0</v>
      </c>
      <c r="BD120">
        <f t="shared" ca="1" si="59"/>
        <v>1</v>
      </c>
      <c r="BX120">
        <f t="shared" si="69"/>
        <v>111</v>
      </c>
      <c r="BY120" s="52">
        <f ca="1">'Rainfall Year 2055 '!M156</f>
        <v>4.4233270344396036</v>
      </c>
      <c r="BZ120" s="37">
        <f t="shared" ca="1" si="45"/>
        <v>7961.9886619912868</v>
      </c>
      <c r="CA120" s="37">
        <f t="shared" ca="1" si="60"/>
        <v>5829.4159534065411</v>
      </c>
      <c r="CB120" s="37">
        <f t="shared" ca="1" si="46"/>
        <v>5829.4159534065411</v>
      </c>
      <c r="CC120" s="37">
        <f t="shared" ca="1" si="47"/>
        <v>0</v>
      </c>
      <c r="CD120">
        <f t="shared" ca="1" si="61"/>
        <v>1</v>
      </c>
      <c r="CW120">
        <f t="shared" si="70"/>
        <v>111</v>
      </c>
      <c r="CX120" s="52">
        <f ca="1">'Rainfall Year 2065 '!M156</f>
        <v>1.3966487405949319</v>
      </c>
      <c r="CY120" s="37">
        <f t="shared" ca="1" si="48"/>
        <v>2513.9677330708773</v>
      </c>
      <c r="CZ120" s="37">
        <f t="shared" ca="1" si="62"/>
        <v>0</v>
      </c>
      <c r="DA120" s="37">
        <f t="shared" ca="1" si="49"/>
        <v>0</v>
      </c>
      <c r="DB120" s="37">
        <f t="shared" ca="1" si="50"/>
        <v>0</v>
      </c>
      <c r="DC120">
        <f t="shared" ca="1" si="63"/>
        <v>1</v>
      </c>
      <c r="DV120">
        <f t="shared" si="71"/>
        <v>111</v>
      </c>
      <c r="DW120" s="52">
        <f ca="1">'Rainfall Year 2075'!M156</f>
        <v>1.8866142648704609</v>
      </c>
      <c r="DX120" s="37">
        <f t="shared" ca="1" si="51"/>
        <v>3395.9056767668299</v>
      </c>
      <c r="DY120" s="37">
        <f t="shared" ca="1" si="64"/>
        <v>4564.7146087452529</v>
      </c>
      <c r="DZ120" s="37">
        <f t="shared" ca="1" si="52"/>
        <v>4564.7146087452529</v>
      </c>
      <c r="EA120" s="37">
        <f t="shared" ca="1" si="53"/>
        <v>0</v>
      </c>
      <c r="EB120">
        <f t="shared" ca="1" si="65"/>
        <v>1</v>
      </c>
    </row>
    <row r="121" spans="1:132">
      <c r="A121">
        <f t="shared" si="66"/>
        <v>112</v>
      </c>
      <c r="B121" s="52">
        <f ca="1">'Rainfall Year 2025'!M157</f>
        <v>2.8206573070837213</v>
      </c>
      <c r="C121" s="37">
        <f t="shared" ca="1" si="36"/>
        <v>5077.1831527506984</v>
      </c>
      <c r="D121" s="37">
        <f t="shared" ca="1" si="54"/>
        <v>3224.310303666427</v>
      </c>
      <c r="E121" s="37">
        <f t="shared" ca="1" si="37"/>
        <v>3224.310303666427</v>
      </c>
      <c r="F121" s="37">
        <f t="shared" ca="1" si="38"/>
        <v>0</v>
      </c>
      <c r="G121">
        <f t="shared" ca="1" si="55"/>
        <v>1</v>
      </c>
      <c r="Z121">
        <f t="shared" si="67"/>
        <v>112</v>
      </c>
      <c r="AA121" s="52">
        <f ca="1">'Rainfall Year 2035 '!M157</f>
        <v>0.23358118414185475</v>
      </c>
      <c r="AB121" s="37">
        <f t="shared" ca="1" si="39"/>
        <v>420.44613145533856</v>
      </c>
      <c r="AC121" s="37">
        <f t="shared" ca="1" si="56"/>
        <v>7575.1114559259295</v>
      </c>
      <c r="AD121" s="37">
        <f t="shared" ca="1" si="40"/>
        <v>7575.1114559259295</v>
      </c>
      <c r="AE121" s="37">
        <f t="shared" ca="1" si="41"/>
        <v>0</v>
      </c>
      <c r="AF121">
        <f t="shared" ca="1" si="57"/>
        <v>1</v>
      </c>
      <c r="AX121">
        <f t="shared" si="68"/>
        <v>112</v>
      </c>
      <c r="AY121" s="52">
        <f ca="1">'Rainfall Year 2045'!M157</f>
        <v>0</v>
      </c>
      <c r="AZ121" s="37">
        <f t="shared" ca="1" si="42"/>
        <v>0</v>
      </c>
      <c r="BA121" s="37">
        <f t="shared" ca="1" si="58"/>
        <v>2566.4076988393681</v>
      </c>
      <c r="BB121" s="37">
        <f t="shared" ca="1" si="43"/>
        <v>2566.4076988393681</v>
      </c>
      <c r="BC121" s="37">
        <f t="shared" ca="1" si="44"/>
        <v>0</v>
      </c>
      <c r="BD121">
        <f t="shared" ca="1" si="59"/>
        <v>0</v>
      </c>
      <c r="BX121">
        <f t="shared" si="69"/>
        <v>112</v>
      </c>
      <c r="BY121" s="52">
        <f ca="1">'Rainfall Year 2055 '!M157</f>
        <v>0</v>
      </c>
      <c r="BZ121" s="37">
        <f t="shared" ca="1" si="45"/>
        <v>0</v>
      </c>
      <c r="CA121" s="37">
        <f t="shared" ca="1" si="60"/>
        <v>7961.9886619912859</v>
      </c>
      <c r="CB121" s="37">
        <f t="shared" ca="1" si="46"/>
        <v>7961.9886619912859</v>
      </c>
      <c r="CC121" s="37">
        <f t="shared" ca="1" si="47"/>
        <v>0</v>
      </c>
      <c r="CD121">
        <f t="shared" ca="1" si="61"/>
        <v>0</v>
      </c>
      <c r="CW121">
        <f t="shared" si="70"/>
        <v>112</v>
      </c>
      <c r="CX121" s="52">
        <f ca="1">'Rainfall Year 2065 '!M157</f>
        <v>0</v>
      </c>
      <c r="CY121" s="37">
        <f t="shared" ca="1" si="48"/>
        <v>0</v>
      </c>
      <c r="CZ121" s="37">
        <f t="shared" ca="1" si="62"/>
        <v>2513.9677330708773</v>
      </c>
      <c r="DA121" s="37">
        <f t="shared" ca="1" si="49"/>
        <v>2513.9677330708773</v>
      </c>
      <c r="DB121" s="37">
        <f t="shared" ca="1" si="50"/>
        <v>0</v>
      </c>
      <c r="DC121">
        <f t="shared" ca="1" si="63"/>
        <v>0</v>
      </c>
      <c r="DV121">
        <f t="shared" si="71"/>
        <v>112</v>
      </c>
      <c r="DW121" s="52">
        <f ca="1">'Rainfall Year 2075'!M157</f>
        <v>0.97328257230744186</v>
      </c>
      <c r="DX121" s="37">
        <f t="shared" ca="1" si="51"/>
        <v>1751.9086301533953</v>
      </c>
      <c r="DY121" s="37">
        <f t="shared" ca="1" si="64"/>
        <v>3395.9056767668299</v>
      </c>
      <c r="DZ121" s="37">
        <f t="shared" ca="1" si="52"/>
        <v>3395.9056767668299</v>
      </c>
      <c r="EA121" s="37">
        <f t="shared" ca="1" si="53"/>
        <v>0</v>
      </c>
      <c r="EB121">
        <f t="shared" ca="1" si="65"/>
        <v>1</v>
      </c>
    </row>
    <row r="122" spans="1:132">
      <c r="A122">
        <f t="shared" si="66"/>
        <v>113</v>
      </c>
      <c r="B122" s="52">
        <f ca="1">'Rainfall Year 2025'!M158</f>
        <v>4.3707148059177632</v>
      </c>
      <c r="C122" s="37">
        <f t="shared" ca="1" si="36"/>
        <v>7867.286650651974</v>
      </c>
      <c r="D122" s="37">
        <f t="shared" ca="1" si="54"/>
        <v>5077.1831527506984</v>
      </c>
      <c r="E122" s="37">
        <f t="shared" ca="1" si="37"/>
        <v>5077.1831527506984</v>
      </c>
      <c r="F122" s="37">
        <f t="shared" ca="1" si="38"/>
        <v>0</v>
      </c>
      <c r="G122">
        <f t="shared" ca="1" si="55"/>
        <v>1</v>
      </c>
      <c r="Z122">
        <f t="shared" si="67"/>
        <v>113</v>
      </c>
      <c r="AA122" s="52">
        <f ca="1">'Rainfall Year 2035 '!M158</f>
        <v>5.388828791618856</v>
      </c>
      <c r="AB122" s="37">
        <f t="shared" ca="1" si="39"/>
        <v>9699.8918249139406</v>
      </c>
      <c r="AC122" s="37">
        <f t="shared" ca="1" si="56"/>
        <v>420.44613145533822</v>
      </c>
      <c r="AD122" s="37">
        <f t="shared" ca="1" si="40"/>
        <v>420.44613145533822</v>
      </c>
      <c r="AE122" s="37">
        <f t="shared" ca="1" si="41"/>
        <v>0</v>
      </c>
      <c r="AF122">
        <f t="shared" ca="1" si="57"/>
        <v>1</v>
      </c>
      <c r="AX122">
        <f t="shared" si="68"/>
        <v>113</v>
      </c>
      <c r="AY122" s="52">
        <f ca="1">'Rainfall Year 2045'!M158</f>
        <v>2.21687489587445</v>
      </c>
      <c r="AZ122" s="37">
        <f t="shared" ca="1" si="42"/>
        <v>3990.3748125740099</v>
      </c>
      <c r="BA122" s="37">
        <f t="shared" ca="1" si="58"/>
        <v>0</v>
      </c>
      <c r="BB122" s="37">
        <f t="shared" ca="1" si="43"/>
        <v>0</v>
      </c>
      <c r="BC122" s="37">
        <f t="shared" ca="1" si="44"/>
        <v>0</v>
      </c>
      <c r="BD122">
        <f t="shared" ca="1" si="59"/>
        <v>1</v>
      </c>
      <c r="BX122">
        <f t="shared" si="69"/>
        <v>113</v>
      </c>
      <c r="BY122" s="52">
        <f ca="1">'Rainfall Year 2055 '!M158</f>
        <v>3.4664743472754753</v>
      </c>
      <c r="BZ122" s="37">
        <f t="shared" ca="1" si="45"/>
        <v>6239.6538250958556</v>
      </c>
      <c r="CA122" s="37">
        <f t="shared" ca="1" si="60"/>
        <v>0</v>
      </c>
      <c r="CB122" s="37">
        <f t="shared" ca="1" si="46"/>
        <v>0</v>
      </c>
      <c r="CC122" s="37">
        <f t="shared" ca="1" si="47"/>
        <v>0</v>
      </c>
      <c r="CD122">
        <f t="shared" ca="1" si="61"/>
        <v>1</v>
      </c>
      <c r="CW122">
        <f t="shared" si="70"/>
        <v>113</v>
      </c>
      <c r="CX122" s="52">
        <f ca="1">'Rainfall Year 2065 '!M158</f>
        <v>11.76061383291497</v>
      </c>
      <c r="CY122" s="37">
        <f t="shared" ca="1" si="48"/>
        <v>21169.104899246948</v>
      </c>
      <c r="CZ122" s="37">
        <f t="shared" ca="1" si="62"/>
        <v>0</v>
      </c>
      <c r="DA122" s="37">
        <f t="shared" ca="1" si="49"/>
        <v>0</v>
      </c>
      <c r="DB122" s="37">
        <f t="shared" ca="1" si="50"/>
        <v>11169.104899246948</v>
      </c>
      <c r="DC122">
        <f t="shared" ca="1" si="63"/>
        <v>1</v>
      </c>
      <c r="DV122">
        <f t="shared" si="71"/>
        <v>113</v>
      </c>
      <c r="DW122" s="52">
        <f ca="1">'Rainfall Year 2075'!M158</f>
        <v>0.28569346571340826</v>
      </c>
      <c r="DX122" s="37">
        <f t="shared" ca="1" si="51"/>
        <v>514.24823828413491</v>
      </c>
      <c r="DY122" s="37">
        <f t="shared" ca="1" si="64"/>
        <v>1751.9086301533953</v>
      </c>
      <c r="DZ122" s="37">
        <f t="shared" ca="1" si="52"/>
        <v>1751.9086301533953</v>
      </c>
      <c r="EA122" s="37">
        <f t="shared" ca="1" si="53"/>
        <v>0</v>
      </c>
      <c r="EB122">
        <f t="shared" ca="1" si="65"/>
        <v>1</v>
      </c>
    </row>
    <row r="123" spans="1:132">
      <c r="A123">
        <f t="shared" si="66"/>
        <v>114</v>
      </c>
      <c r="B123" s="52">
        <f ca="1">'Rainfall Year 2025'!M159</f>
        <v>1.2485478967518173</v>
      </c>
      <c r="C123" s="37">
        <f t="shared" ca="1" si="36"/>
        <v>2247.3862141532713</v>
      </c>
      <c r="D123" s="37">
        <f t="shared" ca="1" si="54"/>
        <v>7867.2866506519749</v>
      </c>
      <c r="E123" s="37">
        <f t="shared" ca="1" si="37"/>
        <v>7867.2866506519749</v>
      </c>
      <c r="F123" s="37">
        <f t="shared" ca="1" si="38"/>
        <v>0</v>
      </c>
      <c r="G123">
        <f t="shared" ca="1" si="55"/>
        <v>1</v>
      </c>
      <c r="Z123">
        <f t="shared" si="67"/>
        <v>114</v>
      </c>
      <c r="AA123" s="52">
        <f ca="1">'Rainfall Year 2035 '!M159</f>
        <v>0</v>
      </c>
      <c r="AB123" s="37">
        <f t="shared" ca="1" si="39"/>
        <v>0</v>
      </c>
      <c r="AC123" s="37">
        <f t="shared" ca="1" si="56"/>
        <v>9699.8918249139424</v>
      </c>
      <c r="AD123" s="37">
        <f t="shared" ca="1" si="40"/>
        <v>9699.8918249139424</v>
      </c>
      <c r="AE123" s="37">
        <f t="shared" ca="1" si="41"/>
        <v>0</v>
      </c>
      <c r="AF123">
        <f t="shared" ca="1" si="57"/>
        <v>0</v>
      </c>
      <c r="AX123">
        <f t="shared" si="68"/>
        <v>114</v>
      </c>
      <c r="AY123" s="52">
        <f ca="1">'Rainfall Year 2045'!M159</f>
        <v>4.5789890320720366</v>
      </c>
      <c r="AZ123" s="37">
        <f t="shared" ca="1" si="42"/>
        <v>8242.1802577296658</v>
      </c>
      <c r="BA123" s="37">
        <f t="shared" ca="1" si="58"/>
        <v>3990.3748125740099</v>
      </c>
      <c r="BB123" s="37">
        <f t="shared" ca="1" si="43"/>
        <v>3990.3748125740099</v>
      </c>
      <c r="BC123" s="37">
        <f t="shared" ca="1" si="44"/>
        <v>0</v>
      </c>
      <c r="BD123">
        <f t="shared" ca="1" si="59"/>
        <v>1</v>
      </c>
      <c r="BX123">
        <f t="shared" si="69"/>
        <v>114</v>
      </c>
      <c r="BY123" s="52">
        <f ca="1">'Rainfall Year 2055 '!M159</f>
        <v>2.1964360835866805</v>
      </c>
      <c r="BZ123" s="37">
        <f t="shared" ca="1" si="45"/>
        <v>3953.5849504560251</v>
      </c>
      <c r="CA123" s="37">
        <f t="shared" ca="1" si="60"/>
        <v>6239.6538250958556</v>
      </c>
      <c r="CB123" s="37">
        <f t="shared" ca="1" si="46"/>
        <v>6239.6538250958556</v>
      </c>
      <c r="CC123" s="37">
        <f t="shared" ca="1" si="47"/>
        <v>0</v>
      </c>
      <c r="CD123">
        <f t="shared" ca="1" si="61"/>
        <v>1</v>
      </c>
      <c r="CW123">
        <f t="shared" si="70"/>
        <v>114</v>
      </c>
      <c r="CX123" s="52">
        <f ca="1">'Rainfall Year 2065 '!M159</f>
        <v>1.5341474589051343</v>
      </c>
      <c r="CY123" s="37">
        <f t="shared" ca="1" si="48"/>
        <v>2761.4654260292418</v>
      </c>
      <c r="CZ123" s="37">
        <f t="shared" ca="1" si="62"/>
        <v>10000</v>
      </c>
      <c r="DA123" s="37">
        <f t="shared" ca="1" si="49"/>
        <v>10000</v>
      </c>
      <c r="DB123" s="37">
        <f t="shared" ca="1" si="50"/>
        <v>0</v>
      </c>
      <c r="DC123">
        <f t="shared" ca="1" si="63"/>
        <v>1</v>
      </c>
      <c r="DV123">
        <f t="shared" si="71"/>
        <v>114</v>
      </c>
      <c r="DW123" s="52">
        <f ca="1">'Rainfall Year 2075'!M159</f>
        <v>0</v>
      </c>
      <c r="DX123" s="37">
        <f t="shared" ca="1" si="51"/>
        <v>0</v>
      </c>
      <c r="DY123" s="37">
        <f t="shared" ca="1" si="64"/>
        <v>514.24823828413491</v>
      </c>
      <c r="DZ123" s="37">
        <f t="shared" ca="1" si="52"/>
        <v>514.24823828413491</v>
      </c>
      <c r="EA123" s="37">
        <f t="shared" ca="1" si="53"/>
        <v>0</v>
      </c>
      <c r="EB123">
        <f t="shared" ca="1" si="65"/>
        <v>0</v>
      </c>
    </row>
    <row r="124" spans="1:132">
      <c r="A124">
        <f t="shared" si="66"/>
        <v>115</v>
      </c>
      <c r="B124" s="52">
        <f ca="1">'Rainfall Year 2025'!M160</f>
        <v>3.9836712084734942</v>
      </c>
      <c r="C124" s="37">
        <f t="shared" ca="1" si="36"/>
        <v>7170.6081752522896</v>
      </c>
      <c r="D124" s="37">
        <f t="shared" ca="1" si="54"/>
        <v>2247.3862141532718</v>
      </c>
      <c r="E124" s="37">
        <f t="shared" ca="1" si="37"/>
        <v>2247.3862141532718</v>
      </c>
      <c r="F124" s="37">
        <f t="shared" ca="1" si="38"/>
        <v>0</v>
      </c>
      <c r="G124">
        <f t="shared" ca="1" si="55"/>
        <v>1</v>
      </c>
      <c r="Z124">
        <f t="shared" si="67"/>
        <v>115</v>
      </c>
      <c r="AA124" s="52">
        <f ca="1">'Rainfall Year 2035 '!M160</f>
        <v>2.8898743366326323</v>
      </c>
      <c r="AB124" s="37">
        <f t="shared" ca="1" si="39"/>
        <v>5201.7738059387384</v>
      </c>
      <c r="AC124" s="37">
        <f t="shared" ca="1" si="56"/>
        <v>0</v>
      </c>
      <c r="AD124" s="37">
        <f t="shared" ca="1" si="40"/>
        <v>0</v>
      </c>
      <c r="AE124" s="37">
        <f t="shared" ca="1" si="41"/>
        <v>0</v>
      </c>
      <c r="AF124">
        <f t="shared" ca="1" si="57"/>
        <v>1</v>
      </c>
      <c r="AX124">
        <f t="shared" si="68"/>
        <v>115</v>
      </c>
      <c r="AY124" s="52">
        <f ca="1">'Rainfall Year 2045'!M160</f>
        <v>3.1030863206412396</v>
      </c>
      <c r="AZ124" s="37">
        <f t="shared" ca="1" si="42"/>
        <v>5585.5553771542309</v>
      </c>
      <c r="BA124" s="37">
        <f t="shared" ca="1" si="58"/>
        <v>8242.1802577296658</v>
      </c>
      <c r="BB124" s="37">
        <f t="shared" ca="1" si="43"/>
        <v>8242.1802577296658</v>
      </c>
      <c r="BC124" s="37">
        <f t="shared" ca="1" si="44"/>
        <v>0</v>
      </c>
      <c r="BD124">
        <f t="shared" ca="1" si="59"/>
        <v>1</v>
      </c>
      <c r="BX124">
        <f t="shared" si="69"/>
        <v>115</v>
      </c>
      <c r="BY124" s="52">
        <f ca="1">'Rainfall Year 2055 '!M160</f>
        <v>6.6042423827046601</v>
      </c>
      <c r="BZ124" s="37">
        <f t="shared" ca="1" si="45"/>
        <v>11887.636288868389</v>
      </c>
      <c r="CA124" s="37">
        <f t="shared" ca="1" si="60"/>
        <v>3953.5849504560256</v>
      </c>
      <c r="CB124" s="37">
        <f t="shared" ca="1" si="46"/>
        <v>3953.5849504560256</v>
      </c>
      <c r="CC124" s="37">
        <f t="shared" ca="1" si="47"/>
        <v>1887.6362888683889</v>
      </c>
      <c r="CD124">
        <f t="shared" ca="1" si="61"/>
        <v>1</v>
      </c>
      <c r="CW124">
        <f t="shared" si="70"/>
        <v>115</v>
      </c>
      <c r="CX124" s="52">
        <f ca="1">'Rainfall Year 2065 '!M160</f>
        <v>0.8585164037867461</v>
      </c>
      <c r="CY124" s="37">
        <f t="shared" ca="1" si="48"/>
        <v>1545.329526816143</v>
      </c>
      <c r="CZ124" s="37">
        <f t="shared" ca="1" si="62"/>
        <v>2761.4654260292409</v>
      </c>
      <c r="DA124" s="37">
        <f t="shared" ca="1" si="49"/>
        <v>2761.4654260292409</v>
      </c>
      <c r="DB124" s="37">
        <f t="shared" ca="1" si="50"/>
        <v>0</v>
      </c>
      <c r="DC124">
        <f t="shared" ca="1" si="63"/>
        <v>1</v>
      </c>
      <c r="DV124">
        <f t="shared" si="71"/>
        <v>115</v>
      </c>
      <c r="DW124" s="52">
        <f ca="1">'Rainfall Year 2075'!M160</f>
        <v>0.45826669868295361</v>
      </c>
      <c r="DX124" s="37">
        <f t="shared" ca="1" si="51"/>
        <v>824.88005762931652</v>
      </c>
      <c r="DY124" s="37">
        <f t="shared" ca="1" si="64"/>
        <v>0</v>
      </c>
      <c r="DZ124" s="37">
        <f t="shared" ca="1" si="52"/>
        <v>0</v>
      </c>
      <c r="EA124" s="37">
        <f t="shared" ca="1" si="53"/>
        <v>0</v>
      </c>
      <c r="EB124">
        <f t="shared" ca="1" si="65"/>
        <v>1</v>
      </c>
    </row>
    <row r="125" spans="1:132">
      <c r="A125">
        <f t="shared" si="66"/>
        <v>116</v>
      </c>
      <c r="B125" s="52">
        <f ca="1">'Rainfall Year 2025'!M161</f>
        <v>1.9872460738484574</v>
      </c>
      <c r="C125" s="37">
        <f t="shared" ca="1" si="36"/>
        <v>3577.0429329272233</v>
      </c>
      <c r="D125" s="37">
        <f t="shared" ca="1" si="54"/>
        <v>7170.6081752522896</v>
      </c>
      <c r="E125" s="37">
        <f t="shared" ca="1" si="37"/>
        <v>7170.6081752522896</v>
      </c>
      <c r="F125" s="37">
        <f t="shared" ca="1" si="38"/>
        <v>0</v>
      </c>
      <c r="G125">
        <f t="shared" ca="1" si="55"/>
        <v>1</v>
      </c>
      <c r="Z125">
        <f t="shared" si="67"/>
        <v>116</v>
      </c>
      <c r="AA125" s="52">
        <f ca="1">'Rainfall Year 2035 '!M161</f>
        <v>1.7915459266788716</v>
      </c>
      <c r="AB125" s="37">
        <f t="shared" ca="1" si="39"/>
        <v>3224.7826680219687</v>
      </c>
      <c r="AC125" s="37">
        <f t="shared" ca="1" si="56"/>
        <v>5201.7738059387384</v>
      </c>
      <c r="AD125" s="37">
        <f t="shared" ca="1" si="40"/>
        <v>5201.7738059387384</v>
      </c>
      <c r="AE125" s="37">
        <f t="shared" ca="1" si="41"/>
        <v>0</v>
      </c>
      <c r="AF125">
        <f t="shared" ca="1" si="57"/>
        <v>1</v>
      </c>
      <c r="AX125">
        <f t="shared" si="68"/>
        <v>116</v>
      </c>
      <c r="AY125" s="52">
        <f ca="1">'Rainfall Year 2045'!M161</f>
        <v>3.3951480454175456</v>
      </c>
      <c r="AZ125" s="37">
        <f t="shared" ca="1" si="42"/>
        <v>6111.2664817515824</v>
      </c>
      <c r="BA125" s="37">
        <f t="shared" ca="1" si="58"/>
        <v>5585.5553771542309</v>
      </c>
      <c r="BB125" s="37">
        <f t="shared" ca="1" si="43"/>
        <v>5585.5553771542309</v>
      </c>
      <c r="BC125" s="37">
        <f t="shared" ca="1" si="44"/>
        <v>0</v>
      </c>
      <c r="BD125">
        <f t="shared" ca="1" si="59"/>
        <v>1</v>
      </c>
      <c r="BX125">
        <f t="shared" si="69"/>
        <v>116</v>
      </c>
      <c r="BY125" s="52">
        <f ca="1">'Rainfall Year 2055 '!M161</f>
        <v>0</v>
      </c>
      <c r="BZ125" s="37">
        <f t="shared" ca="1" si="45"/>
        <v>0</v>
      </c>
      <c r="CA125" s="37">
        <f t="shared" ca="1" si="60"/>
        <v>10000</v>
      </c>
      <c r="CB125" s="37">
        <f t="shared" ca="1" si="46"/>
        <v>10000</v>
      </c>
      <c r="CC125" s="37">
        <f t="shared" ca="1" si="47"/>
        <v>0</v>
      </c>
      <c r="CD125">
        <f t="shared" ca="1" si="61"/>
        <v>0</v>
      </c>
      <c r="CW125">
        <f t="shared" si="70"/>
        <v>116</v>
      </c>
      <c r="CX125" s="52">
        <f ca="1">'Rainfall Year 2065 '!M161</f>
        <v>2.103723886534846</v>
      </c>
      <c r="CY125" s="37">
        <f t="shared" ca="1" si="48"/>
        <v>3786.7029957627228</v>
      </c>
      <c r="CZ125" s="37">
        <f t="shared" ca="1" si="62"/>
        <v>1545.3295268161428</v>
      </c>
      <c r="DA125" s="37">
        <f t="shared" ca="1" si="49"/>
        <v>1545.3295268161428</v>
      </c>
      <c r="DB125" s="37">
        <f t="shared" ca="1" si="50"/>
        <v>0</v>
      </c>
      <c r="DC125">
        <f t="shared" ca="1" si="63"/>
        <v>1</v>
      </c>
      <c r="DV125">
        <f t="shared" si="71"/>
        <v>116</v>
      </c>
      <c r="DW125" s="52">
        <f ca="1">'Rainfall Year 2075'!M161</f>
        <v>0</v>
      </c>
      <c r="DX125" s="37">
        <f t="shared" ca="1" si="51"/>
        <v>0</v>
      </c>
      <c r="DY125" s="37">
        <f t="shared" ca="1" si="64"/>
        <v>824.88005762931652</v>
      </c>
      <c r="DZ125" s="37">
        <f t="shared" ca="1" si="52"/>
        <v>824.88005762931652</v>
      </c>
      <c r="EA125" s="37">
        <f t="shared" ca="1" si="53"/>
        <v>0</v>
      </c>
      <c r="EB125">
        <f t="shared" ca="1" si="65"/>
        <v>0</v>
      </c>
    </row>
    <row r="126" spans="1:132">
      <c r="A126">
        <f t="shared" si="66"/>
        <v>117</v>
      </c>
      <c r="B126" s="52">
        <f ca="1">'Rainfall Year 2025'!M162</f>
        <v>0.11217575242316044</v>
      </c>
      <c r="C126" s="37">
        <f t="shared" ca="1" si="36"/>
        <v>201.9163543616888</v>
      </c>
      <c r="D126" s="37">
        <f t="shared" ca="1" si="54"/>
        <v>3577.0429329272229</v>
      </c>
      <c r="E126" s="37">
        <f t="shared" ca="1" si="37"/>
        <v>3577.0429329272229</v>
      </c>
      <c r="F126" s="37">
        <f t="shared" ca="1" si="38"/>
        <v>0</v>
      </c>
      <c r="G126">
        <f t="shared" ca="1" si="55"/>
        <v>1</v>
      </c>
      <c r="Z126">
        <f t="shared" si="67"/>
        <v>117</v>
      </c>
      <c r="AA126" s="52">
        <f ca="1">'Rainfall Year 2035 '!M162</f>
        <v>0</v>
      </c>
      <c r="AB126" s="37">
        <f t="shared" ca="1" si="39"/>
        <v>0</v>
      </c>
      <c r="AC126" s="37">
        <f t="shared" ca="1" si="56"/>
        <v>3224.7826680219687</v>
      </c>
      <c r="AD126" s="37">
        <f t="shared" ca="1" si="40"/>
        <v>3224.7826680219687</v>
      </c>
      <c r="AE126" s="37">
        <f t="shared" ca="1" si="41"/>
        <v>0</v>
      </c>
      <c r="AF126">
        <f t="shared" ca="1" si="57"/>
        <v>0</v>
      </c>
      <c r="AX126">
        <f t="shared" si="68"/>
        <v>117</v>
      </c>
      <c r="AY126" s="52">
        <f ca="1">'Rainfall Year 2045'!M162</f>
        <v>3.1236190551566705</v>
      </c>
      <c r="AZ126" s="37">
        <f t="shared" ca="1" si="42"/>
        <v>5622.5142992820065</v>
      </c>
      <c r="BA126" s="37">
        <f t="shared" ca="1" si="58"/>
        <v>6111.2664817515815</v>
      </c>
      <c r="BB126" s="37">
        <f t="shared" ca="1" si="43"/>
        <v>6111.2664817515815</v>
      </c>
      <c r="BC126" s="37">
        <f t="shared" ca="1" si="44"/>
        <v>0</v>
      </c>
      <c r="BD126">
        <f t="shared" ca="1" si="59"/>
        <v>1</v>
      </c>
      <c r="BX126">
        <f t="shared" si="69"/>
        <v>117</v>
      </c>
      <c r="BY126" s="52">
        <f ca="1">'Rainfall Year 2055 '!M162</f>
        <v>0</v>
      </c>
      <c r="BZ126" s="37">
        <f t="shared" ca="1" si="45"/>
        <v>0</v>
      </c>
      <c r="CA126" s="37">
        <f t="shared" ca="1" si="60"/>
        <v>0</v>
      </c>
      <c r="CB126" s="37">
        <f t="shared" ca="1" si="46"/>
        <v>0</v>
      </c>
      <c r="CC126" s="37">
        <f t="shared" ca="1" si="47"/>
        <v>0</v>
      </c>
      <c r="CD126">
        <f t="shared" ca="1" si="61"/>
        <v>0</v>
      </c>
      <c r="CW126">
        <f t="shared" si="70"/>
        <v>117</v>
      </c>
      <c r="CX126" s="52">
        <f ca="1">'Rainfall Year 2065 '!M162</f>
        <v>1.1156269798814609</v>
      </c>
      <c r="CY126" s="37">
        <f t="shared" ca="1" si="48"/>
        <v>2008.1285637866295</v>
      </c>
      <c r="CZ126" s="37">
        <f t="shared" ca="1" si="62"/>
        <v>3786.7029957627228</v>
      </c>
      <c r="DA126" s="37">
        <f t="shared" ca="1" si="49"/>
        <v>3786.7029957627228</v>
      </c>
      <c r="DB126" s="37">
        <f t="shared" ca="1" si="50"/>
        <v>0</v>
      </c>
      <c r="DC126">
        <f t="shared" ca="1" si="63"/>
        <v>1</v>
      </c>
      <c r="DV126">
        <f t="shared" si="71"/>
        <v>117</v>
      </c>
      <c r="DW126" s="52">
        <f ca="1">'Rainfall Year 2075'!M162</f>
        <v>4.4034519344383236</v>
      </c>
      <c r="DX126" s="37">
        <f t="shared" ca="1" si="51"/>
        <v>7926.2134819889825</v>
      </c>
      <c r="DY126" s="37">
        <f t="shared" ca="1" si="64"/>
        <v>0</v>
      </c>
      <c r="DZ126" s="37">
        <f t="shared" ca="1" si="52"/>
        <v>0</v>
      </c>
      <c r="EA126" s="37">
        <f t="shared" ca="1" si="53"/>
        <v>0</v>
      </c>
      <c r="EB126">
        <f t="shared" ca="1" si="65"/>
        <v>1</v>
      </c>
    </row>
    <row r="127" spans="1:132">
      <c r="A127">
        <f t="shared" si="66"/>
        <v>118</v>
      </c>
      <c r="B127" s="52">
        <f ca="1">'Rainfall Year 2025'!M163</f>
        <v>15.752577854313087</v>
      </c>
      <c r="C127" s="37">
        <f t="shared" ca="1" si="36"/>
        <v>28354.640137763556</v>
      </c>
      <c r="D127" s="37">
        <f t="shared" ca="1" si="54"/>
        <v>201.91635436168872</v>
      </c>
      <c r="E127" s="37">
        <f t="shared" ca="1" si="37"/>
        <v>201.91635436168872</v>
      </c>
      <c r="F127" s="37">
        <f t="shared" ca="1" si="38"/>
        <v>18354.640137763556</v>
      </c>
      <c r="G127">
        <f t="shared" ca="1" si="55"/>
        <v>1</v>
      </c>
      <c r="Z127">
        <f t="shared" si="67"/>
        <v>118</v>
      </c>
      <c r="AA127" s="52">
        <f ca="1">'Rainfall Year 2035 '!M163</f>
        <v>5.069563617759032</v>
      </c>
      <c r="AB127" s="37">
        <f t="shared" ca="1" si="39"/>
        <v>9125.2145119662582</v>
      </c>
      <c r="AC127" s="37">
        <f t="shared" ca="1" si="56"/>
        <v>0</v>
      </c>
      <c r="AD127" s="37">
        <f t="shared" ca="1" si="40"/>
        <v>0</v>
      </c>
      <c r="AE127" s="37">
        <f t="shared" ca="1" si="41"/>
        <v>0</v>
      </c>
      <c r="AF127">
        <f t="shared" ca="1" si="57"/>
        <v>1</v>
      </c>
      <c r="AX127">
        <f t="shared" si="68"/>
        <v>118</v>
      </c>
      <c r="AY127" s="52">
        <f ca="1">'Rainfall Year 2045'!M163</f>
        <v>0</v>
      </c>
      <c r="AZ127" s="37">
        <f t="shared" ca="1" si="42"/>
        <v>0</v>
      </c>
      <c r="BA127" s="37">
        <f t="shared" ca="1" si="58"/>
        <v>5622.5142992820056</v>
      </c>
      <c r="BB127" s="37">
        <f t="shared" ca="1" si="43"/>
        <v>5622.5142992820056</v>
      </c>
      <c r="BC127" s="37">
        <f t="shared" ca="1" si="44"/>
        <v>0</v>
      </c>
      <c r="BD127">
        <f t="shared" ca="1" si="59"/>
        <v>0</v>
      </c>
      <c r="BX127">
        <f t="shared" si="69"/>
        <v>118</v>
      </c>
      <c r="BY127" s="52">
        <f ca="1">'Rainfall Year 2055 '!M163</f>
        <v>0</v>
      </c>
      <c r="BZ127" s="37">
        <f t="shared" ca="1" si="45"/>
        <v>0</v>
      </c>
      <c r="CA127" s="37">
        <f t="shared" ca="1" si="60"/>
        <v>0</v>
      </c>
      <c r="CB127" s="37">
        <f t="shared" ca="1" si="46"/>
        <v>0</v>
      </c>
      <c r="CC127" s="37">
        <f t="shared" ca="1" si="47"/>
        <v>0</v>
      </c>
      <c r="CD127">
        <f t="shared" ca="1" si="61"/>
        <v>0</v>
      </c>
      <c r="CW127">
        <f t="shared" si="70"/>
        <v>118</v>
      </c>
      <c r="CX127" s="52">
        <f ca="1">'Rainfall Year 2065 '!M163</f>
        <v>0.99746417320863201</v>
      </c>
      <c r="CY127" s="37">
        <f t="shared" ca="1" si="48"/>
        <v>1795.4355117755376</v>
      </c>
      <c r="CZ127" s="37">
        <f t="shared" ca="1" si="62"/>
        <v>2008.1285637866295</v>
      </c>
      <c r="DA127" s="37">
        <f t="shared" ca="1" si="49"/>
        <v>2008.1285637866295</v>
      </c>
      <c r="DB127" s="37">
        <f t="shared" ca="1" si="50"/>
        <v>0</v>
      </c>
      <c r="DC127">
        <f t="shared" ca="1" si="63"/>
        <v>1</v>
      </c>
      <c r="DV127">
        <f t="shared" si="71"/>
        <v>118</v>
      </c>
      <c r="DW127" s="52">
        <f ca="1">'Rainfall Year 2075'!M163</f>
        <v>0</v>
      </c>
      <c r="DX127" s="37">
        <f t="shared" ca="1" si="51"/>
        <v>0</v>
      </c>
      <c r="DY127" s="37">
        <f t="shared" ca="1" si="64"/>
        <v>7926.2134819889825</v>
      </c>
      <c r="DZ127" s="37">
        <f t="shared" ca="1" si="52"/>
        <v>7926.2134819889825</v>
      </c>
      <c r="EA127" s="37">
        <f t="shared" ca="1" si="53"/>
        <v>0</v>
      </c>
      <c r="EB127">
        <f t="shared" ca="1" si="65"/>
        <v>0</v>
      </c>
    </row>
    <row r="128" spans="1:132">
      <c r="A128">
        <f t="shared" si="66"/>
        <v>119</v>
      </c>
      <c r="B128" s="52">
        <f ca="1">'Rainfall Year 2025'!M164</f>
        <v>0.22552183902933542</v>
      </c>
      <c r="C128" s="37">
        <f t="shared" ca="1" si="36"/>
        <v>405.93931025280375</v>
      </c>
      <c r="D128" s="37">
        <f t="shared" ca="1" si="54"/>
        <v>10000</v>
      </c>
      <c r="E128" s="37">
        <f t="shared" ca="1" si="37"/>
        <v>10000</v>
      </c>
      <c r="F128" s="37">
        <f t="shared" ca="1" si="38"/>
        <v>0</v>
      </c>
      <c r="G128">
        <f t="shared" ca="1" si="55"/>
        <v>1</v>
      </c>
      <c r="Z128">
        <f t="shared" si="67"/>
        <v>119</v>
      </c>
      <c r="AA128" s="52">
        <f ca="1">'Rainfall Year 2035 '!M164</f>
        <v>2.061757652213597</v>
      </c>
      <c r="AB128" s="37">
        <f t="shared" ca="1" si="39"/>
        <v>3711.1637739844746</v>
      </c>
      <c r="AC128" s="37">
        <f t="shared" ca="1" si="56"/>
        <v>9125.2145119662582</v>
      </c>
      <c r="AD128" s="37">
        <f t="shared" ca="1" si="40"/>
        <v>9125.2145119662582</v>
      </c>
      <c r="AE128" s="37">
        <f t="shared" ca="1" si="41"/>
        <v>0</v>
      </c>
      <c r="AF128">
        <f t="shared" ca="1" si="57"/>
        <v>1</v>
      </c>
      <c r="AX128">
        <f t="shared" si="68"/>
        <v>119</v>
      </c>
      <c r="AY128" s="52">
        <f ca="1">'Rainfall Year 2045'!M164</f>
        <v>0</v>
      </c>
      <c r="AZ128" s="37">
        <f t="shared" ca="1" si="42"/>
        <v>0</v>
      </c>
      <c r="BA128" s="37">
        <f t="shared" ca="1" si="58"/>
        <v>0</v>
      </c>
      <c r="BB128" s="37">
        <f t="shared" ca="1" si="43"/>
        <v>0</v>
      </c>
      <c r="BC128" s="37">
        <f t="shared" ca="1" si="44"/>
        <v>0</v>
      </c>
      <c r="BD128">
        <f t="shared" ca="1" si="59"/>
        <v>0</v>
      </c>
      <c r="BX128">
        <f t="shared" si="69"/>
        <v>119</v>
      </c>
      <c r="BY128" s="52">
        <f ca="1">'Rainfall Year 2055 '!M164</f>
        <v>0</v>
      </c>
      <c r="BZ128" s="37">
        <f t="shared" ca="1" si="45"/>
        <v>0</v>
      </c>
      <c r="CA128" s="37">
        <f t="shared" ca="1" si="60"/>
        <v>0</v>
      </c>
      <c r="CB128" s="37">
        <f t="shared" ca="1" si="46"/>
        <v>0</v>
      </c>
      <c r="CC128" s="37">
        <f t="shared" ca="1" si="47"/>
        <v>0</v>
      </c>
      <c r="CD128">
        <f t="shared" ca="1" si="61"/>
        <v>0</v>
      </c>
      <c r="CW128">
        <f t="shared" si="70"/>
        <v>119</v>
      </c>
      <c r="CX128" s="52">
        <f ca="1">'Rainfall Year 2065 '!M164</f>
        <v>0</v>
      </c>
      <c r="CY128" s="37">
        <f t="shared" ca="1" si="48"/>
        <v>0</v>
      </c>
      <c r="CZ128" s="37">
        <f t="shared" ca="1" si="62"/>
        <v>1795.4355117755376</v>
      </c>
      <c r="DA128" s="37">
        <f t="shared" ca="1" si="49"/>
        <v>1795.4355117755376</v>
      </c>
      <c r="DB128" s="37">
        <f t="shared" ca="1" si="50"/>
        <v>0</v>
      </c>
      <c r="DC128">
        <f t="shared" ca="1" si="63"/>
        <v>0</v>
      </c>
      <c r="DV128">
        <f t="shared" si="71"/>
        <v>119</v>
      </c>
      <c r="DW128" s="52">
        <f ca="1">'Rainfall Year 2075'!M164</f>
        <v>0</v>
      </c>
      <c r="DX128" s="37">
        <f t="shared" ca="1" si="51"/>
        <v>0</v>
      </c>
      <c r="DY128" s="37">
        <f t="shared" ca="1" si="64"/>
        <v>0</v>
      </c>
      <c r="DZ128" s="37">
        <f t="shared" ca="1" si="52"/>
        <v>0</v>
      </c>
      <c r="EA128" s="37">
        <f t="shared" ca="1" si="53"/>
        <v>0</v>
      </c>
      <c r="EB128">
        <f t="shared" ca="1" si="65"/>
        <v>0</v>
      </c>
    </row>
    <row r="129" spans="1:132">
      <c r="A129">
        <f t="shared" si="66"/>
        <v>120</v>
      </c>
      <c r="B129" s="52">
        <f ca="1">'Rainfall Year 2025'!M165</f>
        <v>2.1307639336662807</v>
      </c>
      <c r="C129" s="37">
        <f t="shared" ca="1" si="36"/>
        <v>3835.3750805993054</v>
      </c>
      <c r="D129" s="37">
        <f t="shared" ca="1" si="54"/>
        <v>405.9393102528029</v>
      </c>
      <c r="E129" s="37">
        <f t="shared" ca="1" si="37"/>
        <v>405.9393102528029</v>
      </c>
      <c r="F129" s="37">
        <f t="shared" ca="1" si="38"/>
        <v>0</v>
      </c>
      <c r="G129">
        <f t="shared" ca="1" si="55"/>
        <v>1</v>
      </c>
      <c r="Z129">
        <f t="shared" si="67"/>
        <v>120</v>
      </c>
      <c r="AA129" s="52">
        <f ca="1">'Rainfall Year 2035 '!M165</f>
        <v>0.15887328762460887</v>
      </c>
      <c r="AB129" s="37">
        <f t="shared" ca="1" si="39"/>
        <v>285.97191772429596</v>
      </c>
      <c r="AC129" s="37">
        <f t="shared" ca="1" si="56"/>
        <v>3711.1637739844755</v>
      </c>
      <c r="AD129" s="37">
        <f t="shared" ca="1" si="40"/>
        <v>3711.1637739844755</v>
      </c>
      <c r="AE129" s="37">
        <f t="shared" ca="1" si="41"/>
        <v>0</v>
      </c>
      <c r="AF129">
        <f t="shared" ca="1" si="57"/>
        <v>1</v>
      </c>
      <c r="AX129">
        <f t="shared" si="68"/>
        <v>120</v>
      </c>
      <c r="AY129" s="52">
        <f ca="1">'Rainfall Year 2045'!M165</f>
        <v>0</v>
      </c>
      <c r="AZ129" s="37">
        <f t="shared" ca="1" si="42"/>
        <v>0</v>
      </c>
      <c r="BA129" s="37">
        <f t="shared" ca="1" si="58"/>
        <v>0</v>
      </c>
      <c r="BB129" s="37">
        <f t="shared" ca="1" si="43"/>
        <v>0</v>
      </c>
      <c r="BC129" s="37">
        <f t="shared" ca="1" si="44"/>
        <v>0</v>
      </c>
      <c r="BD129">
        <f t="shared" ca="1" si="59"/>
        <v>0</v>
      </c>
      <c r="BX129">
        <f t="shared" si="69"/>
        <v>120</v>
      </c>
      <c r="BY129" s="52">
        <f ca="1">'Rainfall Year 2055 '!M165</f>
        <v>0</v>
      </c>
      <c r="BZ129" s="37">
        <f t="shared" ca="1" si="45"/>
        <v>0</v>
      </c>
      <c r="CA129" s="37">
        <f t="shared" ca="1" si="60"/>
        <v>0</v>
      </c>
      <c r="CB129" s="37">
        <f t="shared" ca="1" si="46"/>
        <v>0</v>
      </c>
      <c r="CC129" s="37">
        <f t="shared" ca="1" si="47"/>
        <v>0</v>
      </c>
      <c r="CD129">
        <f t="shared" ca="1" si="61"/>
        <v>0</v>
      </c>
      <c r="CW129">
        <f t="shared" si="70"/>
        <v>120</v>
      </c>
      <c r="CX129" s="52">
        <f ca="1">'Rainfall Year 2065 '!M165</f>
        <v>1.2583527325736199</v>
      </c>
      <c r="CY129" s="37">
        <f t="shared" ca="1" si="48"/>
        <v>2265.0349186325157</v>
      </c>
      <c r="CZ129" s="37">
        <f t="shared" ca="1" si="62"/>
        <v>0</v>
      </c>
      <c r="DA129" s="37">
        <f t="shared" ca="1" si="49"/>
        <v>0</v>
      </c>
      <c r="DB129" s="37">
        <f t="shared" ca="1" si="50"/>
        <v>0</v>
      </c>
      <c r="DC129">
        <f t="shared" ca="1" si="63"/>
        <v>1</v>
      </c>
      <c r="DV129">
        <f t="shared" si="71"/>
        <v>120</v>
      </c>
      <c r="DW129" s="52">
        <f ca="1">'Rainfall Year 2075'!M165</f>
        <v>7.7028988669137402</v>
      </c>
      <c r="DX129" s="37">
        <f t="shared" ca="1" si="51"/>
        <v>13865.217960444732</v>
      </c>
      <c r="DY129" s="37">
        <f t="shared" ca="1" si="64"/>
        <v>0</v>
      </c>
      <c r="DZ129" s="37">
        <f t="shared" ca="1" si="52"/>
        <v>0</v>
      </c>
      <c r="EA129" s="37">
        <f t="shared" ca="1" si="53"/>
        <v>3865.2179604447319</v>
      </c>
      <c r="EB129">
        <f t="shared" ca="1" si="65"/>
        <v>1</v>
      </c>
    </row>
    <row r="130" spans="1:132">
      <c r="A130">
        <f t="shared" si="66"/>
        <v>121</v>
      </c>
      <c r="B130" s="52">
        <f ca="1">'Rainfall Year 2025'!M179</f>
        <v>3.3725294062084976</v>
      </c>
      <c r="C130" s="37">
        <f t="shared" ca="1" si="36"/>
        <v>6070.5529311752953</v>
      </c>
      <c r="D130" s="37">
        <f t="shared" ca="1" si="54"/>
        <v>3835.3750805993059</v>
      </c>
      <c r="E130" s="37">
        <f t="shared" ca="1" si="37"/>
        <v>3835.3750805993059</v>
      </c>
      <c r="F130" s="37">
        <f t="shared" ca="1" si="38"/>
        <v>0</v>
      </c>
      <c r="G130">
        <f t="shared" ca="1" si="55"/>
        <v>1</v>
      </c>
      <c r="Z130">
        <f t="shared" si="67"/>
        <v>121</v>
      </c>
      <c r="AA130" s="52">
        <f ca="1">'Rainfall Year 2035 '!M179</f>
        <v>0.88303280309730692</v>
      </c>
      <c r="AB130" s="37">
        <f t="shared" ca="1" si="39"/>
        <v>1589.4590455751525</v>
      </c>
      <c r="AC130" s="37">
        <f t="shared" ca="1" si="56"/>
        <v>285.97191772429596</v>
      </c>
      <c r="AD130" s="37">
        <f t="shared" ca="1" si="40"/>
        <v>285.97191772429596</v>
      </c>
      <c r="AE130" s="37">
        <f t="shared" ca="1" si="41"/>
        <v>0</v>
      </c>
      <c r="AF130">
        <f t="shared" ca="1" si="57"/>
        <v>1</v>
      </c>
      <c r="AX130">
        <f t="shared" si="68"/>
        <v>121</v>
      </c>
      <c r="AY130" s="52">
        <f ca="1">'Rainfall Year 2045'!M179</f>
        <v>0.46626665164987835</v>
      </c>
      <c r="AZ130" s="37">
        <f t="shared" ca="1" si="42"/>
        <v>839.27997296978106</v>
      </c>
      <c r="BA130" s="37">
        <f t="shared" ca="1" si="58"/>
        <v>0</v>
      </c>
      <c r="BB130" s="37">
        <f t="shared" ca="1" si="43"/>
        <v>0</v>
      </c>
      <c r="BC130" s="37">
        <f t="shared" ca="1" si="44"/>
        <v>0</v>
      </c>
      <c r="BD130">
        <f t="shared" ca="1" si="59"/>
        <v>1</v>
      </c>
      <c r="BX130">
        <f t="shared" si="69"/>
        <v>121</v>
      </c>
      <c r="BY130" s="52">
        <f ca="1">'Rainfall Year 2055 '!M179</f>
        <v>1.1679076570974065</v>
      </c>
      <c r="BZ130" s="37">
        <f t="shared" ca="1" si="45"/>
        <v>2102.2337827753317</v>
      </c>
      <c r="CA130" s="37">
        <f t="shared" ca="1" si="60"/>
        <v>0</v>
      </c>
      <c r="CB130" s="37">
        <f t="shared" ca="1" si="46"/>
        <v>0</v>
      </c>
      <c r="CC130" s="37">
        <f t="shared" ca="1" si="47"/>
        <v>0</v>
      </c>
      <c r="CD130">
        <f t="shared" ca="1" si="61"/>
        <v>1</v>
      </c>
      <c r="CW130">
        <f t="shared" si="70"/>
        <v>121</v>
      </c>
      <c r="CX130" s="52">
        <f ca="1">'Rainfall Year 2065 '!M179</f>
        <v>2.9400362780263585</v>
      </c>
      <c r="CY130" s="37">
        <f t="shared" ca="1" si="48"/>
        <v>5292.0653004474452</v>
      </c>
      <c r="CZ130" s="37">
        <f t="shared" ca="1" si="62"/>
        <v>2265.0349186325157</v>
      </c>
      <c r="DA130" s="37">
        <f t="shared" ca="1" si="49"/>
        <v>2265.0349186325157</v>
      </c>
      <c r="DB130" s="37">
        <f t="shared" ca="1" si="50"/>
        <v>0</v>
      </c>
      <c r="DC130">
        <f t="shared" ca="1" si="63"/>
        <v>1</v>
      </c>
      <c r="DV130">
        <f t="shared" si="71"/>
        <v>121</v>
      </c>
      <c r="DW130" s="52">
        <f ca="1">'Rainfall Year 2075'!M179</f>
        <v>6.4123565919954206</v>
      </c>
      <c r="DX130" s="37">
        <f t="shared" ca="1" si="51"/>
        <v>11542.241865591757</v>
      </c>
      <c r="DY130" s="37">
        <f t="shared" ca="1" si="64"/>
        <v>10000</v>
      </c>
      <c r="DZ130" s="37">
        <f t="shared" ca="1" si="52"/>
        <v>10000</v>
      </c>
      <c r="EA130" s="37">
        <f t="shared" ca="1" si="53"/>
        <v>1542.2418655917572</v>
      </c>
      <c r="EB130">
        <f t="shared" ca="1" si="65"/>
        <v>1</v>
      </c>
    </row>
    <row r="131" spans="1:132">
      <c r="A131">
        <f t="shared" si="66"/>
        <v>122</v>
      </c>
      <c r="B131" s="52">
        <f ca="1">'Rainfall Year 2025'!M180</f>
        <v>0</v>
      </c>
      <c r="C131" s="37">
        <f t="shared" ca="1" si="36"/>
        <v>0</v>
      </c>
      <c r="D131" s="37">
        <f t="shared" ca="1" si="54"/>
        <v>6070.5529311752962</v>
      </c>
      <c r="E131" s="37">
        <f t="shared" ca="1" si="37"/>
        <v>6070.5529311752962</v>
      </c>
      <c r="F131" s="37">
        <f t="shared" ca="1" si="38"/>
        <v>0</v>
      </c>
      <c r="G131">
        <f t="shared" ca="1" si="55"/>
        <v>0</v>
      </c>
      <c r="Z131">
        <f t="shared" si="67"/>
        <v>122</v>
      </c>
      <c r="AA131" s="52">
        <f ca="1">'Rainfall Year 2035 '!M180</f>
        <v>0</v>
      </c>
      <c r="AB131" s="37">
        <f t="shared" ca="1" si="39"/>
        <v>0</v>
      </c>
      <c r="AC131" s="37">
        <f t="shared" ca="1" si="56"/>
        <v>1589.4590455751525</v>
      </c>
      <c r="AD131" s="37">
        <f t="shared" ca="1" si="40"/>
        <v>1589.4590455751525</v>
      </c>
      <c r="AE131" s="37">
        <f t="shared" ca="1" si="41"/>
        <v>0</v>
      </c>
      <c r="AF131">
        <f t="shared" ca="1" si="57"/>
        <v>0</v>
      </c>
      <c r="AX131">
        <f t="shared" si="68"/>
        <v>122</v>
      </c>
      <c r="AY131" s="52">
        <f ca="1">'Rainfall Year 2045'!M180</f>
        <v>0</v>
      </c>
      <c r="AZ131" s="37">
        <f t="shared" ca="1" si="42"/>
        <v>0</v>
      </c>
      <c r="BA131" s="37">
        <f t="shared" ca="1" si="58"/>
        <v>839.27997296978106</v>
      </c>
      <c r="BB131" s="37">
        <f t="shared" ca="1" si="43"/>
        <v>839.27997296978106</v>
      </c>
      <c r="BC131" s="37">
        <f t="shared" ca="1" si="44"/>
        <v>0</v>
      </c>
      <c r="BD131">
        <f t="shared" ca="1" si="59"/>
        <v>0</v>
      </c>
      <c r="BX131">
        <f t="shared" si="69"/>
        <v>122</v>
      </c>
      <c r="BY131" s="52">
        <f ca="1">'Rainfall Year 2055 '!M180</f>
        <v>1.4492559204043156</v>
      </c>
      <c r="BZ131" s="37">
        <f t="shared" ca="1" si="45"/>
        <v>2608.6606567277681</v>
      </c>
      <c r="CA131" s="37">
        <f t="shared" ca="1" si="60"/>
        <v>2102.2337827753317</v>
      </c>
      <c r="CB131" s="37">
        <f t="shared" ca="1" si="46"/>
        <v>2102.2337827753317</v>
      </c>
      <c r="CC131" s="37">
        <f t="shared" ca="1" si="47"/>
        <v>0</v>
      </c>
      <c r="CD131">
        <f t="shared" ca="1" si="61"/>
        <v>1</v>
      </c>
      <c r="CW131">
        <f t="shared" si="70"/>
        <v>122</v>
      </c>
      <c r="CX131" s="52">
        <f ca="1">'Rainfall Year 2065 '!M180</f>
        <v>0.341611026651506</v>
      </c>
      <c r="CY131" s="37">
        <f t="shared" ca="1" si="48"/>
        <v>614.89984797271075</v>
      </c>
      <c r="CZ131" s="37">
        <f t="shared" ca="1" si="62"/>
        <v>5292.0653004474452</v>
      </c>
      <c r="DA131" s="37">
        <f t="shared" ca="1" si="49"/>
        <v>5292.0653004474452</v>
      </c>
      <c r="DB131" s="37">
        <f t="shared" ca="1" si="50"/>
        <v>0</v>
      </c>
      <c r="DC131">
        <f t="shared" ca="1" si="63"/>
        <v>1</v>
      </c>
      <c r="DV131">
        <f t="shared" si="71"/>
        <v>122</v>
      </c>
      <c r="DW131" s="52">
        <f ca="1">'Rainfall Year 2075'!M180</f>
        <v>0.79900476640646423</v>
      </c>
      <c r="DX131" s="37">
        <f t="shared" ca="1" si="51"/>
        <v>1438.2085795316357</v>
      </c>
      <c r="DY131" s="37">
        <f t="shared" ca="1" si="64"/>
        <v>10000</v>
      </c>
      <c r="DZ131" s="37">
        <f t="shared" ca="1" si="52"/>
        <v>10000</v>
      </c>
      <c r="EA131" s="37">
        <f t="shared" ca="1" si="53"/>
        <v>0</v>
      </c>
      <c r="EB131">
        <f t="shared" ca="1" si="65"/>
        <v>1</v>
      </c>
    </row>
    <row r="132" spans="1:132">
      <c r="A132">
        <f t="shared" si="66"/>
        <v>123</v>
      </c>
      <c r="B132" s="52">
        <f ca="1">'Rainfall Year 2025'!M181</f>
        <v>0</v>
      </c>
      <c r="C132" s="37">
        <f t="shared" ca="1" si="36"/>
        <v>0</v>
      </c>
      <c r="D132" s="37">
        <f t="shared" ca="1" si="54"/>
        <v>0</v>
      </c>
      <c r="E132" s="37">
        <f t="shared" ca="1" si="37"/>
        <v>0</v>
      </c>
      <c r="F132" s="37">
        <f t="shared" ca="1" si="38"/>
        <v>0</v>
      </c>
      <c r="G132">
        <f t="shared" ca="1" si="55"/>
        <v>0</v>
      </c>
      <c r="Z132">
        <f t="shared" si="67"/>
        <v>123</v>
      </c>
      <c r="AA132" s="52">
        <f ca="1">'Rainfall Year 2035 '!M181</f>
        <v>0</v>
      </c>
      <c r="AB132" s="37">
        <f t="shared" ca="1" si="39"/>
        <v>0</v>
      </c>
      <c r="AC132" s="37">
        <f t="shared" ca="1" si="56"/>
        <v>0</v>
      </c>
      <c r="AD132" s="37">
        <f t="shared" ca="1" si="40"/>
        <v>0</v>
      </c>
      <c r="AE132" s="37">
        <f t="shared" ca="1" si="41"/>
        <v>0</v>
      </c>
      <c r="AF132">
        <f t="shared" ca="1" si="57"/>
        <v>0</v>
      </c>
      <c r="AX132">
        <f t="shared" si="68"/>
        <v>123</v>
      </c>
      <c r="AY132" s="52">
        <f ca="1">'Rainfall Year 2045'!M181</f>
        <v>4.0734036648274223</v>
      </c>
      <c r="AZ132" s="37">
        <f t="shared" ca="1" si="42"/>
        <v>7332.1265966893598</v>
      </c>
      <c r="BA132" s="37">
        <f t="shared" ca="1" si="58"/>
        <v>0</v>
      </c>
      <c r="BB132" s="37">
        <f t="shared" ca="1" si="43"/>
        <v>0</v>
      </c>
      <c r="BC132" s="37">
        <f t="shared" ca="1" si="44"/>
        <v>0</v>
      </c>
      <c r="BD132">
        <f t="shared" ca="1" si="59"/>
        <v>1</v>
      </c>
      <c r="BX132">
        <f t="shared" si="69"/>
        <v>123</v>
      </c>
      <c r="BY132" s="52">
        <f ca="1">'Rainfall Year 2055 '!M181</f>
        <v>0.56891240956134492</v>
      </c>
      <c r="BZ132" s="37">
        <f t="shared" ca="1" si="45"/>
        <v>1024.0423372104208</v>
      </c>
      <c r="CA132" s="37">
        <f t="shared" ca="1" si="60"/>
        <v>2608.6606567277677</v>
      </c>
      <c r="CB132" s="37">
        <f t="shared" ca="1" si="46"/>
        <v>2608.6606567277677</v>
      </c>
      <c r="CC132" s="37">
        <f t="shared" ca="1" si="47"/>
        <v>0</v>
      </c>
      <c r="CD132">
        <f t="shared" ca="1" si="61"/>
        <v>1</v>
      </c>
      <c r="CW132">
        <f t="shared" si="70"/>
        <v>123</v>
      </c>
      <c r="CX132" s="52">
        <f ca="1">'Rainfall Year 2065 '!M181</f>
        <v>0</v>
      </c>
      <c r="CY132" s="37">
        <f t="shared" ca="1" si="48"/>
        <v>0</v>
      </c>
      <c r="CZ132" s="37">
        <f t="shared" ca="1" si="62"/>
        <v>614.89984797271063</v>
      </c>
      <c r="DA132" s="37">
        <f t="shared" ca="1" si="49"/>
        <v>614.89984797271063</v>
      </c>
      <c r="DB132" s="37">
        <f t="shared" ca="1" si="50"/>
        <v>0</v>
      </c>
      <c r="DC132">
        <f t="shared" ca="1" si="63"/>
        <v>0</v>
      </c>
      <c r="DV132">
        <f t="shared" si="71"/>
        <v>123</v>
      </c>
      <c r="DW132" s="52">
        <f ca="1">'Rainfall Year 2075'!M181</f>
        <v>0</v>
      </c>
      <c r="DX132" s="37">
        <f t="shared" ca="1" si="51"/>
        <v>0</v>
      </c>
      <c r="DY132" s="37">
        <f t="shared" ca="1" si="64"/>
        <v>1438.2085795316361</v>
      </c>
      <c r="DZ132" s="37">
        <f t="shared" ca="1" si="52"/>
        <v>1438.2085795316361</v>
      </c>
      <c r="EA132" s="37">
        <f t="shared" ca="1" si="53"/>
        <v>0</v>
      </c>
      <c r="EB132">
        <f t="shared" ca="1" si="65"/>
        <v>0</v>
      </c>
    </row>
    <row r="133" spans="1:132">
      <c r="A133">
        <f t="shared" si="66"/>
        <v>124</v>
      </c>
      <c r="B133" s="52">
        <f ca="1">'Rainfall Year 2025'!M182</f>
        <v>0</v>
      </c>
      <c r="C133" s="37">
        <f t="shared" ca="1" si="36"/>
        <v>0</v>
      </c>
      <c r="D133" s="37">
        <f t="shared" ca="1" si="54"/>
        <v>0</v>
      </c>
      <c r="E133" s="37">
        <f t="shared" ca="1" si="37"/>
        <v>0</v>
      </c>
      <c r="F133" s="37">
        <f t="shared" ca="1" si="38"/>
        <v>0</v>
      </c>
      <c r="G133">
        <f t="shared" ca="1" si="55"/>
        <v>0</v>
      </c>
      <c r="Z133">
        <f t="shared" si="67"/>
        <v>124</v>
      </c>
      <c r="AA133" s="52">
        <f ca="1">'Rainfall Year 2035 '!M182</f>
        <v>0</v>
      </c>
      <c r="AB133" s="37">
        <f t="shared" ca="1" si="39"/>
        <v>0</v>
      </c>
      <c r="AC133" s="37">
        <f t="shared" ca="1" si="56"/>
        <v>0</v>
      </c>
      <c r="AD133" s="37">
        <f t="shared" ca="1" si="40"/>
        <v>0</v>
      </c>
      <c r="AE133" s="37">
        <f t="shared" ca="1" si="41"/>
        <v>0</v>
      </c>
      <c r="AF133">
        <f t="shared" ca="1" si="57"/>
        <v>0</v>
      </c>
      <c r="AX133">
        <f t="shared" si="68"/>
        <v>124</v>
      </c>
      <c r="AY133" s="52">
        <f ca="1">'Rainfall Year 2045'!M182</f>
        <v>1.2310655095695548</v>
      </c>
      <c r="AZ133" s="37">
        <f t="shared" ca="1" si="42"/>
        <v>2215.9179172251988</v>
      </c>
      <c r="BA133" s="37">
        <f t="shared" ca="1" si="58"/>
        <v>7332.1265966893598</v>
      </c>
      <c r="BB133" s="37">
        <f t="shared" ca="1" si="43"/>
        <v>7332.1265966893598</v>
      </c>
      <c r="BC133" s="37">
        <f t="shared" ca="1" si="44"/>
        <v>0</v>
      </c>
      <c r="BD133">
        <f t="shared" ca="1" si="59"/>
        <v>1</v>
      </c>
      <c r="BX133">
        <f t="shared" si="69"/>
        <v>124</v>
      </c>
      <c r="BY133" s="52">
        <f ca="1">'Rainfall Year 2055 '!M182</f>
        <v>0.36048697301859844</v>
      </c>
      <c r="BZ133" s="37">
        <f t="shared" ca="1" si="45"/>
        <v>648.87655143347718</v>
      </c>
      <c r="CA133" s="37">
        <f t="shared" ca="1" si="60"/>
        <v>1024.0423372104206</v>
      </c>
      <c r="CB133" s="37">
        <f t="shared" ca="1" si="46"/>
        <v>1024.0423372104206</v>
      </c>
      <c r="CC133" s="37">
        <f t="shared" ca="1" si="47"/>
        <v>0</v>
      </c>
      <c r="CD133">
        <f t="shared" ca="1" si="61"/>
        <v>1</v>
      </c>
      <c r="CW133">
        <f t="shared" si="70"/>
        <v>124</v>
      </c>
      <c r="CX133" s="52">
        <f ca="1">'Rainfall Year 2065 '!M182</f>
        <v>0</v>
      </c>
      <c r="CY133" s="37">
        <f t="shared" ca="1" si="48"/>
        <v>0</v>
      </c>
      <c r="CZ133" s="37">
        <f t="shared" ca="1" si="62"/>
        <v>0</v>
      </c>
      <c r="DA133" s="37">
        <f t="shared" ca="1" si="49"/>
        <v>0</v>
      </c>
      <c r="DB133" s="37">
        <f t="shared" ca="1" si="50"/>
        <v>0</v>
      </c>
      <c r="DC133">
        <f t="shared" ca="1" si="63"/>
        <v>0</v>
      </c>
      <c r="DV133">
        <f t="shared" si="71"/>
        <v>124</v>
      </c>
      <c r="DW133" s="52">
        <f ca="1">'Rainfall Year 2075'!M182</f>
        <v>2.4235228204164394</v>
      </c>
      <c r="DX133" s="37">
        <f t="shared" ca="1" si="51"/>
        <v>4362.3410767495907</v>
      </c>
      <c r="DY133" s="37">
        <f t="shared" ca="1" si="64"/>
        <v>0</v>
      </c>
      <c r="DZ133" s="37">
        <f t="shared" ca="1" si="52"/>
        <v>0</v>
      </c>
      <c r="EA133" s="37">
        <f t="shared" ca="1" si="53"/>
        <v>0</v>
      </c>
      <c r="EB133">
        <f t="shared" ca="1" si="65"/>
        <v>1</v>
      </c>
    </row>
    <row r="134" spans="1:132">
      <c r="A134">
        <f t="shared" si="66"/>
        <v>125</v>
      </c>
      <c r="B134" s="52">
        <f ca="1">'Rainfall Year 2025'!M183</f>
        <v>0</v>
      </c>
      <c r="C134" s="37">
        <f t="shared" ca="1" si="36"/>
        <v>0</v>
      </c>
      <c r="D134" s="37">
        <f t="shared" ca="1" si="54"/>
        <v>0</v>
      </c>
      <c r="E134" s="37">
        <f t="shared" ca="1" si="37"/>
        <v>0</v>
      </c>
      <c r="F134" s="37">
        <f t="shared" ca="1" si="38"/>
        <v>0</v>
      </c>
      <c r="G134">
        <f t="shared" ca="1" si="55"/>
        <v>0</v>
      </c>
      <c r="Z134">
        <f t="shared" si="67"/>
        <v>125</v>
      </c>
      <c r="AA134" s="52">
        <f ca="1">'Rainfall Year 2035 '!M183</f>
        <v>0</v>
      </c>
      <c r="AB134" s="37">
        <f t="shared" ca="1" si="39"/>
        <v>0</v>
      </c>
      <c r="AC134" s="37">
        <f t="shared" ca="1" si="56"/>
        <v>0</v>
      </c>
      <c r="AD134" s="37">
        <f t="shared" ca="1" si="40"/>
        <v>0</v>
      </c>
      <c r="AE134" s="37">
        <f t="shared" ca="1" si="41"/>
        <v>0</v>
      </c>
      <c r="AF134">
        <f t="shared" ca="1" si="57"/>
        <v>0</v>
      </c>
      <c r="AX134">
        <f t="shared" si="68"/>
        <v>125</v>
      </c>
      <c r="AY134" s="52">
        <f ca="1">'Rainfall Year 2045'!M183</f>
        <v>0</v>
      </c>
      <c r="AZ134" s="37">
        <f t="shared" ca="1" si="42"/>
        <v>0</v>
      </c>
      <c r="BA134" s="37">
        <f t="shared" ca="1" si="58"/>
        <v>2215.9179172251997</v>
      </c>
      <c r="BB134" s="37">
        <f t="shared" ca="1" si="43"/>
        <v>2215.9179172251997</v>
      </c>
      <c r="BC134" s="37">
        <f t="shared" ca="1" si="44"/>
        <v>0</v>
      </c>
      <c r="BD134">
        <f t="shared" ca="1" si="59"/>
        <v>0</v>
      </c>
      <c r="BX134">
        <f t="shared" si="69"/>
        <v>125</v>
      </c>
      <c r="BY134" s="52">
        <f ca="1">'Rainfall Year 2055 '!M183</f>
        <v>0.57324702704830799</v>
      </c>
      <c r="BZ134" s="37">
        <f t="shared" ca="1" si="45"/>
        <v>1031.8446486869543</v>
      </c>
      <c r="CA134" s="37">
        <f t="shared" ca="1" si="60"/>
        <v>648.87655143347729</v>
      </c>
      <c r="CB134" s="37">
        <f t="shared" ca="1" si="46"/>
        <v>648.87655143347729</v>
      </c>
      <c r="CC134" s="37">
        <f t="shared" ca="1" si="47"/>
        <v>0</v>
      </c>
      <c r="CD134">
        <f t="shared" ca="1" si="61"/>
        <v>1</v>
      </c>
      <c r="CW134">
        <f t="shared" si="70"/>
        <v>125</v>
      </c>
      <c r="CX134" s="52">
        <f ca="1">'Rainfall Year 2065 '!M183</f>
        <v>0</v>
      </c>
      <c r="CY134" s="37">
        <f t="shared" ca="1" si="48"/>
        <v>0</v>
      </c>
      <c r="CZ134" s="37">
        <f t="shared" ca="1" si="62"/>
        <v>0</v>
      </c>
      <c r="DA134" s="37">
        <f t="shared" ca="1" si="49"/>
        <v>0</v>
      </c>
      <c r="DB134" s="37">
        <f t="shared" ca="1" si="50"/>
        <v>0</v>
      </c>
      <c r="DC134">
        <f t="shared" ca="1" si="63"/>
        <v>0</v>
      </c>
      <c r="DV134">
        <f t="shared" si="71"/>
        <v>125</v>
      </c>
      <c r="DW134" s="52">
        <f ca="1">'Rainfall Year 2075'!M183</f>
        <v>0</v>
      </c>
      <c r="DX134" s="37">
        <f t="shared" ca="1" si="51"/>
        <v>0</v>
      </c>
      <c r="DY134" s="37">
        <f t="shared" ca="1" si="64"/>
        <v>4362.3410767495907</v>
      </c>
      <c r="DZ134" s="37">
        <f t="shared" ca="1" si="52"/>
        <v>4362.3410767495907</v>
      </c>
      <c r="EA134" s="37">
        <f t="shared" ca="1" si="53"/>
        <v>0</v>
      </c>
      <c r="EB134">
        <f t="shared" ca="1" si="65"/>
        <v>0</v>
      </c>
    </row>
    <row r="135" spans="1:132">
      <c r="A135">
        <f t="shared" si="66"/>
        <v>126</v>
      </c>
      <c r="B135" s="52">
        <f ca="1">'Rainfall Year 2025'!M184</f>
        <v>2.4071159629393741</v>
      </c>
      <c r="C135" s="37">
        <f t="shared" ca="1" si="36"/>
        <v>4332.8087332908735</v>
      </c>
      <c r="D135" s="37">
        <f t="shared" ca="1" si="54"/>
        <v>0</v>
      </c>
      <c r="E135" s="37">
        <f t="shared" ca="1" si="37"/>
        <v>0</v>
      </c>
      <c r="F135" s="37">
        <f t="shared" ca="1" si="38"/>
        <v>0</v>
      </c>
      <c r="G135">
        <f t="shared" ca="1" si="55"/>
        <v>1</v>
      </c>
      <c r="Z135">
        <f t="shared" si="67"/>
        <v>126</v>
      </c>
      <c r="AA135" s="52">
        <f ca="1">'Rainfall Year 2035 '!M184</f>
        <v>3.7173850614481827</v>
      </c>
      <c r="AB135" s="37">
        <f t="shared" ca="1" si="39"/>
        <v>6691.293110606729</v>
      </c>
      <c r="AC135" s="37">
        <f t="shared" ca="1" si="56"/>
        <v>0</v>
      </c>
      <c r="AD135" s="37">
        <f t="shared" ca="1" si="40"/>
        <v>0</v>
      </c>
      <c r="AE135" s="37">
        <f t="shared" ca="1" si="41"/>
        <v>0</v>
      </c>
      <c r="AF135">
        <f t="shared" ca="1" si="57"/>
        <v>1</v>
      </c>
      <c r="AX135">
        <f t="shared" si="68"/>
        <v>126</v>
      </c>
      <c r="AY135" s="52">
        <f ca="1">'Rainfall Year 2045'!M184</f>
        <v>0.74506918020644597</v>
      </c>
      <c r="AZ135" s="37">
        <f t="shared" ca="1" si="42"/>
        <v>1341.1245243716028</v>
      </c>
      <c r="BA135" s="37">
        <f t="shared" ca="1" si="58"/>
        <v>0</v>
      </c>
      <c r="BB135" s="37">
        <f t="shared" ca="1" si="43"/>
        <v>0</v>
      </c>
      <c r="BC135" s="37">
        <f t="shared" ca="1" si="44"/>
        <v>0</v>
      </c>
      <c r="BD135">
        <f t="shared" ca="1" si="59"/>
        <v>1</v>
      </c>
      <c r="BX135">
        <f t="shared" si="69"/>
        <v>126</v>
      </c>
      <c r="BY135" s="52">
        <f ca="1">'Rainfall Year 2055 '!M184</f>
        <v>0.18452340015750116</v>
      </c>
      <c r="BZ135" s="37">
        <f t="shared" ca="1" si="45"/>
        <v>332.14212028350209</v>
      </c>
      <c r="CA135" s="37">
        <f t="shared" ca="1" si="60"/>
        <v>1031.8446486869543</v>
      </c>
      <c r="CB135" s="37">
        <f t="shared" ca="1" si="46"/>
        <v>1031.8446486869543</v>
      </c>
      <c r="CC135" s="37">
        <f t="shared" ca="1" si="47"/>
        <v>0</v>
      </c>
      <c r="CD135">
        <f t="shared" ca="1" si="61"/>
        <v>1</v>
      </c>
      <c r="CW135">
        <f t="shared" si="70"/>
        <v>126</v>
      </c>
      <c r="CX135" s="52">
        <f ca="1">'Rainfall Year 2065 '!M184</f>
        <v>0</v>
      </c>
      <c r="CY135" s="37">
        <f t="shared" ca="1" si="48"/>
        <v>0</v>
      </c>
      <c r="CZ135" s="37">
        <f t="shared" ca="1" si="62"/>
        <v>0</v>
      </c>
      <c r="DA135" s="37">
        <f t="shared" ca="1" si="49"/>
        <v>0</v>
      </c>
      <c r="DB135" s="37">
        <f t="shared" ca="1" si="50"/>
        <v>0</v>
      </c>
      <c r="DC135">
        <f t="shared" ca="1" si="63"/>
        <v>0</v>
      </c>
      <c r="DV135">
        <f t="shared" si="71"/>
        <v>126</v>
      </c>
      <c r="DW135" s="52">
        <f ca="1">'Rainfall Year 2075'!M184</f>
        <v>1.7285897640715702</v>
      </c>
      <c r="DX135" s="37">
        <f t="shared" ca="1" si="51"/>
        <v>3111.4615753288263</v>
      </c>
      <c r="DY135" s="37">
        <f t="shared" ca="1" si="64"/>
        <v>0</v>
      </c>
      <c r="DZ135" s="37">
        <f t="shared" ca="1" si="52"/>
        <v>0</v>
      </c>
      <c r="EA135" s="37">
        <f t="shared" ca="1" si="53"/>
        <v>0</v>
      </c>
      <c r="EB135">
        <f t="shared" ca="1" si="65"/>
        <v>1</v>
      </c>
    </row>
    <row r="136" spans="1:132">
      <c r="A136">
        <f t="shared" si="66"/>
        <v>127</v>
      </c>
      <c r="B136" s="52">
        <f ca="1">'Rainfall Year 2025'!M185</f>
        <v>4.6919710281385578</v>
      </c>
      <c r="C136" s="37">
        <f t="shared" ca="1" si="36"/>
        <v>8445.5478506494037</v>
      </c>
      <c r="D136" s="37">
        <f t="shared" ca="1" si="54"/>
        <v>4332.8087332908735</v>
      </c>
      <c r="E136" s="37">
        <f t="shared" ca="1" si="37"/>
        <v>4332.8087332908735</v>
      </c>
      <c r="F136" s="37">
        <f t="shared" ca="1" si="38"/>
        <v>0</v>
      </c>
      <c r="G136">
        <f t="shared" ca="1" si="55"/>
        <v>1</v>
      </c>
      <c r="Z136">
        <f t="shared" si="67"/>
        <v>127</v>
      </c>
      <c r="AA136" s="52">
        <f ca="1">'Rainfall Year 2035 '!M185</f>
        <v>0.23424479931022357</v>
      </c>
      <c r="AB136" s="37">
        <f t="shared" ca="1" si="39"/>
        <v>421.64063875840242</v>
      </c>
      <c r="AC136" s="37">
        <f t="shared" ca="1" si="56"/>
        <v>6691.293110606729</v>
      </c>
      <c r="AD136" s="37">
        <f t="shared" ca="1" si="40"/>
        <v>6691.293110606729</v>
      </c>
      <c r="AE136" s="37">
        <f t="shared" ca="1" si="41"/>
        <v>0</v>
      </c>
      <c r="AF136">
        <f t="shared" ca="1" si="57"/>
        <v>1</v>
      </c>
      <c r="AX136">
        <f t="shared" si="68"/>
        <v>127</v>
      </c>
      <c r="AY136" s="52">
        <f ca="1">'Rainfall Year 2045'!M185</f>
        <v>0</v>
      </c>
      <c r="AZ136" s="37">
        <f t="shared" ca="1" si="42"/>
        <v>0</v>
      </c>
      <c r="BA136" s="37">
        <f t="shared" ca="1" si="58"/>
        <v>1341.1245243716028</v>
      </c>
      <c r="BB136" s="37">
        <f t="shared" ca="1" si="43"/>
        <v>1341.1245243716028</v>
      </c>
      <c r="BC136" s="37">
        <f t="shared" ca="1" si="44"/>
        <v>0</v>
      </c>
      <c r="BD136">
        <f t="shared" ca="1" si="59"/>
        <v>0</v>
      </c>
      <c r="BX136">
        <f t="shared" si="69"/>
        <v>127</v>
      </c>
      <c r="BY136" s="52">
        <f ca="1">'Rainfall Year 2055 '!M185</f>
        <v>8.4935502783051025</v>
      </c>
      <c r="BZ136" s="37">
        <f t="shared" ca="1" si="45"/>
        <v>15288.390500949185</v>
      </c>
      <c r="CA136" s="37">
        <f t="shared" ca="1" si="60"/>
        <v>332.14212028350221</v>
      </c>
      <c r="CB136" s="37">
        <f t="shared" ca="1" si="46"/>
        <v>332.14212028350221</v>
      </c>
      <c r="CC136" s="37">
        <f t="shared" ca="1" si="47"/>
        <v>5288.3905009491846</v>
      </c>
      <c r="CD136">
        <f t="shared" ca="1" si="61"/>
        <v>1</v>
      </c>
      <c r="CW136">
        <f t="shared" si="70"/>
        <v>127</v>
      </c>
      <c r="CX136" s="52">
        <f ca="1">'Rainfall Year 2065 '!M185</f>
        <v>9.4852616977782844</v>
      </c>
      <c r="CY136" s="37">
        <f t="shared" ca="1" si="48"/>
        <v>17073.471056000912</v>
      </c>
      <c r="CZ136" s="37">
        <f t="shared" ca="1" si="62"/>
        <v>0</v>
      </c>
      <c r="DA136" s="37">
        <f t="shared" ca="1" si="49"/>
        <v>0</v>
      </c>
      <c r="DB136" s="37">
        <f t="shared" ca="1" si="50"/>
        <v>7073.4710560009116</v>
      </c>
      <c r="DC136">
        <f t="shared" ca="1" si="63"/>
        <v>1</v>
      </c>
      <c r="DV136">
        <f t="shared" si="71"/>
        <v>127</v>
      </c>
      <c r="DW136" s="52">
        <f ca="1">'Rainfall Year 2075'!M185</f>
        <v>0.67884733989154589</v>
      </c>
      <c r="DX136" s="37">
        <f t="shared" ca="1" si="51"/>
        <v>1221.9252118047825</v>
      </c>
      <c r="DY136" s="37">
        <f t="shared" ca="1" si="64"/>
        <v>3111.4615753288263</v>
      </c>
      <c r="DZ136" s="37">
        <f t="shared" ca="1" si="52"/>
        <v>3111.4615753288263</v>
      </c>
      <c r="EA136" s="37">
        <f t="shared" ca="1" si="53"/>
        <v>0</v>
      </c>
      <c r="EB136">
        <f t="shared" ca="1" si="65"/>
        <v>1</v>
      </c>
    </row>
    <row r="137" spans="1:132">
      <c r="A137">
        <f t="shared" si="66"/>
        <v>128</v>
      </c>
      <c r="B137" s="52">
        <f ca="1">'Rainfall Year 2025'!M186</f>
        <v>4.5760601635854998</v>
      </c>
      <c r="C137" s="37">
        <f t="shared" ca="1" si="36"/>
        <v>8236.9082944539005</v>
      </c>
      <c r="D137" s="37">
        <f t="shared" ca="1" si="54"/>
        <v>8445.5478506494037</v>
      </c>
      <c r="E137" s="37">
        <f t="shared" ca="1" si="37"/>
        <v>8445.5478506494037</v>
      </c>
      <c r="F137" s="37">
        <f t="shared" ca="1" si="38"/>
        <v>0</v>
      </c>
      <c r="G137">
        <f t="shared" ca="1" si="55"/>
        <v>1</v>
      </c>
      <c r="Z137">
        <f t="shared" si="67"/>
        <v>128</v>
      </c>
      <c r="AA137" s="52">
        <f ca="1">'Rainfall Year 2035 '!M186</f>
        <v>0</v>
      </c>
      <c r="AB137" s="37">
        <f t="shared" ca="1" si="39"/>
        <v>0</v>
      </c>
      <c r="AC137" s="37">
        <f t="shared" ca="1" si="56"/>
        <v>421.64063875840202</v>
      </c>
      <c r="AD137" s="37">
        <f t="shared" ca="1" si="40"/>
        <v>421.64063875840202</v>
      </c>
      <c r="AE137" s="37">
        <f t="shared" ca="1" si="41"/>
        <v>0</v>
      </c>
      <c r="AF137">
        <f t="shared" ca="1" si="57"/>
        <v>0</v>
      </c>
      <c r="AX137">
        <f t="shared" si="68"/>
        <v>128</v>
      </c>
      <c r="AY137" s="52">
        <f ca="1">'Rainfall Year 2045'!M186</f>
        <v>0.74191896370519461</v>
      </c>
      <c r="AZ137" s="37">
        <f t="shared" ca="1" si="42"/>
        <v>1335.4541346693502</v>
      </c>
      <c r="BA137" s="37">
        <f t="shared" ca="1" si="58"/>
        <v>0</v>
      </c>
      <c r="BB137" s="37">
        <f t="shared" ca="1" si="43"/>
        <v>0</v>
      </c>
      <c r="BC137" s="37">
        <f t="shared" ca="1" si="44"/>
        <v>0</v>
      </c>
      <c r="BD137">
        <f t="shared" ca="1" si="59"/>
        <v>1</v>
      </c>
      <c r="BX137">
        <f t="shared" si="69"/>
        <v>128</v>
      </c>
      <c r="BY137" s="52">
        <f ca="1">'Rainfall Year 2055 '!M186</f>
        <v>1.3563240252575486</v>
      </c>
      <c r="BZ137" s="37">
        <f t="shared" ca="1" si="45"/>
        <v>2441.3832454635876</v>
      </c>
      <c r="CA137" s="37">
        <f t="shared" ca="1" si="60"/>
        <v>10000</v>
      </c>
      <c r="CB137" s="37">
        <f t="shared" ca="1" si="46"/>
        <v>10000</v>
      </c>
      <c r="CC137" s="37">
        <f t="shared" ca="1" si="47"/>
        <v>0</v>
      </c>
      <c r="CD137">
        <f t="shared" ca="1" si="61"/>
        <v>1</v>
      </c>
      <c r="CW137">
        <f t="shared" si="70"/>
        <v>128</v>
      </c>
      <c r="CX137" s="52">
        <f ca="1">'Rainfall Year 2065 '!M186</f>
        <v>4.0670016008390526</v>
      </c>
      <c r="CY137" s="37">
        <f t="shared" ca="1" si="48"/>
        <v>7320.6028815102945</v>
      </c>
      <c r="CZ137" s="37">
        <f t="shared" ca="1" si="62"/>
        <v>10000</v>
      </c>
      <c r="DA137" s="37">
        <f t="shared" ca="1" si="49"/>
        <v>10000</v>
      </c>
      <c r="DB137" s="37">
        <f t="shared" ca="1" si="50"/>
        <v>0</v>
      </c>
      <c r="DC137">
        <f t="shared" ca="1" si="63"/>
        <v>1</v>
      </c>
      <c r="DV137">
        <f t="shared" si="71"/>
        <v>128</v>
      </c>
      <c r="DW137" s="52">
        <f ca="1">'Rainfall Year 2075'!M186</f>
        <v>3.5309854063364443</v>
      </c>
      <c r="DX137" s="37">
        <f t="shared" ca="1" si="51"/>
        <v>6355.7737314055994</v>
      </c>
      <c r="DY137" s="37">
        <f t="shared" ca="1" si="64"/>
        <v>1221.9252118047825</v>
      </c>
      <c r="DZ137" s="37">
        <f t="shared" ca="1" si="52"/>
        <v>1221.9252118047825</v>
      </c>
      <c r="EA137" s="37">
        <f t="shared" ca="1" si="53"/>
        <v>0</v>
      </c>
      <c r="EB137">
        <f t="shared" ca="1" si="65"/>
        <v>1</v>
      </c>
    </row>
    <row r="138" spans="1:132">
      <c r="A138">
        <f t="shared" si="66"/>
        <v>129</v>
      </c>
      <c r="B138" s="52">
        <f ca="1">'Rainfall Year 2025'!M187</f>
        <v>0.83747766082986241</v>
      </c>
      <c r="C138" s="37">
        <f t="shared" ref="C138:C201" ca="1" si="72">B138*roof</f>
        <v>1507.4597894937524</v>
      </c>
      <c r="D138" s="37">
        <f t="shared" ca="1" si="54"/>
        <v>8236.9082944539005</v>
      </c>
      <c r="E138" s="37">
        <f t="shared" ref="E138:E201" ca="1" si="73">MIN(use,D138)</f>
        <v>8236.9082944539005</v>
      </c>
      <c r="F138" s="37">
        <f t="shared" ref="F138:F201" ca="1" si="74">MAX(0,C138-tank)</f>
        <v>0</v>
      </c>
      <c r="G138">
        <f t="shared" ca="1" si="55"/>
        <v>1</v>
      </c>
      <c r="Z138">
        <f t="shared" si="67"/>
        <v>129</v>
      </c>
      <c r="AA138" s="52">
        <f ca="1">'Rainfall Year 2035 '!M187</f>
        <v>0.36466047324730017</v>
      </c>
      <c r="AB138" s="37">
        <f t="shared" ref="AB138:AB201" ca="1" si="75">AA138*roof</f>
        <v>656.38885184514027</v>
      </c>
      <c r="AC138" s="37">
        <f t="shared" ca="1" si="56"/>
        <v>0</v>
      </c>
      <c r="AD138" s="37">
        <f t="shared" ref="AD138:AD201" ca="1" si="76">MIN(use,AC138)</f>
        <v>0</v>
      </c>
      <c r="AE138" s="37">
        <f t="shared" ref="AE138:AE201" ca="1" si="77">MAX(0,AB138-tank)</f>
        <v>0</v>
      </c>
      <c r="AF138">
        <f t="shared" ca="1" si="57"/>
        <v>1</v>
      </c>
      <c r="AX138">
        <f t="shared" si="68"/>
        <v>129</v>
      </c>
      <c r="AY138" s="52">
        <f ca="1">'Rainfall Year 2045'!M187</f>
        <v>0</v>
      </c>
      <c r="AZ138" s="37">
        <f t="shared" ref="AZ138:AZ201" ca="1" si="78">AY138*roof</f>
        <v>0</v>
      </c>
      <c r="BA138" s="37">
        <f t="shared" ca="1" si="58"/>
        <v>1335.4541346693502</v>
      </c>
      <c r="BB138" s="37">
        <f t="shared" ref="BB138:BB201" ca="1" si="79">MIN(use,BA138)</f>
        <v>1335.4541346693502</v>
      </c>
      <c r="BC138" s="37">
        <f t="shared" ref="BC138:BC201" ca="1" si="80">MAX(0,AZ138-tank)</f>
        <v>0</v>
      </c>
      <c r="BD138">
        <f t="shared" ca="1" si="59"/>
        <v>0</v>
      </c>
      <c r="BX138">
        <f t="shared" si="69"/>
        <v>129</v>
      </c>
      <c r="BY138" s="52">
        <f ca="1">'Rainfall Year 2055 '!M187</f>
        <v>2.2232287989714847</v>
      </c>
      <c r="BZ138" s="37">
        <f t="shared" ref="BZ138:BZ201" ca="1" si="81">BY138*roof</f>
        <v>4001.8118381486725</v>
      </c>
      <c r="CA138" s="37">
        <f t="shared" ca="1" si="60"/>
        <v>2441.3832454635885</v>
      </c>
      <c r="CB138" s="37">
        <f t="shared" ref="CB138:CB201" ca="1" si="82">MIN(use,CA138)</f>
        <v>2441.3832454635885</v>
      </c>
      <c r="CC138" s="37">
        <f t="shared" ref="CC138:CC201" ca="1" si="83">MAX(0,BZ138-tank)</f>
        <v>0</v>
      </c>
      <c r="CD138">
        <f t="shared" ca="1" si="61"/>
        <v>1</v>
      </c>
      <c r="CW138">
        <f t="shared" si="70"/>
        <v>129</v>
      </c>
      <c r="CX138" s="52">
        <f ca="1">'Rainfall Year 2065 '!M187</f>
        <v>2.8070217141421008</v>
      </c>
      <c r="CY138" s="37">
        <f t="shared" ref="CY138:CY201" ca="1" si="84">CX138*roof</f>
        <v>5052.6390854557812</v>
      </c>
      <c r="CZ138" s="37">
        <f t="shared" ca="1" si="62"/>
        <v>7320.6028815102945</v>
      </c>
      <c r="DA138" s="37">
        <f t="shared" ref="DA138:DA201" ca="1" si="85">MIN(use,CZ138)</f>
        <v>7320.6028815102945</v>
      </c>
      <c r="DB138" s="37">
        <f t="shared" ref="DB138:DB201" ca="1" si="86">MAX(0,CY138-tank)</f>
        <v>0</v>
      </c>
      <c r="DC138">
        <f t="shared" ca="1" si="63"/>
        <v>1</v>
      </c>
      <c r="DV138">
        <f t="shared" si="71"/>
        <v>129</v>
      </c>
      <c r="DW138" s="52">
        <f ca="1">'Rainfall Year 2075'!M187</f>
        <v>0</v>
      </c>
      <c r="DX138" s="37">
        <f t="shared" ref="DX138:DX201" ca="1" si="87">DW138*roof</f>
        <v>0</v>
      </c>
      <c r="DY138" s="37">
        <f t="shared" ca="1" si="64"/>
        <v>6355.7737314055994</v>
      </c>
      <c r="DZ138" s="37">
        <f t="shared" ref="DZ138:DZ201" ca="1" si="88">MIN(use,DY138)</f>
        <v>6355.7737314055994</v>
      </c>
      <c r="EA138" s="37">
        <f t="shared" ref="EA138:EA201" ca="1" si="89">MAX(0,DX138-tank)</f>
        <v>0</v>
      </c>
      <c r="EB138">
        <f t="shared" ca="1" si="65"/>
        <v>0</v>
      </c>
    </row>
    <row r="139" spans="1:132">
      <c r="A139">
        <f t="shared" si="66"/>
        <v>130</v>
      </c>
      <c r="B139" s="52">
        <f ca="1">'Rainfall Year 2025'!M188</f>
        <v>0.41536582449551651</v>
      </c>
      <c r="C139" s="37">
        <f t="shared" ca="1" si="72"/>
        <v>747.65848409192972</v>
      </c>
      <c r="D139" s="37">
        <f t="shared" ref="D139:D202" ca="1" si="90">MIN(tank,MAX(0,D138+C138-E138))</f>
        <v>1507.4597894937524</v>
      </c>
      <c r="E139" s="37">
        <f t="shared" ca="1" si="73"/>
        <v>1507.4597894937524</v>
      </c>
      <c r="F139" s="37">
        <f t="shared" ca="1" si="74"/>
        <v>0</v>
      </c>
      <c r="G139">
        <f t="shared" ref="G139:G202" ca="1" si="91">IF(B139&gt;0,1,0)</f>
        <v>1</v>
      </c>
      <c r="Z139">
        <f t="shared" si="67"/>
        <v>130</v>
      </c>
      <c r="AA139" s="52">
        <f ca="1">'Rainfall Year 2035 '!M188</f>
        <v>1.2318278736265744</v>
      </c>
      <c r="AB139" s="37">
        <f t="shared" ca="1" si="75"/>
        <v>2217.2901725278339</v>
      </c>
      <c r="AC139" s="37">
        <f t="shared" ref="AC139:AC202" ca="1" si="92">MIN(tank,MAX(0,AC138+AB138-AD138))</f>
        <v>656.38885184514027</v>
      </c>
      <c r="AD139" s="37">
        <f t="shared" ca="1" si="76"/>
        <v>656.38885184514027</v>
      </c>
      <c r="AE139" s="37">
        <f t="shared" ca="1" si="77"/>
        <v>0</v>
      </c>
      <c r="AF139">
        <f t="shared" ref="AF139:AF202" ca="1" si="93">IF(AA139&gt;0,1,0)</f>
        <v>1</v>
      </c>
      <c r="AX139">
        <f t="shared" si="68"/>
        <v>130</v>
      </c>
      <c r="AY139" s="52">
        <f ca="1">'Rainfall Year 2045'!M188</f>
        <v>0</v>
      </c>
      <c r="AZ139" s="37">
        <f t="shared" ca="1" si="78"/>
        <v>0</v>
      </c>
      <c r="BA139" s="37">
        <f t="shared" ref="BA139:BA202" ca="1" si="94">MIN(tank,MAX(0,BA138+AZ138-BB138))</f>
        <v>0</v>
      </c>
      <c r="BB139" s="37">
        <f t="shared" ca="1" si="79"/>
        <v>0</v>
      </c>
      <c r="BC139" s="37">
        <f t="shared" ca="1" si="80"/>
        <v>0</v>
      </c>
      <c r="BD139">
        <f t="shared" ref="BD139:BD202" ca="1" si="95">IF(AY139&gt;0,1,0)</f>
        <v>0</v>
      </c>
      <c r="BX139">
        <f t="shared" si="69"/>
        <v>130</v>
      </c>
      <c r="BY139" s="52">
        <f ca="1">'Rainfall Year 2055 '!M188</f>
        <v>2.8713739121929684E-2</v>
      </c>
      <c r="BZ139" s="37">
        <f t="shared" ca="1" si="81"/>
        <v>51.684730419473432</v>
      </c>
      <c r="CA139" s="37">
        <f t="shared" ref="CA139:CA202" ca="1" si="96">MIN(tank,MAX(0,CA138+BZ138-CB138))</f>
        <v>4001.8118381486729</v>
      </c>
      <c r="CB139" s="37">
        <f t="shared" ca="1" si="82"/>
        <v>4001.8118381486729</v>
      </c>
      <c r="CC139" s="37">
        <f t="shared" ca="1" si="83"/>
        <v>0</v>
      </c>
      <c r="CD139">
        <f t="shared" ref="CD139:CD202" ca="1" si="97">IF(BY139&gt;0,1,0)</f>
        <v>1</v>
      </c>
      <c r="CW139">
        <f t="shared" si="70"/>
        <v>130</v>
      </c>
      <c r="CX139" s="52">
        <f ca="1">'Rainfall Year 2065 '!M188</f>
        <v>7.9677117927387426</v>
      </c>
      <c r="CY139" s="37">
        <f t="shared" ca="1" si="84"/>
        <v>14341.881226929736</v>
      </c>
      <c r="CZ139" s="37">
        <f t="shared" ref="CZ139:CZ202" ca="1" si="98">MIN(tank,MAX(0,CZ138+CY138-DA138))</f>
        <v>5052.6390854557812</v>
      </c>
      <c r="DA139" s="37">
        <f t="shared" ca="1" si="85"/>
        <v>5052.6390854557812</v>
      </c>
      <c r="DB139" s="37">
        <f t="shared" ca="1" si="86"/>
        <v>4341.8812269297359</v>
      </c>
      <c r="DC139">
        <f t="shared" ref="DC139:DC202" ca="1" si="99">IF(CX139&gt;0,1,0)</f>
        <v>1</v>
      </c>
      <c r="DV139">
        <f t="shared" si="71"/>
        <v>130</v>
      </c>
      <c r="DW139" s="52">
        <f ca="1">'Rainfall Year 2075'!M188</f>
        <v>8.5725094945049847</v>
      </c>
      <c r="DX139" s="37">
        <f t="shared" ca="1" si="87"/>
        <v>15430.517090108973</v>
      </c>
      <c r="DY139" s="37">
        <f t="shared" ref="DY139:DY202" ca="1" si="100">MIN(tank,MAX(0,DY138+DX138-DZ138))</f>
        <v>0</v>
      </c>
      <c r="DZ139" s="37">
        <f t="shared" ca="1" si="88"/>
        <v>0</v>
      </c>
      <c r="EA139" s="37">
        <f t="shared" ca="1" si="89"/>
        <v>5430.5170901089732</v>
      </c>
      <c r="EB139">
        <f t="shared" ref="EB139:EB202" ca="1" si="101">IF(DW139&gt;0,1,0)</f>
        <v>1</v>
      </c>
    </row>
    <row r="140" spans="1:132">
      <c r="A140">
        <f t="shared" ref="A140:A203" si="102">A139+1</f>
        <v>131</v>
      </c>
      <c r="B140" s="52">
        <f ca="1">'Rainfall Year 2025'!M189</f>
        <v>0.40008601516421488</v>
      </c>
      <c r="C140" s="37">
        <f t="shared" ca="1" si="72"/>
        <v>720.15482729558676</v>
      </c>
      <c r="D140" s="37">
        <f t="shared" ca="1" si="90"/>
        <v>747.65848409192949</v>
      </c>
      <c r="E140" s="37">
        <f t="shared" ca="1" si="73"/>
        <v>747.65848409192949</v>
      </c>
      <c r="F140" s="37">
        <f t="shared" ca="1" si="74"/>
        <v>0</v>
      </c>
      <c r="G140">
        <f t="shared" ca="1" si="91"/>
        <v>1</v>
      </c>
      <c r="Z140">
        <f t="shared" ref="Z140:Z203" si="103">Z139+1</f>
        <v>131</v>
      </c>
      <c r="AA140" s="52">
        <f ca="1">'Rainfall Year 2035 '!M189</f>
        <v>0.11991189696318587</v>
      </c>
      <c r="AB140" s="37">
        <f t="shared" ca="1" si="75"/>
        <v>215.84141453373456</v>
      </c>
      <c r="AC140" s="37">
        <f t="shared" ca="1" si="92"/>
        <v>2217.2901725278339</v>
      </c>
      <c r="AD140" s="37">
        <f t="shared" ca="1" si="76"/>
        <v>2217.2901725278339</v>
      </c>
      <c r="AE140" s="37">
        <f t="shared" ca="1" si="77"/>
        <v>0</v>
      </c>
      <c r="AF140">
        <f t="shared" ca="1" si="93"/>
        <v>1</v>
      </c>
      <c r="AX140">
        <f t="shared" ref="AX140:AX203" si="104">AX139+1</f>
        <v>131</v>
      </c>
      <c r="AY140" s="52">
        <f ca="1">'Rainfall Year 2045'!M189</f>
        <v>1.4019630789165369</v>
      </c>
      <c r="AZ140" s="37">
        <f t="shared" ca="1" si="78"/>
        <v>2523.5335420497663</v>
      </c>
      <c r="BA140" s="37">
        <f t="shared" ca="1" si="94"/>
        <v>0</v>
      </c>
      <c r="BB140" s="37">
        <f t="shared" ca="1" si="79"/>
        <v>0</v>
      </c>
      <c r="BC140" s="37">
        <f t="shared" ca="1" si="80"/>
        <v>0</v>
      </c>
      <c r="BD140">
        <f t="shared" ca="1" si="95"/>
        <v>1</v>
      </c>
      <c r="BX140">
        <f t="shared" ref="BX140:BX203" si="105">BX139+1</f>
        <v>131</v>
      </c>
      <c r="BY140" s="52">
        <f ca="1">'Rainfall Year 2055 '!M189</f>
        <v>2.8658211068862958</v>
      </c>
      <c r="BZ140" s="37">
        <f t="shared" ca="1" si="81"/>
        <v>5158.477992395332</v>
      </c>
      <c r="CA140" s="37">
        <f t="shared" ca="1" si="96"/>
        <v>51.684730419473453</v>
      </c>
      <c r="CB140" s="37">
        <f t="shared" ca="1" si="82"/>
        <v>51.684730419473453</v>
      </c>
      <c r="CC140" s="37">
        <f t="shared" ca="1" si="83"/>
        <v>0</v>
      </c>
      <c r="CD140">
        <f t="shared" ca="1" si="97"/>
        <v>1</v>
      </c>
      <c r="CW140">
        <f t="shared" ref="CW140:CW203" si="106">CW139+1</f>
        <v>131</v>
      </c>
      <c r="CX140" s="52">
        <f ca="1">'Rainfall Year 2065 '!M189</f>
        <v>4.9465185894291857</v>
      </c>
      <c r="CY140" s="37">
        <f t="shared" ca="1" si="84"/>
        <v>8903.7334609725349</v>
      </c>
      <c r="CZ140" s="37">
        <f t="shared" ca="1" si="98"/>
        <v>10000</v>
      </c>
      <c r="DA140" s="37">
        <f t="shared" ca="1" si="85"/>
        <v>10000</v>
      </c>
      <c r="DB140" s="37">
        <f t="shared" ca="1" si="86"/>
        <v>0</v>
      </c>
      <c r="DC140">
        <f t="shared" ca="1" si="99"/>
        <v>1</v>
      </c>
      <c r="DV140">
        <f t="shared" ref="DV140:DV203" si="107">DV139+1</f>
        <v>131</v>
      </c>
      <c r="DW140" s="52">
        <f ca="1">'Rainfall Year 2075'!M189</f>
        <v>3.1521130811533706</v>
      </c>
      <c r="DX140" s="37">
        <f t="shared" ca="1" si="87"/>
        <v>5673.8035460760675</v>
      </c>
      <c r="DY140" s="37">
        <f t="shared" ca="1" si="100"/>
        <v>10000</v>
      </c>
      <c r="DZ140" s="37">
        <f t="shared" ca="1" si="88"/>
        <v>10000</v>
      </c>
      <c r="EA140" s="37">
        <f t="shared" ca="1" si="89"/>
        <v>0</v>
      </c>
      <c r="EB140">
        <f t="shared" ca="1" si="101"/>
        <v>1</v>
      </c>
    </row>
    <row r="141" spans="1:132">
      <c r="A141">
        <f t="shared" si="102"/>
        <v>132</v>
      </c>
      <c r="B141" s="52">
        <f ca="1">'Rainfall Year 2025'!M190</f>
        <v>0</v>
      </c>
      <c r="C141" s="37">
        <f t="shared" ca="1" si="72"/>
        <v>0</v>
      </c>
      <c r="D141" s="37">
        <f t="shared" ca="1" si="90"/>
        <v>720.15482729558676</v>
      </c>
      <c r="E141" s="37">
        <f t="shared" ca="1" si="73"/>
        <v>720.15482729558676</v>
      </c>
      <c r="F141" s="37">
        <f t="shared" ca="1" si="74"/>
        <v>0</v>
      </c>
      <c r="G141">
        <f t="shared" ca="1" si="91"/>
        <v>0</v>
      </c>
      <c r="Z141">
        <f t="shared" si="103"/>
        <v>132</v>
      </c>
      <c r="AA141" s="52">
        <f ca="1">'Rainfall Year 2035 '!M190</f>
        <v>2.6953074628717184</v>
      </c>
      <c r="AB141" s="37">
        <f t="shared" ca="1" si="75"/>
        <v>4851.5534331690933</v>
      </c>
      <c r="AC141" s="37">
        <f t="shared" ca="1" si="92"/>
        <v>215.84141453373468</v>
      </c>
      <c r="AD141" s="37">
        <f t="shared" ca="1" si="76"/>
        <v>215.84141453373468</v>
      </c>
      <c r="AE141" s="37">
        <f t="shared" ca="1" si="77"/>
        <v>0</v>
      </c>
      <c r="AF141">
        <f t="shared" ca="1" si="93"/>
        <v>1</v>
      </c>
      <c r="AX141">
        <f t="shared" si="104"/>
        <v>132</v>
      </c>
      <c r="AY141" s="52">
        <f ca="1">'Rainfall Year 2045'!M190</f>
        <v>0.24552690660375537</v>
      </c>
      <c r="AZ141" s="37">
        <f t="shared" ca="1" si="78"/>
        <v>441.94843188675964</v>
      </c>
      <c r="BA141" s="37">
        <f t="shared" ca="1" si="94"/>
        <v>2523.5335420497663</v>
      </c>
      <c r="BB141" s="37">
        <f t="shared" ca="1" si="79"/>
        <v>2523.5335420497663</v>
      </c>
      <c r="BC141" s="37">
        <f t="shared" ca="1" si="80"/>
        <v>0</v>
      </c>
      <c r="BD141">
        <f t="shared" ca="1" si="95"/>
        <v>1</v>
      </c>
      <c r="BX141">
        <f t="shared" si="105"/>
        <v>132</v>
      </c>
      <c r="BY141" s="52">
        <f ca="1">'Rainfall Year 2055 '!M190</f>
        <v>1.3031146354009133</v>
      </c>
      <c r="BZ141" s="37">
        <f t="shared" ca="1" si="81"/>
        <v>2345.606343721644</v>
      </c>
      <c r="CA141" s="37">
        <f t="shared" ca="1" si="96"/>
        <v>5158.477992395332</v>
      </c>
      <c r="CB141" s="37">
        <f t="shared" ca="1" si="82"/>
        <v>5158.477992395332</v>
      </c>
      <c r="CC141" s="37">
        <f t="shared" ca="1" si="83"/>
        <v>0</v>
      </c>
      <c r="CD141">
        <f t="shared" ca="1" si="97"/>
        <v>1</v>
      </c>
      <c r="CW141">
        <f t="shared" si="106"/>
        <v>132</v>
      </c>
      <c r="CX141" s="52">
        <f ca="1">'Rainfall Year 2065 '!M190</f>
        <v>0</v>
      </c>
      <c r="CY141" s="37">
        <f t="shared" ca="1" si="84"/>
        <v>0</v>
      </c>
      <c r="CZ141" s="37">
        <f t="shared" ca="1" si="98"/>
        <v>8903.7334609725367</v>
      </c>
      <c r="DA141" s="37">
        <f t="shared" ca="1" si="85"/>
        <v>8903.7334609725367</v>
      </c>
      <c r="DB141" s="37">
        <f t="shared" ca="1" si="86"/>
        <v>0</v>
      </c>
      <c r="DC141">
        <f t="shared" ca="1" si="99"/>
        <v>0</v>
      </c>
      <c r="DV141">
        <f t="shared" si="107"/>
        <v>132</v>
      </c>
      <c r="DW141" s="52">
        <f ca="1">'Rainfall Year 2075'!M190</f>
        <v>0</v>
      </c>
      <c r="DX141" s="37">
        <f t="shared" ca="1" si="87"/>
        <v>0</v>
      </c>
      <c r="DY141" s="37">
        <f t="shared" ca="1" si="100"/>
        <v>5673.8035460760675</v>
      </c>
      <c r="DZ141" s="37">
        <f t="shared" ca="1" si="88"/>
        <v>5673.8035460760675</v>
      </c>
      <c r="EA141" s="37">
        <f t="shared" ca="1" si="89"/>
        <v>0</v>
      </c>
      <c r="EB141">
        <f t="shared" ca="1" si="101"/>
        <v>0</v>
      </c>
    </row>
    <row r="142" spans="1:132">
      <c r="A142">
        <f t="shared" si="102"/>
        <v>133</v>
      </c>
      <c r="B142" s="52">
        <f ca="1">'Rainfall Year 2025'!M191</f>
        <v>0</v>
      </c>
      <c r="C142" s="37">
        <f t="shared" ca="1" si="72"/>
        <v>0</v>
      </c>
      <c r="D142" s="37">
        <f t="shared" ca="1" si="90"/>
        <v>0</v>
      </c>
      <c r="E142" s="37">
        <f t="shared" ca="1" si="73"/>
        <v>0</v>
      </c>
      <c r="F142" s="37">
        <f t="shared" ca="1" si="74"/>
        <v>0</v>
      </c>
      <c r="G142">
        <f t="shared" ca="1" si="91"/>
        <v>0</v>
      </c>
      <c r="Z142">
        <f t="shared" si="103"/>
        <v>133</v>
      </c>
      <c r="AA142" s="52">
        <f ca="1">'Rainfall Year 2035 '!M191</f>
        <v>2.6511383262305404</v>
      </c>
      <c r="AB142" s="37">
        <f t="shared" ca="1" si="75"/>
        <v>4772.0489872149728</v>
      </c>
      <c r="AC142" s="37">
        <f t="shared" ca="1" si="92"/>
        <v>4851.5534331690933</v>
      </c>
      <c r="AD142" s="37">
        <f t="shared" ca="1" si="76"/>
        <v>4851.5534331690933</v>
      </c>
      <c r="AE142" s="37">
        <f t="shared" ca="1" si="77"/>
        <v>0</v>
      </c>
      <c r="AF142">
        <f t="shared" ca="1" si="93"/>
        <v>1</v>
      </c>
      <c r="AX142">
        <f t="shared" si="104"/>
        <v>133</v>
      </c>
      <c r="AY142" s="52">
        <f ca="1">'Rainfall Year 2045'!M191</f>
        <v>0</v>
      </c>
      <c r="AZ142" s="37">
        <f t="shared" ca="1" si="78"/>
        <v>0</v>
      </c>
      <c r="BA142" s="37">
        <f t="shared" ca="1" si="94"/>
        <v>441.94843188675941</v>
      </c>
      <c r="BB142" s="37">
        <f t="shared" ca="1" si="79"/>
        <v>441.94843188675941</v>
      </c>
      <c r="BC142" s="37">
        <f t="shared" ca="1" si="80"/>
        <v>0</v>
      </c>
      <c r="BD142">
        <f t="shared" ca="1" si="95"/>
        <v>0</v>
      </c>
      <c r="BX142">
        <f t="shared" si="105"/>
        <v>133</v>
      </c>
      <c r="BY142" s="52">
        <f ca="1">'Rainfall Year 2055 '!M191</f>
        <v>0.58373533418575918</v>
      </c>
      <c r="BZ142" s="37">
        <f t="shared" ca="1" si="81"/>
        <v>1050.7236015343665</v>
      </c>
      <c r="CA142" s="37">
        <f t="shared" ca="1" si="96"/>
        <v>2345.6063437216435</v>
      </c>
      <c r="CB142" s="37">
        <f t="shared" ca="1" si="82"/>
        <v>2345.6063437216435</v>
      </c>
      <c r="CC142" s="37">
        <f t="shared" ca="1" si="83"/>
        <v>0</v>
      </c>
      <c r="CD142">
        <f t="shared" ca="1" si="97"/>
        <v>1</v>
      </c>
      <c r="CW142">
        <f t="shared" si="106"/>
        <v>133</v>
      </c>
      <c r="CX142" s="52">
        <f ca="1">'Rainfall Year 2065 '!M191</f>
        <v>0</v>
      </c>
      <c r="CY142" s="37">
        <f t="shared" ca="1" si="84"/>
        <v>0</v>
      </c>
      <c r="CZ142" s="37">
        <f t="shared" ca="1" si="98"/>
        <v>0</v>
      </c>
      <c r="DA142" s="37">
        <f t="shared" ca="1" si="85"/>
        <v>0</v>
      </c>
      <c r="DB142" s="37">
        <f t="shared" ca="1" si="86"/>
        <v>0</v>
      </c>
      <c r="DC142">
        <f t="shared" ca="1" si="99"/>
        <v>0</v>
      </c>
      <c r="DV142">
        <f t="shared" si="107"/>
        <v>133</v>
      </c>
      <c r="DW142" s="52">
        <f ca="1">'Rainfall Year 2075'!M191</f>
        <v>0</v>
      </c>
      <c r="DX142" s="37">
        <f t="shared" ca="1" si="87"/>
        <v>0</v>
      </c>
      <c r="DY142" s="37">
        <f t="shared" ca="1" si="100"/>
        <v>0</v>
      </c>
      <c r="DZ142" s="37">
        <f t="shared" ca="1" si="88"/>
        <v>0</v>
      </c>
      <c r="EA142" s="37">
        <f t="shared" ca="1" si="89"/>
        <v>0</v>
      </c>
      <c r="EB142">
        <f t="shared" ca="1" si="101"/>
        <v>0</v>
      </c>
    </row>
    <row r="143" spans="1:132">
      <c r="A143">
        <f t="shared" si="102"/>
        <v>134</v>
      </c>
      <c r="B143" s="52">
        <f ca="1">'Rainfall Year 2025'!M192</f>
        <v>0</v>
      </c>
      <c r="C143" s="37">
        <f t="shared" ca="1" si="72"/>
        <v>0</v>
      </c>
      <c r="D143" s="37">
        <f t="shared" ca="1" si="90"/>
        <v>0</v>
      </c>
      <c r="E143" s="37">
        <f t="shared" ca="1" si="73"/>
        <v>0</v>
      </c>
      <c r="F143" s="37">
        <f t="shared" ca="1" si="74"/>
        <v>0</v>
      </c>
      <c r="G143">
        <f t="shared" ca="1" si="91"/>
        <v>0</v>
      </c>
      <c r="Z143">
        <f t="shared" si="103"/>
        <v>134</v>
      </c>
      <c r="AA143" s="52">
        <f ca="1">'Rainfall Year 2035 '!M192</f>
        <v>0.34910669658408988</v>
      </c>
      <c r="AB143" s="37">
        <f t="shared" ca="1" si="75"/>
        <v>628.39205385136177</v>
      </c>
      <c r="AC143" s="37">
        <f t="shared" ca="1" si="92"/>
        <v>4772.0489872149728</v>
      </c>
      <c r="AD143" s="37">
        <f t="shared" ca="1" si="76"/>
        <v>4772.0489872149728</v>
      </c>
      <c r="AE143" s="37">
        <f t="shared" ca="1" si="77"/>
        <v>0</v>
      </c>
      <c r="AF143">
        <f t="shared" ca="1" si="93"/>
        <v>1</v>
      </c>
      <c r="AX143">
        <f t="shared" si="104"/>
        <v>134</v>
      </c>
      <c r="AY143" s="52">
        <f ca="1">'Rainfall Year 2045'!M192</f>
        <v>0</v>
      </c>
      <c r="AZ143" s="37">
        <f t="shared" ca="1" si="78"/>
        <v>0</v>
      </c>
      <c r="BA143" s="37">
        <f t="shared" ca="1" si="94"/>
        <v>0</v>
      </c>
      <c r="BB143" s="37">
        <f t="shared" ca="1" si="79"/>
        <v>0</v>
      </c>
      <c r="BC143" s="37">
        <f t="shared" ca="1" si="80"/>
        <v>0</v>
      </c>
      <c r="BD143">
        <f t="shared" ca="1" si="95"/>
        <v>0</v>
      </c>
      <c r="BX143">
        <f t="shared" si="105"/>
        <v>134</v>
      </c>
      <c r="BY143" s="52">
        <f ca="1">'Rainfall Year 2055 '!M192</f>
        <v>0</v>
      </c>
      <c r="BZ143" s="37">
        <f t="shared" ca="1" si="81"/>
        <v>0</v>
      </c>
      <c r="CA143" s="37">
        <f t="shared" ca="1" si="96"/>
        <v>1050.7236015343665</v>
      </c>
      <c r="CB143" s="37">
        <f t="shared" ca="1" si="82"/>
        <v>1050.7236015343665</v>
      </c>
      <c r="CC143" s="37">
        <f t="shared" ca="1" si="83"/>
        <v>0</v>
      </c>
      <c r="CD143">
        <f t="shared" ca="1" si="97"/>
        <v>0</v>
      </c>
      <c r="CW143">
        <f t="shared" si="106"/>
        <v>134</v>
      </c>
      <c r="CX143" s="52">
        <f ca="1">'Rainfall Year 2065 '!M192</f>
        <v>0.48246978517727035</v>
      </c>
      <c r="CY143" s="37">
        <f t="shared" ca="1" si="84"/>
        <v>868.44561331908665</v>
      </c>
      <c r="CZ143" s="37">
        <f t="shared" ca="1" si="98"/>
        <v>0</v>
      </c>
      <c r="DA143" s="37">
        <f t="shared" ca="1" si="85"/>
        <v>0</v>
      </c>
      <c r="DB143" s="37">
        <f t="shared" ca="1" si="86"/>
        <v>0</v>
      </c>
      <c r="DC143">
        <f t="shared" ca="1" si="99"/>
        <v>1</v>
      </c>
      <c r="DV143">
        <f t="shared" si="107"/>
        <v>134</v>
      </c>
      <c r="DW143" s="52">
        <f ca="1">'Rainfall Year 2075'!M192</f>
        <v>1.236852003876997</v>
      </c>
      <c r="DX143" s="37">
        <f t="shared" ca="1" si="87"/>
        <v>2226.3336069785946</v>
      </c>
      <c r="DY143" s="37">
        <f t="shared" ca="1" si="100"/>
        <v>0</v>
      </c>
      <c r="DZ143" s="37">
        <f t="shared" ca="1" si="88"/>
        <v>0</v>
      </c>
      <c r="EA143" s="37">
        <f t="shared" ca="1" si="89"/>
        <v>0</v>
      </c>
      <c r="EB143">
        <f t="shared" ca="1" si="101"/>
        <v>1</v>
      </c>
    </row>
    <row r="144" spans="1:132">
      <c r="A144">
        <f t="shared" si="102"/>
        <v>135</v>
      </c>
      <c r="B144" s="52">
        <f ca="1">'Rainfall Year 2025'!M193</f>
        <v>1.3954053598794394</v>
      </c>
      <c r="C144" s="37">
        <f t="shared" ca="1" si="72"/>
        <v>2511.7296477829909</v>
      </c>
      <c r="D144" s="37">
        <f t="shared" ca="1" si="90"/>
        <v>0</v>
      </c>
      <c r="E144" s="37">
        <f t="shared" ca="1" si="73"/>
        <v>0</v>
      </c>
      <c r="F144" s="37">
        <f t="shared" ca="1" si="74"/>
        <v>0</v>
      </c>
      <c r="G144">
        <f t="shared" ca="1" si="91"/>
        <v>1</v>
      </c>
      <c r="Z144">
        <f t="shared" si="103"/>
        <v>135</v>
      </c>
      <c r="AA144" s="52">
        <f ca="1">'Rainfall Year 2035 '!M193</f>
        <v>0.75740141127528138</v>
      </c>
      <c r="AB144" s="37">
        <f t="shared" ca="1" si="75"/>
        <v>1363.3225402955065</v>
      </c>
      <c r="AC144" s="37">
        <f t="shared" ca="1" si="92"/>
        <v>628.39205385136211</v>
      </c>
      <c r="AD144" s="37">
        <f t="shared" ca="1" si="76"/>
        <v>628.39205385136211</v>
      </c>
      <c r="AE144" s="37">
        <f t="shared" ca="1" si="77"/>
        <v>0</v>
      </c>
      <c r="AF144">
        <f t="shared" ca="1" si="93"/>
        <v>1</v>
      </c>
      <c r="AX144">
        <f t="shared" si="104"/>
        <v>135</v>
      </c>
      <c r="AY144" s="52">
        <f ca="1">'Rainfall Year 2045'!M193</f>
        <v>0</v>
      </c>
      <c r="AZ144" s="37">
        <f t="shared" ca="1" si="78"/>
        <v>0</v>
      </c>
      <c r="BA144" s="37">
        <f t="shared" ca="1" si="94"/>
        <v>0</v>
      </c>
      <c r="BB144" s="37">
        <f t="shared" ca="1" si="79"/>
        <v>0</v>
      </c>
      <c r="BC144" s="37">
        <f t="shared" ca="1" si="80"/>
        <v>0</v>
      </c>
      <c r="BD144">
        <f t="shared" ca="1" si="95"/>
        <v>0</v>
      </c>
      <c r="BX144">
        <f t="shared" si="105"/>
        <v>135</v>
      </c>
      <c r="BY144" s="52">
        <f ca="1">'Rainfall Year 2055 '!M193</f>
        <v>4.1908239420954922</v>
      </c>
      <c r="BZ144" s="37">
        <f t="shared" ca="1" si="81"/>
        <v>7543.4830957718859</v>
      </c>
      <c r="CA144" s="37">
        <f t="shared" ca="1" si="96"/>
        <v>0</v>
      </c>
      <c r="CB144" s="37">
        <f t="shared" ca="1" si="82"/>
        <v>0</v>
      </c>
      <c r="CC144" s="37">
        <f t="shared" ca="1" si="83"/>
        <v>0</v>
      </c>
      <c r="CD144">
        <f t="shared" ca="1" si="97"/>
        <v>1</v>
      </c>
      <c r="CW144">
        <f t="shared" si="106"/>
        <v>135</v>
      </c>
      <c r="CX144" s="52">
        <f ca="1">'Rainfall Year 2065 '!M193</f>
        <v>0.25476105596813486</v>
      </c>
      <c r="CY144" s="37">
        <f t="shared" ca="1" si="84"/>
        <v>458.56990074264274</v>
      </c>
      <c r="CZ144" s="37">
        <f t="shared" ca="1" si="98"/>
        <v>868.44561331908665</v>
      </c>
      <c r="DA144" s="37">
        <f t="shared" ca="1" si="85"/>
        <v>868.44561331908665</v>
      </c>
      <c r="DB144" s="37">
        <f t="shared" ca="1" si="86"/>
        <v>0</v>
      </c>
      <c r="DC144">
        <f t="shared" ca="1" si="99"/>
        <v>1</v>
      </c>
      <c r="DV144">
        <f t="shared" si="107"/>
        <v>135</v>
      </c>
      <c r="DW144" s="52">
        <f ca="1">'Rainfall Year 2075'!M193</f>
        <v>6.9545005908378004</v>
      </c>
      <c r="DX144" s="37">
        <f t="shared" ca="1" si="87"/>
        <v>12518.10106350804</v>
      </c>
      <c r="DY144" s="37">
        <f t="shared" ca="1" si="100"/>
        <v>2226.3336069785946</v>
      </c>
      <c r="DZ144" s="37">
        <f t="shared" ca="1" si="88"/>
        <v>2226.3336069785946</v>
      </c>
      <c r="EA144" s="37">
        <f t="shared" ca="1" si="89"/>
        <v>2518.1010635080402</v>
      </c>
      <c r="EB144">
        <f t="shared" ca="1" si="101"/>
        <v>1</v>
      </c>
    </row>
    <row r="145" spans="1:132">
      <c r="A145">
        <f t="shared" si="102"/>
        <v>136</v>
      </c>
      <c r="B145" s="52">
        <f ca="1">'Rainfall Year 2025'!M194</f>
        <v>0.8494149730506565</v>
      </c>
      <c r="C145" s="37">
        <f t="shared" ca="1" si="72"/>
        <v>1528.9469514911816</v>
      </c>
      <c r="D145" s="37">
        <f t="shared" ca="1" si="90"/>
        <v>2511.7296477829909</v>
      </c>
      <c r="E145" s="37">
        <f t="shared" ca="1" si="73"/>
        <v>2511.7296477829909</v>
      </c>
      <c r="F145" s="37">
        <f t="shared" ca="1" si="74"/>
        <v>0</v>
      </c>
      <c r="G145">
        <f t="shared" ca="1" si="91"/>
        <v>1</v>
      </c>
      <c r="Z145">
        <f t="shared" si="103"/>
        <v>136</v>
      </c>
      <c r="AA145" s="52">
        <f ca="1">'Rainfall Year 2035 '!M194</f>
        <v>0</v>
      </c>
      <c r="AB145" s="37">
        <f t="shared" ca="1" si="75"/>
        <v>0</v>
      </c>
      <c r="AC145" s="37">
        <f t="shared" ca="1" si="92"/>
        <v>1363.3225402955065</v>
      </c>
      <c r="AD145" s="37">
        <f t="shared" ca="1" si="76"/>
        <v>1363.3225402955065</v>
      </c>
      <c r="AE145" s="37">
        <f t="shared" ca="1" si="77"/>
        <v>0</v>
      </c>
      <c r="AF145">
        <f t="shared" ca="1" si="93"/>
        <v>0</v>
      </c>
      <c r="AX145">
        <f t="shared" si="104"/>
        <v>136</v>
      </c>
      <c r="AY145" s="52">
        <f ca="1">'Rainfall Year 2045'!M194</f>
        <v>0</v>
      </c>
      <c r="AZ145" s="37">
        <f t="shared" ca="1" si="78"/>
        <v>0</v>
      </c>
      <c r="BA145" s="37">
        <f t="shared" ca="1" si="94"/>
        <v>0</v>
      </c>
      <c r="BB145" s="37">
        <f t="shared" ca="1" si="79"/>
        <v>0</v>
      </c>
      <c r="BC145" s="37">
        <f t="shared" ca="1" si="80"/>
        <v>0</v>
      </c>
      <c r="BD145">
        <f t="shared" ca="1" si="95"/>
        <v>0</v>
      </c>
      <c r="BX145">
        <f t="shared" si="105"/>
        <v>136</v>
      </c>
      <c r="BY145" s="52">
        <f ca="1">'Rainfall Year 2055 '!M194</f>
        <v>0</v>
      </c>
      <c r="BZ145" s="37">
        <f t="shared" ca="1" si="81"/>
        <v>0</v>
      </c>
      <c r="CA145" s="37">
        <f t="shared" ca="1" si="96"/>
        <v>7543.4830957718859</v>
      </c>
      <c r="CB145" s="37">
        <f t="shared" ca="1" si="82"/>
        <v>7543.4830957718859</v>
      </c>
      <c r="CC145" s="37">
        <f t="shared" ca="1" si="83"/>
        <v>0</v>
      </c>
      <c r="CD145">
        <f t="shared" ca="1" si="97"/>
        <v>0</v>
      </c>
      <c r="CW145">
        <f t="shared" si="106"/>
        <v>136</v>
      </c>
      <c r="CX145" s="52">
        <f ca="1">'Rainfall Year 2065 '!M194</f>
        <v>0</v>
      </c>
      <c r="CY145" s="37">
        <f t="shared" ca="1" si="84"/>
        <v>0</v>
      </c>
      <c r="CZ145" s="37">
        <f t="shared" ca="1" si="98"/>
        <v>458.56990074264274</v>
      </c>
      <c r="DA145" s="37">
        <f t="shared" ca="1" si="85"/>
        <v>458.56990074264274</v>
      </c>
      <c r="DB145" s="37">
        <f t="shared" ca="1" si="86"/>
        <v>0</v>
      </c>
      <c r="DC145">
        <f t="shared" ca="1" si="99"/>
        <v>0</v>
      </c>
      <c r="DV145">
        <f t="shared" si="107"/>
        <v>136</v>
      </c>
      <c r="DW145" s="52">
        <f ca="1">'Rainfall Year 2075'!M194</f>
        <v>5.2582960224322157</v>
      </c>
      <c r="DX145" s="37">
        <f t="shared" ca="1" si="87"/>
        <v>9464.9328403779891</v>
      </c>
      <c r="DY145" s="37">
        <f t="shared" ca="1" si="100"/>
        <v>10000</v>
      </c>
      <c r="DZ145" s="37">
        <f t="shared" ca="1" si="88"/>
        <v>10000</v>
      </c>
      <c r="EA145" s="37">
        <f t="shared" ca="1" si="89"/>
        <v>0</v>
      </c>
      <c r="EB145">
        <f t="shared" ca="1" si="101"/>
        <v>1</v>
      </c>
    </row>
    <row r="146" spans="1:132">
      <c r="A146">
        <f t="shared" si="102"/>
        <v>137</v>
      </c>
      <c r="B146" s="52">
        <f ca="1">'Rainfall Year 2025'!M195</f>
        <v>10.106915796586074</v>
      </c>
      <c r="C146" s="37">
        <f t="shared" ca="1" si="72"/>
        <v>18192.448433854934</v>
      </c>
      <c r="D146" s="37">
        <f t="shared" ca="1" si="90"/>
        <v>1528.9469514911816</v>
      </c>
      <c r="E146" s="37">
        <f t="shared" ca="1" si="73"/>
        <v>1528.9469514911816</v>
      </c>
      <c r="F146" s="37">
        <f t="shared" ca="1" si="74"/>
        <v>8192.4484338549337</v>
      </c>
      <c r="G146">
        <f t="shared" ca="1" si="91"/>
        <v>1</v>
      </c>
      <c r="Z146">
        <f t="shared" si="103"/>
        <v>137</v>
      </c>
      <c r="AA146" s="52">
        <f ca="1">'Rainfall Year 2035 '!M195</f>
        <v>0</v>
      </c>
      <c r="AB146" s="37">
        <f t="shared" ca="1" si="75"/>
        <v>0</v>
      </c>
      <c r="AC146" s="37">
        <f t="shared" ca="1" si="92"/>
        <v>0</v>
      </c>
      <c r="AD146" s="37">
        <f t="shared" ca="1" si="76"/>
        <v>0</v>
      </c>
      <c r="AE146" s="37">
        <f t="shared" ca="1" si="77"/>
        <v>0</v>
      </c>
      <c r="AF146">
        <f t="shared" ca="1" si="93"/>
        <v>0</v>
      </c>
      <c r="AX146">
        <f t="shared" si="104"/>
        <v>137</v>
      </c>
      <c r="AY146" s="52">
        <f ca="1">'Rainfall Year 2045'!M195</f>
        <v>1.9347245759150151</v>
      </c>
      <c r="AZ146" s="37">
        <f t="shared" ca="1" si="78"/>
        <v>3482.504236647027</v>
      </c>
      <c r="BA146" s="37">
        <f t="shared" ca="1" si="94"/>
        <v>0</v>
      </c>
      <c r="BB146" s="37">
        <f t="shared" ca="1" si="79"/>
        <v>0</v>
      </c>
      <c r="BC146" s="37">
        <f t="shared" ca="1" si="80"/>
        <v>0</v>
      </c>
      <c r="BD146">
        <f t="shared" ca="1" si="95"/>
        <v>1</v>
      </c>
      <c r="BX146">
        <f t="shared" si="105"/>
        <v>137</v>
      </c>
      <c r="BY146" s="52">
        <f ca="1">'Rainfall Year 2055 '!M195</f>
        <v>0.98712614156692047</v>
      </c>
      <c r="BZ146" s="37">
        <f t="shared" ca="1" si="81"/>
        <v>1776.8270548204569</v>
      </c>
      <c r="CA146" s="37">
        <f t="shared" ca="1" si="96"/>
        <v>0</v>
      </c>
      <c r="CB146" s="37">
        <f t="shared" ca="1" si="82"/>
        <v>0</v>
      </c>
      <c r="CC146" s="37">
        <f t="shared" ca="1" si="83"/>
        <v>0</v>
      </c>
      <c r="CD146">
        <f t="shared" ca="1" si="97"/>
        <v>1</v>
      </c>
      <c r="CW146">
        <f t="shared" si="106"/>
        <v>137</v>
      </c>
      <c r="CX146" s="52">
        <f ca="1">'Rainfall Year 2065 '!M195</f>
        <v>1.9044842425288209</v>
      </c>
      <c r="CY146" s="37">
        <f t="shared" ca="1" si="84"/>
        <v>3428.0716365518774</v>
      </c>
      <c r="CZ146" s="37">
        <f t="shared" ca="1" si="98"/>
        <v>0</v>
      </c>
      <c r="DA146" s="37">
        <f t="shared" ca="1" si="85"/>
        <v>0</v>
      </c>
      <c r="DB146" s="37">
        <f t="shared" ca="1" si="86"/>
        <v>0</v>
      </c>
      <c r="DC146">
        <f t="shared" ca="1" si="99"/>
        <v>1</v>
      </c>
      <c r="DV146">
        <f t="shared" si="107"/>
        <v>137</v>
      </c>
      <c r="DW146" s="52">
        <f ca="1">'Rainfall Year 2075'!M195</f>
        <v>0.20081591594581458</v>
      </c>
      <c r="DX146" s="37">
        <f t="shared" ca="1" si="87"/>
        <v>361.46864870246623</v>
      </c>
      <c r="DY146" s="37">
        <f t="shared" ca="1" si="100"/>
        <v>9464.9328403779873</v>
      </c>
      <c r="DZ146" s="37">
        <f t="shared" ca="1" si="88"/>
        <v>9464.9328403779873</v>
      </c>
      <c r="EA146" s="37">
        <f t="shared" ca="1" si="89"/>
        <v>0</v>
      </c>
      <c r="EB146">
        <f t="shared" ca="1" si="101"/>
        <v>1</v>
      </c>
    </row>
    <row r="147" spans="1:132">
      <c r="A147">
        <f t="shared" si="102"/>
        <v>138</v>
      </c>
      <c r="B147" s="52">
        <f ca="1">'Rainfall Year 2025'!M196</f>
        <v>0</v>
      </c>
      <c r="C147" s="37">
        <f t="shared" ca="1" si="72"/>
        <v>0</v>
      </c>
      <c r="D147" s="37">
        <f t="shared" ca="1" si="90"/>
        <v>10000</v>
      </c>
      <c r="E147" s="37">
        <f t="shared" ca="1" si="73"/>
        <v>10000</v>
      </c>
      <c r="F147" s="37">
        <f t="shared" ca="1" si="74"/>
        <v>0</v>
      </c>
      <c r="G147">
        <f t="shared" ca="1" si="91"/>
        <v>0</v>
      </c>
      <c r="Z147">
        <f t="shared" si="103"/>
        <v>138</v>
      </c>
      <c r="AA147" s="52">
        <f ca="1">'Rainfall Year 2035 '!M196</f>
        <v>1.4191405068882861</v>
      </c>
      <c r="AB147" s="37">
        <f t="shared" ca="1" si="75"/>
        <v>2554.452912398915</v>
      </c>
      <c r="AC147" s="37">
        <f t="shared" ca="1" si="92"/>
        <v>0</v>
      </c>
      <c r="AD147" s="37">
        <f t="shared" ca="1" si="76"/>
        <v>0</v>
      </c>
      <c r="AE147" s="37">
        <f t="shared" ca="1" si="77"/>
        <v>0</v>
      </c>
      <c r="AF147">
        <f t="shared" ca="1" si="93"/>
        <v>1</v>
      </c>
      <c r="AX147">
        <f t="shared" si="104"/>
        <v>138</v>
      </c>
      <c r="AY147" s="52">
        <f ca="1">'Rainfall Year 2045'!M196</f>
        <v>0</v>
      </c>
      <c r="AZ147" s="37">
        <f t="shared" ca="1" si="78"/>
        <v>0</v>
      </c>
      <c r="BA147" s="37">
        <f t="shared" ca="1" si="94"/>
        <v>3482.504236647027</v>
      </c>
      <c r="BB147" s="37">
        <f t="shared" ca="1" si="79"/>
        <v>3482.504236647027</v>
      </c>
      <c r="BC147" s="37">
        <f t="shared" ca="1" si="80"/>
        <v>0</v>
      </c>
      <c r="BD147">
        <f t="shared" ca="1" si="95"/>
        <v>0</v>
      </c>
      <c r="BX147">
        <f t="shared" si="105"/>
        <v>138</v>
      </c>
      <c r="BY147" s="52">
        <f ca="1">'Rainfall Year 2055 '!M196</f>
        <v>0</v>
      </c>
      <c r="BZ147" s="37">
        <f t="shared" ca="1" si="81"/>
        <v>0</v>
      </c>
      <c r="CA147" s="37">
        <f t="shared" ca="1" si="96"/>
        <v>1776.8270548204569</v>
      </c>
      <c r="CB147" s="37">
        <f t="shared" ca="1" si="82"/>
        <v>1776.8270548204569</v>
      </c>
      <c r="CC147" s="37">
        <f t="shared" ca="1" si="83"/>
        <v>0</v>
      </c>
      <c r="CD147">
        <f t="shared" ca="1" si="97"/>
        <v>0</v>
      </c>
      <c r="CW147">
        <f t="shared" si="106"/>
        <v>138</v>
      </c>
      <c r="CX147" s="52">
        <f ca="1">'Rainfall Year 2065 '!M196</f>
        <v>2.3151529596880427</v>
      </c>
      <c r="CY147" s="37">
        <f t="shared" ca="1" si="84"/>
        <v>4167.2753274384768</v>
      </c>
      <c r="CZ147" s="37">
        <f t="shared" ca="1" si="98"/>
        <v>3428.0716365518774</v>
      </c>
      <c r="DA147" s="37">
        <f t="shared" ca="1" si="85"/>
        <v>3428.0716365518774</v>
      </c>
      <c r="DB147" s="37">
        <f t="shared" ca="1" si="86"/>
        <v>0</v>
      </c>
      <c r="DC147">
        <f t="shared" ca="1" si="99"/>
        <v>1</v>
      </c>
      <c r="DV147">
        <f t="shared" si="107"/>
        <v>138</v>
      </c>
      <c r="DW147" s="52">
        <f ca="1">'Rainfall Year 2075'!M196</f>
        <v>0</v>
      </c>
      <c r="DX147" s="37">
        <f t="shared" ca="1" si="87"/>
        <v>0</v>
      </c>
      <c r="DY147" s="37">
        <f t="shared" ca="1" si="100"/>
        <v>361.46864870246645</v>
      </c>
      <c r="DZ147" s="37">
        <f t="shared" ca="1" si="88"/>
        <v>361.46864870246645</v>
      </c>
      <c r="EA147" s="37">
        <f t="shared" ca="1" si="89"/>
        <v>0</v>
      </c>
      <c r="EB147">
        <f t="shared" ca="1" si="101"/>
        <v>0</v>
      </c>
    </row>
    <row r="148" spans="1:132">
      <c r="A148">
        <f t="shared" si="102"/>
        <v>139</v>
      </c>
      <c r="B148" s="52">
        <f ca="1">'Rainfall Year 2025'!M197</f>
        <v>0.49049750026054495</v>
      </c>
      <c r="C148" s="37">
        <f t="shared" ca="1" si="72"/>
        <v>882.89550046898091</v>
      </c>
      <c r="D148" s="37">
        <f t="shared" ca="1" si="90"/>
        <v>0</v>
      </c>
      <c r="E148" s="37">
        <f t="shared" ca="1" si="73"/>
        <v>0</v>
      </c>
      <c r="F148" s="37">
        <f t="shared" ca="1" si="74"/>
        <v>0</v>
      </c>
      <c r="G148">
        <f t="shared" ca="1" si="91"/>
        <v>1</v>
      </c>
      <c r="Z148">
        <f t="shared" si="103"/>
        <v>139</v>
      </c>
      <c r="AA148" s="52">
        <f ca="1">'Rainfall Year 2035 '!M197</f>
        <v>4.7556373999768002</v>
      </c>
      <c r="AB148" s="37">
        <f t="shared" ca="1" si="75"/>
        <v>8560.1473199582397</v>
      </c>
      <c r="AC148" s="37">
        <f t="shared" ca="1" si="92"/>
        <v>2554.452912398915</v>
      </c>
      <c r="AD148" s="37">
        <f t="shared" ca="1" si="76"/>
        <v>2554.452912398915</v>
      </c>
      <c r="AE148" s="37">
        <f t="shared" ca="1" si="77"/>
        <v>0</v>
      </c>
      <c r="AF148">
        <f t="shared" ca="1" si="93"/>
        <v>1</v>
      </c>
      <c r="AX148">
        <f t="shared" si="104"/>
        <v>139</v>
      </c>
      <c r="AY148" s="52">
        <f ca="1">'Rainfall Year 2045'!M197</f>
        <v>0</v>
      </c>
      <c r="AZ148" s="37">
        <f t="shared" ca="1" si="78"/>
        <v>0</v>
      </c>
      <c r="BA148" s="37">
        <f t="shared" ca="1" si="94"/>
        <v>0</v>
      </c>
      <c r="BB148" s="37">
        <f t="shared" ca="1" si="79"/>
        <v>0</v>
      </c>
      <c r="BC148" s="37">
        <f t="shared" ca="1" si="80"/>
        <v>0</v>
      </c>
      <c r="BD148">
        <f t="shared" ca="1" si="95"/>
        <v>0</v>
      </c>
      <c r="BX148">
        <f t="shared" si="105"/>
        <v>139</v>
      </c>
      <c r="BY148" s="52">
        <f ca="1">'Rainfall Year 2055 '!M197</f>
        <v>0.69589381970321507</v>
      </c>
      <c r="BZ148" s="37">
        <f t="shared" ca="1" si="81"/>
        <v>1252.6088754657872</v>
      </c>
      <c r="CA148" s="37">
        <f t="shared" ca="1" si="96"/>
        <v>0</v>
      </c>
      <c r="CB148" s="37">
        <f t="shared" ca="1" si="82"/>
        <v>0</v>
      </c>
      <c r="CC148" s="37">
        <f t="shared" ca="1" si="83"/>
        <v>0</v>
      </c>
      <c r="CD148">
        <f t="shared" ca="1" si="97"/>
        <v>1</v>
      </c>
      <c r="CW148">
        <f t="shared" si="106"/>
        <v>139</v>
      </c>
      <c r="CX148" s="52">
        <f ca="1">'Rainfall Year 2065 '!M197</f>
        <v>0</v>
      </c>
      <c r="CY148" s="37">
        <f t="shared" ca="1" si="84"/>
        <v>0</v>
      </c>
      <c r="CZ148" s="37">
        <f t="shared" ca="1" si="98"/>
        <v>4167.2753274384768</v>
      </c>
      <c r="DA148" s="37">
        <f t="shared" ca="1" si="85"/>
        <v>4167.2753274384768</v>
      </c>
      <c r="DB148" s="37">
        <f t="shared" ca="1" si="86"/>
        <v>0</v>
      </c>
      <c r="DC148">
        <f t="shared" ca="1" si="99"/>
        <v>0</v>
      </c>
      <c r="DV148">
        <f t="shared" si="107"/>
        <v>139</v>
      </c>
      <c r="DW148" s="52">
        <f ca="1">'Rainfall Year 2075'!M197</f>
        <v>0.66597044507542824</v>
      </c>
      <c r="DX148" s="37">
        <f t="shared" ca="1" si="87"/>
        <v>1198.7468011357707</v>
      </c>
      <c r="DY148" s="37">
        <f t="shared" ca="1" si="100"/>
        <v>0</v>
      </c>
      <c r="DZ148" s="37">
        <f t="shared" ca="1" si="88"/>
        <v>0</v>
      </c>
      <c r="EA148" s="37">
        <f t="shared" ca="1" si="89"/>
        <v>0</v>
      </c>
      <c r="EB148">
        <f t="shared" ca="1" si="101"/>
        <v>1</v>
      </c>
    </row>
    <row r="149" spans="1:132">
      <c r="A149">
        <f t="shared" si="102"/>
        <v>140</v>
      </c>
      <c r="B149" s="52">
        <f ca="1">'Rainfall Year 2025'!M198</f>
        <v>3.2685735698850316</v>
      </c>
      <c r="C149" s="37">
        <f t="shared" ca="1" si="72"/>
        <v>5883.4324257930566</v>
      </c>
      <c r="D149" s="37">
        <f t="shared" ca="1" si="90"/>
        <v>882.89550046898091</v>
      </c>
      <c r="E149" s="37">
        <f t="shared" ca="1" si="73"/>
        <v>882.89550046898091</v>
      </c>
      <c r="F149" s="37">
        <f t="shared" ca="1" si="74"/>
        <v>0</v>
      </c>
      <c r="G149">
        <f t="shared" ca="1" si="91"/>
        <v>1</v>
      </c>
      <c r="Z149">
        <f t="shared" si="103"/>
        <v>140</v>
      </c>
      <c r="AA149" s="52">
        <f ca="1">'Rainfall Year 2035 '!M198</f>
        <v>0.53588502769205304</v>
      </c>
      <c r="AB149" s="37">
        <f t="shared" ca="1" si="75"/>
        <v>964.59304984569542</v>
      </c>
      <c r="AC149" s="37">
        <f t="shared" ca="1" si="92"/>
        <v>8560.1473199582397</v>
      </c>
      <c r="AD149" s="37">
        <f t="shared" ca="1" si="76"/>
        <v>8560.1473199582397</v>
      </c>
      <c r="AE149" s="37">
        <f t="shared" ca="1" si="77"/>
        <v>0</v>
      </c>
      <c r="AF149">
        <f t="shared" ca="1" si="93"/>
        <v>1</v>
      </c>
      <c r="AX149">
        <f t="shared" si="104"/>
        <v>140</v>
      </c>
      <c r="AY149" s="52">
        <f ca="1">'Rainfall Year 2045'!M198</f>
        <v>7.105801555928033</v>
      </c>
      <c r="AZ149" s="37">
        <f t="shared" ca="1" si="78"/>
        <v>12790.44280067046</v>
      </c>
      <c r="BA149" s="37">
        <f t="shared" ca="1" si="94"/>
        <v>0</v>
      </c>
      <c r="BB149" s="37">
        <f t="shared" ca="1" si="79"/>
        <v>0</v>
      </c>
      <c r="BC149" s="37">
        <f t="shared" ca="1" si="80"/>
        <v>2790.4428006704602</v>
      </c>
      <c r="BD149">
        <f t="shared" ca="1" si="95"/>
        <v>1</v>
      </c>
      <c r="BX149">
        <f t="shared" si="105"/>
        <v>140</v>
      </c>
      <c r="BY149" s="52">
        <f ca="1">'Rainfall Year 2055 '!M198</f>
        <v>4.5296931973649475</v>
      </c>
      <c r="BZ149" s="37">
        <f t="shared" ca="1" si="81"/>
        <v>8153.4477552569051</v>
      </c>
      <c r="CA149" s="37">
        <f t="shared" ca="1" si="96"/>
        <v>1252.6088754657872</v>
      </c>
      <c r="CB149" s="37">
        <f t="shared" ca="1" si="82"/>
        <v>1252.6088754657872</v>
      </c>
      <c r="CC149" s="37">
        <f t="shared" ca="1" si="83"/>
        <v>0</v>
      </c>
      <c r="CD149">
        <f t="shared" ca="1" si="97"/>
        <v>1</v>
      </c>
      <c r="CW149">
        <f t="shared" si="106"/>
        <v>140</v>
      </c>
      <c r="CX149" s="52">
        <f ca="1">'Rainfall Year 2065 '!M198</f>
        <v>0.63971607830780264</v>
      </c>
      <c r="CY149" s="37">
        <f t="shared" ca="1" si="84"/>
        <v>1151.4889409540447</v>
      </c>
      <c r="CZ149" s="37">
        <f t="shared" ca="1" si="98"/>
        <v>0</v>
      </c>
      <c r="DA149" s="37">
        <f t="shared" ca="1" si="85"/>
        <v>0</v>
      </c>
      <c r="DB149" s="37">
        <f t="shared" ca="1" si="86"/>
        <v>0</v>
      </c>
      <c r="DC149">
        <f t="shared" ca="1" si="99"/>
        <v>1</v>
      </c>
      <c r="DV149">
        <f t="shared" si="107"/>
        <v>140</v>
      </c>
      <c r="DW149" s="52">
        <f ca="1">'Rainfall Year 2075'!M198</f>
        <v>0</v>
      </c>
      <c r="DX149" s="37">
        <f t="shared" ca="1" si="87"/>
        <v>0</v>
      </c>
      <c r="DY149" s="37">
        <f t="shared" ca="1" si="100"/>
        <v>1198.7468011357707</v>
      </c>
      <c r="DZ149" s="37">
        <f t="shared" ca="1" si="88"/>
        <v>1198.7468011357707</v>
      </c>
      <c r="EA149" s="37">
        <f t="shared" ca="1" si="89"/>
        <v>0</v>
      </c>
      <c r="EB149">
        <f t="shared" ca="1" si="101"/>
        <v>0</v>
      </c>
    </row>
    <row r="150" spans="1:132">
      <c r="A150">
        <f t="shared" si="102"/>
        <v>141</v>
      </c>
      <c r="B150" s="52">
        <f ca="1">'Rainfall Year 2025'!M199</f>
        <v>5.2451606643202205E-2</v>
      </c>
      <c r="C150" s="37">
        <f t="shared" ca="1" si="72"/>
        <v>94.412891957763975</v>
      </c>
      <c r="D150" s="37">
        <f t="shared" ca="1" si="90"/>
        <v>5883.4324257930566</v>
      </c>
      <c r="E150" s="37">
        <f t="shared" ca="1" si="73"/>
        <v>5883.4324257930566</v>
      </c>
      <c r="F150" s="37">
        <f t="shared" ca="1" si="74"/>
        <v>0</v>
      </c>
      <c r="G150">
        <f t="shared" ca="1" si="91"/>
        <v>1</v>
      </c>
      <c r="Z150">
        <f t="shared" si="103"/>
        <v>141</v>
      </c>
      <c r="AA150" s="52">
        <f ca="1">'Rainfall Year 2035 '!M199</f>
        <v>2.0372626245833501</v>
      </c>
      <c r="AB150" s="37">
        <f t="shared" ca="1" si="75"/>
        <v>3667.0727242500302</v>
      </c>
      <c r="AC150" s="37">
        <f t="shared" ca="1" si="92"/>
        <v>964.59304984569462</v>
      </c>
      <c r="AD150" s="37">
        <f t="shared" ca="1" si="76"/>
        <v>964.59304984569462</v>
      </c>
      <c r="AE150" s="37">
        <f t="shared" ca="1" si="77"/>
        <v>0</v>
      </c>
      <c r="AF150">
        <f t="shared" ca="1" si="93"/>
        <v>1</v>
      </c>
      <c r="AX150">
        <f t="shared" si="104"/>
        <v>141</v>
      </c>
      <c r="AY150" s="52">
        <f ca="1">'Rainfall Year 2045'!M199</f>
        <v>1.7490540373653192</v>
      </c>
      <c r="AZ150" s="37">
        <f t="shared" ca="1" si="78"/>
        <v>3148.2972672575747</v>
      </c>
      <c r="BA150" s="37">
        <f t="shared" ca="1" si="94"/>
        <v>10000</v>
      </c>
      <c r="BB150" s="37">
        <f t="shared" ca="1" si="79"/>
        <v>10000</v>
      </c>
      <c r="BC150" s="37">
        <f t="shared" ca="1" si="80"/>
        <v>0</v>
      </c>
      <c r="BD150">
        <f t="shared" ca="1" si="95"/>
        <v>1</v>
      </c>
      <c r="BX150">
        <f t="shared" si="105"/>
        <v>141</v>
      </c>
      <c r="BY150" s="52">
        <f ca="1">'Rainfall Year 2055 '!M199</f>
        <v>1.404432405059393</v>
      </c>
      <c r="BZ150" s="37">
        <f t="shared" ca="1" si="81"/>
        <v>2527.9783291069075</v>
      </c>
      <c r="CA150" s="37">
        <f t="shared" ca="1" si="96"/>
        <v>8153.447755256906</v>
      </c>
      <c r="CB150" s="37">
        <f t="shared" ca="1" si="82"/>
        <v>8153.447755256906</v>
      </c>
      <c r="CC150" s="37">
        <f t="shared" ca="1" si="83"/>
        <v>0</v>
      </c>
      <c r="CD150">
        <f t="shared" ca="1" si="97"/>
        <v>1</v>
      </c>
      <c r="CW150">
        <f t="shared" si="106"/>
        <v>141</v>
      </c>
      <c r="CX150" s="52">
        <f ca="1">'Rainfall Year 2065 '!M199</f>
        <v>0</v>
      </c>
      <c r="CY150" s="37">
        <f t="shared" ca="1" si="84"/>
        <v>0</v>
      </c>
      <c r="CZ150" s="37">
        <f t="shared" ca="1" si="98"/>
        <v>1151.4889409540447</v>
      </c>
      <c r="DA150" s="37">
        <f t="shared" ca="1" si="85"/>
        <v>1151.4889409540447</v>
      </c>
      <c r="DB150" s="37">
        <f t="shared" ca="1" si="86"/>
        <v>0</v>
      </c>
      <c r="DC150">
        <f t="shared" ca="1" si="99"/>
        <v>0</v>
      </c>
      <c r="DV150">
        <f t="shared" si="107"/>
        <v>141</v>
      </c>
      <c r="DW150" s="52">
        <f ca="1">'Rainfall Year 2075'!M199</f>
        <v>0.26546024571347793</v>
      </c>
      <c r="DX150" s="37">
        <f t="shared" ca="1" si="87"/>
        <v>477.82844228426029</v>
      </c>
      <c r="DY150" s="37">
        <f t="shared" ca="1" si="100"/>
        <v>0</v>
      </c>
      <c r="DZ150" s="37">
        <f t="shared" ca="1" si="88"/>
        <v>0</v>
      </c>
      <c r="EA150" s="37">
        <f t="shared" ca="1" si="89"/>
        <v>0</v>
      </c>
      <c r="EB150">
        <f t="shared" ca="1" si="101"/>
        <v>1</v>
      </c>
    </row>
    <row r="151" spans="1:132">
      <c r="A151">
        <f t="shared" si="102"/>
        <v>142</v>
      </c>
      <c r="B151" s="52">
        <f ca="1">'Rainfall Year 2025'!M200</f>
        <v>10.119918519639961</v>
      </c>
      <c r="C151" s="37">
        <f t="shared" ca="1" si="72"/>
        <v>18215.853335351931</v>
      </c>
      <c r="D151" s="37">
        <f t="shared" ca="1" si="90"/>
        <v>94.412891957764259</v>
      </c>
      <c r="E151" s="37">
        <f t="shared" ca="1" si="73"/>
        <v>94.412891957764259</v>
      </c>
      <c r="F151" s="37">
        <f t="shared" ca="1" si="74"/>
        <v>8215.8533353519306</v>
      </c>
      <c r="G151">
        <f t="shared" ca="1" si="91"/>
        <v>1</v>
      </c>
      <c r="Z151">
        <f t="shared" si="103"/>
        <v>142</v>
      </c>
      <c r="AA151" s="52">
        <f ca="1">'Rainfall Year 2035 '!M200</f>
        <v>0</v>
      </c>
      <c r="AB151" s="37">
        <f t="shared" ca="1" si="75"/>
        <v>0</v>
      </c>
      <c r="AC151" s="37">
        <f t="shared" ca="1" si="92"/>
        <v>3667.0727242500307</v>
      </c>
      <c r="AD151" s="37">
        <f t="shared" ca="1" si="76"/>
        <v>3667.0727242500307</v>
      </c>
      <c r="AE151" s="37">
        <f t="shared" ca="1" si="77"/>
        <v>0</v>
      </c>
      <c r="AF151">
        <f t="shared" ca="1" si="93"/>
        <v>0</v>
      </c>
      <c r="AX151">
        <f t="shared" si="104"/>
        <v>142</v>
      </c>
      <c r="AY151" s="52">
        <f ca="1">'Rainfall Year 2045'!M200</f>
        <v>0</v>
      </c>
      <c r="AZ151" s="37">
        <f t="shared" ca="1" si="78"/>
        <v>0</v>
      </c>
      <c r="BA151" s="37">
        <f t="shared" ca="1" si="94"/>
        <v>3148.2972672575743</v>
      </c>
      <c r="BB151" s="37">
        <f t="shared" ca="1" si="79"/>
        <v>3148.2972672575743</v>
      </c>
      <c r="BC151" s="37">
        <f t="shared" ca="1" si="80"/>
        <v>0</v>
      </c>
      <c r="BD151">
        <f t="shared" ca="1" si="95"/>
        <v>0</v>
      </c>
      <c r="BX151">
        <f t="shared" si="105"/>
        <v>142</v>
      </c>
      <c r="BY151" s="52">
        <f ca="1">'Rainfall Year 2055 '!M200</f>
        <v>4.1396195748090543</v>
      </c>
      <c r="BZ151" s="37">
        <f t="shared" ca="1" si="81"/>
        <v>7451.3152346562974</v>
      </c>
      <c r="CA151" s="37">
        <f t="shared" ca="1" si="96"/>
        <v>2527.978329106907</v>
      </c>
      <c r="CB151" s="37">
        <f t="shared" ca="1" si="82"/>
        <v>2527.978329106907</v>
      </c>
      <c r="CC151" s="37">
        <f t="shared" ca="1" si="83"/>
        <v>0</v>
      </c>
      <c r="CD151">
        <f t="shared" ca="1" si="97"/>
        <v>1</v>
      </c>
      <c r="CW151">
        <f t="shared" si="106"/>
        <v>142</v>
      </c>
      <c r="CX151" s="52">
        <f ca="1">'Rainfall Year 2065 '!M200</f>
        <v>0</v>
      </c>
      <c r="CY151" s="37">
        <f t="shared" ca="1" si="84"/>
        <v>0</v>
      </c>
      <c r="CZ151" s="37">
        <f t="shared" ca="1" si="98"/>
        <v>0</v>
      </c>
      <c r="DA151" s="37">
        <f t="shared" ca="1" si="85"/>
        <v>0</v>
      </c>
      <c r="DB151" s="37">
        <f t="shared" ca="1" si="86"/>
        <v>0</v>
      </c>
      <c r="DC151">
        <f t="shared" ca="1" si="99"/>
        <v>0</v>
      </c>
      <c r="DV151">
        <f t="shared" si="107"/>
        <v>142</v>
      </c>
      <c r="DW151" s="52">
        <f ca="1">'Rainfall Year 2075'!M200</f>
        <v>4.2266050110298323</v>
      </c>
      <c r="DX151" s="37">
        <f t="shared" ca="1" si="87"/>
        <v>7607.8890198536983</v>
      </c>
      <c r="DY151" s="37">
        <f t="shared" ca="1" si="100"/>
        <v>477.82844228426029</v>
      </c>
      <c r="DZ151" s="37">
        <f t="shared" ca="1" si="88"/>
        <v>477.82844228426029</v>
      </c>
      <c r="EA151" s="37">
        <f t="shared" ca="1" si="89"/>
        <v>0</v>
      </c>
      <c r="EB151">
        <f t="shared" ca="1" si="101"/>
        <v>1</v>
      </c>
    </row>
    <row r="152" spans="1:132">
      <c r="A152">
        <f t="shared" si="102"/>
        <v>143</v>
      </c>
      <c r="B152" s="52">
        <f ca="1">'Rainfall Year 2025'!M201</f>
        <v>2.9666891455371496</v>
      </c>
      <c r="C152" s="37">
        <f t="shared" ca="1" si="72"/>
        <v>5340.0404619668689</v>
      </c>
      <c r="D152" s="37">
        <f t="shared" ca="1" si="90"/>
        <v>10000</v>
      </c>
      <c r="E152" s="37">
        <f t="shared" ca="1" si="73"/>
        <v>10000</v>
      </c>
      <c r="F152" s="37">
        <f t="shared" ca="1" si="74"/>
        <v>0</v>
      </c>
      <c r="G152">
        <f t="shared" ca="1" si="91"/>
        <v>1</v>
      </c>
      <c r="Z152">
        <f t="shared" si="103"/>
        <v>143</v>
      </c>
      <c r="AA152" s="52">
        <f ca="1">'Rainfall Year 2035 '!M201</f>
        <v>0</v>
      </c>
      <c r="AB152" s="37">
        <f t="shared" ca="1" si="75"/>
        <v>0</v>
      </c>
      <c r="AC152" s="37">
        <f t="shared" ca="1" si="92"/>
        <v>0</v>
      </c>
      <c r="AD152" s="37">
        <f t="shared" ca="1" si="76"/>
        <v>0</v>
      </c>
      <c r="AE152" s="37">
        <f t="shared" ca="1" si="77"/>
        <v>0</v>
      </c>
      <c r="AF152">
        <f t="shared" ca="1" si="93"/>
        <v>0</v>
      </c>
      <c r="AX152">
        <f t="shared" si="104"/>
        <v>143</v>
      </c>
      <c r="AY152" s="52">
        <f ca="1">'Rainfall Year 2045'!M201</f>
        <v>0</v>
      </c>
      <c r="AZ152" s="37">
        <f t="shared" ca="1" si="78"/>
        <v>0</v>
      </c>
      <c r="BA152" s="37">
        <f t="shared" ca="1" si="94"/>
        <v>0</v>
      </c>
      <c r="BB152" s="37">
        <f t="shared" ca="1" si="79"/>
        <v>0</v>
      </c>
      <c r="BC152" s="37">
        <f t="shared" ca="1" si="80"/>
        <v>0</v>
      </c>
      <c r="BD152">
        <f t="shared" ca="1" si="95"/>
        <v>0</v>
      </c>
      <c r="BX152">
        <f t="shared" si="105"/>
        <v>143</v>
      </c>
      <c r="BY152" s="52">
        <f ca="1">'Rainfall Year 2055 '!M201</f>
        <v>0.3575821437919946</v>
      </c>
      <c r="BZ152" s="37">
        <f t="shared" ca="1" si="81"/>
        <v>643.64785882559033</v>
      </c>
      <c r="CA152" s="37">
        <f t="shared" ca="1" si="96"/>
        <v>7451.3152346562965</v>
      </c>
      <c r="CB152" s="37">
        <f t="shared" ca="1" si="82"/>
        <v>7451.3152346562965</v>
      </c>
      <c r="CC152" s="37">
        <f t="shared" ca="1" si="83"/>
        <v>0</v>
      </c>
      <c r="CD152">
        <f t="shared" ca="1" si="97"/>
        <v>1</v>
      </c>
      <c r="CW152">
        <f t="shared" si="106"/>
        <v>143</v>
      </c>
      <c r="CX152" s="52">
        <f ca="1">'Rainfall Year 2065 '!M201</f>
        <v>0</v>
      </c>
      <c r="CY152" s="37">
        <f t="shared" ca="1" si="84"/>
        <v>0</v>
      </c>
      <c r="CZ152" s="37">
        <f t="shared" ca="1" si="98"/>
        <v>0</v>
      </c>
      <c r="DA152" s="37">
        <f t="shared" ca="1" si="85"/>
        <v>0</v>
      </c>
      <c r="DB152" s="37">
        <f t="shared" ca="1" si="86"/>
        <v>0</v>
      </c>
      <c r="DC152">
        <f t="shared" ca="1" si="99"/>
        <v>0</v>
      </c>
      <c r="DV152">
        <f t="shared" si="107"/>
        <v>143</v>
      </c>
      <c r="DW152" s="52">
        <f ca="1">'Rainfall Year 2075'!M201</f>
        <v>7.615651242381305</v>
      </c>
      <c r="DX152" s="37">
        <f t="shared" ca="1" si="87"/>
        <v>13708.172236286349</v>
      </c>
      <c r="DY152" s="37">
        <f t="shared" ca="1" si="100"/>
        <v>7607.8890198536974</v>
      </c>
      <c r="DZ152" s="37">
        <f t="shared" ca="1" si="88"/>
        <v>7607.8890198536974</v>
      </c>
      <c r="EA152" s="37">
        <f t="shared" ca="1" si="89"/>
        <v>3708.1722362863493</v>
      </c>
      <c r="EB152">
        <f t="shared" ca="1" si="101"/>
        <v>1</v>
      </c>
    </row>
    <row r="153" spans="1:132">
      <c r="A153">
        <f t="shared" si="102"/>
        <v>144</v>
      </c>
      <c r="B153" s="52">
        <f ca="1">'Rainfall Year 2025'!M202</f>
        <v>0</v>
      </c>
      <c r="C153" s="37">
        <f t="shared" ca="1" si="72"/>
        <v>0</v>
      </c>
      <c r="D153" s="37">
        <f t="shared" ca="1" si="90"/>
        <v>5340.0404619668698</v>
      </c>
      <c r="E153" s="37">
        <f t="shared" ca="1" si="73"/>
        <v>5340.0404619668698</v>
      </c>
      <c r="F153" s="37">
        <f t="shared" ca="1" si="74"/>
        <v>0</v>
      </c>
      <c r="G153">
        <f t="shared" ca="1" si="91"/>
        <v>0</v>
      </c>
      <c r="Z153">
        <f t="shared" si="103"/>
        <v>144</v>
      </c>
      <c r="AA153" s="52">
        <f ca="1">'Rainfall Year 2035 '!M202</f>
        <v>1.9543708215090578</v>
      </c>
      <c r="AB153" s="37">
        <f t="shared" ca="1" si="75"/>
        <v>3517.867478716304</v>
      </c>
      <c r="AC153" s="37">
        <f t="shared" ca="1" si="92"/>
        <v>0</v>
      </c>
      <c r="AD153" s="37">
        <f t="shared" ca="1" si="76"/>
        <v>0</v>
      </c>
      <c r="AE153" s="37">
        <f t="shared" ca="1" si="77"/>
        <v>0</v>
      </c>
      <c r="AF153">
        <f t="shared" ca="1" si="93"/>
        <v>1</v>
      </c>
      <c r="AX153">
        <f t="shared" si="104"/>
        <v>144</v>
      </c>
      <c r="AY153" s="52">
        <f ca="1">'Rainfall Year 2045'!M202</f>
        <v>14.358238503387142</v>
      </c>
      <c r="AZ153" s="37">
        <f t="shared" ca="1" si="78"/>
        <v>25844.829306096854</v>
      </c>
      <c r="BA153" s="37">
        <f t="shared" ca="1" si="94"/>
        <v>0</v>
      </c>
      <c r="BB153" s="37">
        <f t="shared" ca="1" si="79"/>
        <v>0</v>
      </c>
      <c r="BC153" s="37">
        <f t="shared" ca="1" si="80"/>
        <v>15844.829306096854</v>
      </c>
      <c r="BD153">
        <f t="shared" ca="1" si="95"/>
        <v>1</v>
      </c>
      <c r="BX153">
        <f t="shared" si="105"/>
        <v>144</v>
      </c>
      <c r="BY153" s="52">
        <f ca="1">'Rainfall Year 2055 '!M202</f>
        <v>4.2844997917296919</v>
      </c>
      <c r="BZ153" s="37">
        <f t="shared" ca="1" si="81"/>
        <v>7712.0996251134457</v>
      </c>
      <c r="CA153" s="37">
        <f t="shared" ca="1" si="96"/>
        <v>643.64785882559045</v>
      </c>
      <c r="CB153" s="37">
        <f t="shared" ca="1" si="82"/>
        <v>643.64785882559045</v>
      </c>
      <c r="CC153" s="37">
        <f t="shared" ca="1" si="83"/>
        <v>0</v>
      </c>
      <c r="CD153">
        <f t="shared" ca="1" si="97"/>
        <v>1</v>
      </c>
      <c r="CW153">
        <f t="shared" si="106"/>
        <v>144</v>
      </c>
      <c r="CX153" s="52">
        <f ca="1">'Rainfall Year 2065 '!M202</f>
        <v>7.513905472054612E-2</v>
      </c>
      <c r="CY153" s="37">
        <f t="shared" ca="1" si="84"/>
        <v>135.25029849698302</v>
      </c>
      <c r="CZ153" s="37">
        <f t="shared" ca="1" si="98"/>
        <v>0</v>
      </c>
      <c r="DA153" s="37">
        <f t="shared" ca="1" si="85"/>
        <v>0</v>
      </c>
      <c r="DB153" s="37">
        <f t="shared" ca="1" si="86"/>
        <v>0</v>
      </c>
      <c r="DC153">
        <f t="shared" ca="1" si="99"/>
        <v>1</v>
      </c>
      <c r="DV153">
        <f t="shared" si="107"/>
        <v>144</v>
      </c>
      <c r="DW153" s="52">
        <f ca="1">'Rainfall Year 2075'!M202</f>
        <v>0.13953948613767453</v>
      </c>
      <c r="DX153" s="37">
        <f t="shared" ca="1" si="87"/>
        <v>251.17107504781416</v>
      </c>
      <c r="DY153" s="37">
        <f t="shared" ca="1" si="100"/>
        <v>10000</v>
      </c>
      <c r="DZ153" s="37">
        <f t="shared" ca="1" si="88"/>
        <v>10000</v>
      </c>
      <c r="EA153" s="37">
        <f t="shared" ca="1" si="89"/>
        <v>0</v>
      </c>
      <c r="EB153">
        <f t="shared" ca="1" si="101"/>
        <v>1</v>
      </c>
    </row>
    <row r="154" spans="1:132">
      <c r="A154">
        <f t="shared" si="102"/>
        <v>145</v>
      </c>
      <c r="B154" s="52">
        <f ca="1">'Rainfall Year 2025'!M203</f>
        <v>0</v>
      </c>
      <c r="C154" s="37">
        <f t="shared" ca="1" si="72"/>
        <v>0</v>
      </c>
      <c r="D154" s="37">
        <f t="shared" ca="1" si="90"/>
        <v>0</v>
      </c>
      <c r="E154" s="37">
        <f t="shared" ca="1" si="73"/>
        <v>0</v>
      </c>
      <c r="F154" s="37">
        <f t="shared" ca="1" si="74"/>
        <v>0</v>
      </c>
      <c r="G154">
        <f t="shared" ca="1" si="91"/>
        <v>0</v>
      </c>
      <c r="Z154">
        <f t="shared" si="103"/>
        <v>145</v>
      </c>
      <c r="AA154" s="52">
        <f ca="1">'Rainfall Year 2035 '!M203</f>
        <v>10.037560397392294</v>
      </c>
      <c r="AB154" s="37">
        <f t="shared" ca="1" si="75"/>
        <v>18067.608715306131</v>
      </c>
      <c r="AC154" s="37">
        <f t="shared" ca="1" si="92"/>
        <v>3517.867478716304</v>
      </c>
      <c r="AD154" s="37">
        <f t="shared" ca="1" si="76"/>
        <v>3517.867478716304</v>
      </c>
      <c r="AE154" s="37">
        <f t="shared" ca="1" si="77"/>
        <v>8067.6087153061308</v>
      </c>
      <c r="AF154">
        <f t="shared" ca="1" si="93"/>
        <v>1</v>
      </c>
      <c r="AX154">
        <f t="shared" si="104"/>
        <v>145</v>
      </c>
      <c r="AY154" s="52">
        <f ca="1">'Rainfall Year 2045'!M203</f>
        <v>3.2280710119332761</v>
      </c>
      <c r="AZ154" s="37">
        <f t="shared" ca="1" si="78"/>
        <v>5810.5278214798973</v>
      </c>
      <c r="BA154" s="37">
        <f t="shared" ca="1" si="94"/>
        <v>10000</v>
      </c>
      <c r="BB154" s="37">
        <f t="shared" ca="1" si="79"/>
        <v>10000</v>
      </c>
      <c r="BC154" s="37">
        <f t="shared" ca="1" si="80"/>
        <v>0</v>
      </c>
      <c r="BD154">
        <f t="shared" ca="1" si="95"/>
        <v>1</v>
      </c>
      <c r="BX154">
        <f t="shared" si="105"/>
        <v>145</v>
      </c>
      <c r="BY154" s="52">
        <f ca="1">'Rainfall Year 2055 '!M203</f>
        <v>2.3697325538775229</v>
      </c>
      <c r="BZ154" s="37">
        <f t="shared" ca="1" si="81"/>
        <v>4265.5185969795411</v>
      </c>
      <c r="CA154" s="37">
        <f t="shared" ca="1" si="96"/>
        <v>7712.0996251134457</v>
      </c>
      <c r="CB154" s="37">
        <f t="shared" ca="1" si="82"/>
        <v>7712.0996251134457</v>
      </c>
      <c r="CC154" s="37">
        <f t="shared" ca="1" si="83"/>
        <v>0</v>
      </c>
      <c r="CD154">
        <f t="shared" ca="1" si="97"/>
        <v>1</v>
      </c>
      <c r="CW154">
        <f t="shared" si="106"/>
        <v>145</v>
      </c>
      <c r="CX154" s="52">
        <f ca="1">'Rainfall Year 2065 '!M203</f>
        <v>0</v>
      </c>
      <c r="CY154" s="37">
        <f t="shared" ca="1" si="84"/>
        <v>0</v>
      </c>
      <c r="CZ154" s="37">
        <f t="shared" ca="1" si="98"/>
        <v>135.25029849698302</v>
      </c>
      <c r="DA154" s="37">
        <f t="shared" ca="1" si="85"/>
        <v>135.25029849698302</v>
      </c>
      <c r="DB154" s="37">
        <f t="shared" ca="1" si="86"/>
        <v>0</v>
      </c>
      <c r="DC154">
        <f t="shared" ca="1" si="99"/>
        <v>0</v>
      </c>
      <c r="DV154">
        <f t="shared" si="107"/>
        <v>145</v>
      </c>
      <c r="DW154" s="52">
        <f ca="1">'Rainfall Year 2075'!M203</f>
        <v>8.0747360834411399</v>
      </c>
      <c r="DX154" s="37">
        <f t="shared" ca="1" si="87"/>
        <v>14534.524950194053</v>
      </c>
      <c r="DY154" s="37">
        <f t="shared" ca="1" si="100"/>
        <v>251.17107504781416</v>
      </c>
      <c r="DZ154" s="37">
        <f t="shared" ca="1" si="88"/>
        <v>251.17107504781416</v>
      </c>
      <c r="EA154" s="37">
        <f t="shared" ca="1" si="89"/>
        <v>4534.5249501940525</v>
      </c>
      <c r="EB154">
        <f t="shared" ca="1" si="101"/>
        <v>1</v>
      </c>
    </row>
    <row r="155" spans="1:132">
      <c r="A155">
        <f t="shared" si="102"/>
        <v>146</v>
      </c>
      <c r="B155" s="52">
        <f ca="1">'Rainfall Year 2025'!M204</f>
        <v>4.631596299888276</v>
      </c>
      <c r="C155" s="37">
        <f t="shared" ca="1" si="72"/>
        <v>8336.8733397988963</v>
      </c>
      <c r="D155" s="37">
        <f t="shared" ca="1" si="90"/>
        <v>0</v>
      </c>
      <c r="E155" s="37">
        <f t="shared" ca="1" si="73"/>
        <v>0</v>
      </c>
      <c r="F155" s="37">
        <f t="shared" ca="1" si="74"/>
        <v>0</v>
      </c>
      <c r="G155">
        <f t="shared" ca="1" si="91"/>
        <v>1</v>
      </c>
      <c r="Z155">
        <f t="shared" si="103"/>
        <v>146</v>
      </c>
      <c r="AA155" s="52">
        <f ca="1">'Rainfall Year 2035 '!M204</f>
        <v>0</v>
      </c>
      <c r="AB155" s="37">
        <f t="shared" ca="1" si="75"/>
        <v>0</v>
      </c>
      <c r="AC155" s="37">
        <f t="shared" ca="1" si="92"/>
        <v>10000</v>
      </c>
      <c r="AD155" s="37">
        <f t="shared" ca="1" si="76"/>
        <v>10000</v>
      </c>
      <c r="AE155" s="37">
        <f t="shared" ca="1" si="77"/>
        <v>0</v>
      </c>
      <c r="AF155">
        <f t="shared" ca="1" si="93"/>
        <v>0</v>
      </c>
      <c r="AX155">
        <f t="shared" si="104"/>
        <v>146</v>
      </c>
      <c r="AY155" s="52">
        <f ca="1">'Rainfall Year 2045'!M204</f>
        <v>2.0212912872618456</v>
      </c>
      <c r="AZ155" s="37">
        <f t="shared" ca="1" si="78"/>
        <v>3638.3243170713222</v>
      </c>
      <c r="BA155" s="37">
        <f t="shared" ca="1" si="94"/>
        <v>5810.5278214798964</v>
      </c>
      <c r="BB155" s="37">
        <f t="shared" ca="1" si="79"/>
        <v>5810.5278214798964</v>
      </c>
      <c r="BC155" s="37">
        <f t="shared" ca="1" si="80"/>
        <v>0</v>
      </c>
      <c r="BD155">
        <f t="shared" ca="1" si="95"/>
        <v>1</v>
      </c>
      <c r="BX155">
        <f t="shared" si="105"/>
        <v>146</v>
      </c>
      <c r="BY155" s="52">
        <f ca="1">'Rainfall Year 2055 '!M204</f>
        <v>1.4651212795631787</v>
      </c>
      <c r="BZ155" s="37">
        <f t="shared" ca="1" si="81"/>
        <v>2637.2183032137218</v>
      </c>
      <c r="CA155" s="37">
        <f t="shared" ca="1" si="96"/>
        <v>4265.5185969795421</v>
      </c>
      <c r="CB155" s="37">
        <f t="shared" ca="1" si="82"/>
        <v>4265.5185969795421</v>
      </c>
      <c r="CC155" s="37">
        <f t="shared" ca="1" si="83"/>
        <v>0</v>
      </c>
      <c r="CD155">
        <f t="shared" ca="1" si="97"/>
        <v>1</v>
      </c>
      <c r="CW155">
        <f t="shared" si="106"/>
        <v>146</v>
      </c>
      <c r="CX155" s="52">
        <f ca="1">'Rainfall Year 2065 '!M204</f>
        <v>0</v>
      </c>
      <c r="CY155" s="37">
        <f t="shared" ca="1" si="84"/>
        <v>0</v>
      </c>
      <c r="CZ155" s="37">
        <f t="shared" ca="1" si="98"/>
        <v>0</v>
      </c>
      <c r="DA155" s="37">
        <f t="shared" ca="1" si="85"/>
        <v>0</v>
      </c>
      <c r="DB155" s="37">
        <f t="shared" ca="1" si="86"/>
        <v>0</v>
      </c>
      <c r="DC155">
        <f t="shared" ca="1" si="99"/>
        <v>0</v>
      </c>
      <c r="DV155">
        <f t="shared" si="107"/>
        <v>146</v>
      </c>
      <c r="DW155" s="52">
        <f ca="1">'Rainfall Year 2075'!M204</f>
        <v>3.7408109609452032</v>
      </c>
      <c r="DX155" s="37">
        <f t="shared" ca="1" si="87"/>
        <v>6733.4597297013661</v>
      </c>
      <c r="DY155" s="37">
        <f t="shared" ca="1" si="100"/>
        <v>10000</v>
      </c>
      <c r="DZ155" s="37">
        <f t="shared" ca="1" si="88"/>
        <v>10000</v>
      </c>
      <c r="EA155" s="37">
        <f t="shared" ca="1" si="89"/>
        <v>0</v>
      </c>
      <c r="EB155">
        <f t="shared" ca="1" si="101"/>
        <v>1</v>
      </c>
    </row>
    <row r="156" spans="1:132">
      <c r="A156">
        <f t="shared" si="102"/>
        <v>147</v>
      </c>
      <c r="B156" s="52">
        <f ca="1">'Rainfall Year 2025'!M205</f>
        <v>2.8192144724847514</v>
      </c>
      <c r="C156" s="37">
        <f t="shared" ca="1" si="72"/>
        <v>5074.5860504725524</v>
      </c>
      <c r="D156" s="37">
        <f t="shared" ca="1" si="90"/>
        <v>8336.8733397988963</v>
      </c>
      <c r="E156" s="37">
        <f t="shared" ca="1" si="73"/>
        <v>8336.8733397988963</v>
      </c>
      <c r="F156" s="37">
        <f t="shared" ca="1" si="74"/>
        <v>0</v>
      </c>
      <c r="G156">
        <f t="shared" ca="1" si="91"/>
        <v>1</v>
      </c>
      <c r="Z156">
        <f t="shared" si="103"/>
        <v>147</v>
      </c>
      <c r="AA156" s="52">
        <f ca="1">'Rainfall Year 2035 '!M205</f>
        <v>0</v>
      </c>
      <c r="AB156" s="37">
        <f t="shared" ca="1" si="75"/>
        <v>0</v>
      </c>
      <c r="AC156" s="37">
        <f t="shared" ca="1" si="92"/>
        <v>0</v>
      </c>
      <c r="AD156" s="37">
        <f t="shared" ca="1" si="76"/>
        <v>0</v>
      </c>
      <c r="AE156" s="37">
        <f t="shared" ca="1" si="77"/>
        <v>0</v>
      </c>
      <c r="AF156">
        <f t="shared" ca="1" si="93"/>
        <v>0</v>
      </c>
      <c r="AX156">
        <f t="shared" si="104"/>
        <v>147</v>
      </c>
      <c r="AY156" s="52">
        <f ca="1">'Rainfall Year 2045'!M205</f>
        <v>2.622326516856861</v>
      </c>
      <c r="AZ156" s="37">
        <f t="shared" ca="1" si="78"/>
        <v>4720.1877303423498</v>
      </c>
      <c r="BA156" s="37">
        <f t="shared" ca="1" si="94"/>
        <v>3638.3243170713213</v>
      </c>
      <c r="BB156" s="37">
        <f t="shared" ca="1" si="79"/>
        <v>3638.3243170713213</v>
      </c>
      <c r="BC156" s="37">
        <f t="shared" ca="1" si="80"/>
        <v>0</v>
      </c>
      <c r="BD156">
        <f t="shared" ca="1" si="95"/>
        <v>1</v>
      </c>
      <c r="BX156">
        <f t="shared" si="105"/>
        <v>147</v>
      </c>
      <c r="BY156" s="52">
        <f ca="1">'Rainfall Year 2055 '!M205</f>
        <v>3.4079372171234881</v>
      </c>
      <c r="BZ156" s="37">
        <f t="shared" ca="1" si="81"/>
        <v>6134.2869908222783</v>
      </c>
      <c r="CA156" s="37">
        <f t="shared" ca="1" si="96"/>
        <v>2637.2183032137218</v>
      </c>
      <c r="CB156" s="37">
        <f t="shared" ca="1" si="82"/>
        <v>2637.2183032137218</v>
      </c>
      <c r="CC156" s="37">
        <f t="shared" ca="1" si="83"/>
        <v>0</v>
      </c>
      <c r="CD156">
        <f t="shared" ca="1" si="97"/>
        <v>1</v>
      </c>
      <c r="CW156">
        <f t="shared" si="106"/>
        <v>147</v>
      </c>
      <c r="CX156" s="52">
        <f ca="1">'Rainfall Year 2065 '!M205</f>
        <v>0</v>
      </c>
      <c r="CY156" s="37">
        <f t="shared" ca="1" si="84"/>
        <v>0</v>
      </c>
      <c r="CZ156" s="37">
        <f t="shared" ca="1" si="98"/>
        <v>0</v>
      </c>
      <c r="DA156" s="37">
        <f t="shared" ca="1" si="85"/>
        <v>0</v>
      </c>
      <c r="DB156" s="37">
        <f t="shared" ca="1" si="86"/>
        <v>0</v>
      </c>
      <c r="DC156">
        <f t="shared" ca="1" si="99"/>
        <v>0</v>
      </c>
      <c r="DV156">
        <f t="shared" si="107"/>
        <v>147</v>
      </c>
      <c r="DW156" s="52">
        <f ca="1">'Rainfall Year 2075'!M205</f>
        <v>8.3517048309515918</v>
      </c>
      <c r="DX156" s="37">
        <f t="shared" ca="1" si="87"/>
        <v>15033.068695712866</v>
      </c>
      <c r="DY156" s="37">
        <f t="shared" ca="1" si="100"/>
        <v>6733.4597297013679</v>
      </c>
      <c r="DZ156" s="37">
        <f t="shared" ca="1" si="88"/>
        <v>6733.4597297013679</v>
      </c>
      <c r="EA156" s="37">
        <f t="shared" ca="1" si="89"/>
        <v>5033.0686957128655</v>
      </c>
      <c r="EB156">
        <f t="shared" ca="1" si="101"/>
        <v>1</v>
      </c>
    </row>
    <row r="157" spans="1:132">
      <c r="A157">
        <f t="shared" si="102"/>
        <v>148</v>
      </c>
      <c r="B157" s="52">
        <f ca="1">'Rainfall Year 2025'!M206</f>
        <v>13.923720797802556</v>
      </c>
      <c r="C157" s="37">
        <f t="shared" ca="1" si="72"/>
        <v>25062.6974360446</v>
      </c>
      <c r="D157" s="37">
        <f t="shared" ca="1" si="90"/>
        <v>5074.5860504725515</v>
      </c>
      <c r="E157" s="37">
        <f t="shared" ca="1" si="73"/>
        <v>5074.5860504725515</v>
      </c>
      <c r="F157" s="37">
        <f t="shared" ca="1" si="74"/>
        <v>15062.6974360446</v>
      </c>
      <c r="G157">
        <f t="shared" ca="1" si="91"/>
        <v>1</v>
      </c>
      <c r="Z157">
        <f t="shared" si="103"/>
        <v>148</v>
      </c>
      <c r="AA157" s="52">
        <f ca="1">'Rainfall Year 2035 '!M206</f>
        <v>0</v>
      </c>
      <c r="AB157" s="37">
        <f t="shared" ca="1" si="75"/>
        <v>0</v>
      </c>
      <c r="AC157" s="37">
        <f t="shared" ca="1" si="92"/>
        <v>0</v>
      </c>
      <c r="AD157" s="37">
        <f t="shared" ca="1" si="76"/>
        <v>0</v>
      </c>
      <c r="AE157" s="37">
        <f t="shared" ca="1" si="77"/>
        <v>0</v>
      </c>
      <c r="AF157">
        <f t="shared" ca="1" si="93"/>
        <v>0</v>
      </c>
      <c r="AX157">
        <f t="shared" si="104"/>
        <v>148</v>
      </c>
      <c r="AY157" s="52">
        <f ca="1">'Rainfall Year 2045'!M206</f>
        <v>1.1709719410401058</v>
      </c>
      <c r="AZ157" s="37">
        <f t="shared" ca="1" si="78"/>
        <v>2107.7494938721907</v>
      </c>
      <c r="BA157" s="37">
        <f t="shared" ca="1" si="94"/>
        <v>4720.1877303423498</v>
      </c>
      <c r="BB157" s="37">
        <f t="shared" ca="1" si="79"/>
        <v>4720.1877303423498</v>
      </c>
      <c r="BC157" s="37">
        <f t="shared" ca="1" si="80"/>
        <v>0</v>
      </c>
      <c r="BD157">
        <f t="shared" ca="1" si="95"/>
        <v>1</v>
      </c>
      <c r="BX157">
        <f t="shared" si="105"/>
        <v>148</v>
      </c>
      <c r="BY157" s="52">
        <f ca="1">'Rainfall Year 2055 '!M206</f>
        <v>2.0559095042678672</v>
      </c>
      <c r="BZ157" s="37">
        <f t="shared" ca="1" si="81"/>
        <v>3700.6371076821611</v>
      </c>
      <c r="CA157" s="37">
        <f t="shared" ca="1" si="96"/>
        <v>6134.2869908222783</v>
      </c>
      <c r="CB157" s="37">
        <f t="shared" ca="1" si="82"/>
        <v>6134.2869908222783</v>
      </c>
      <c r="CC157" s="37">
        <f t="shared" ca="1" si="83"/>
        <v>0</v>
      </c>
      <c r="CD157">
        <f t="shared" ca="1" si="97"/>
        <v>1</v>
      </c>
      <c r="CW157">
        <f t="shared" si="106"/>
        <v>148</v>
      </c>
      <c r="CX157" s="52">
        <f ca="1">'Rainfall Year 2065 '!M206</f>
        <v>0</v>
      </c>
      <c r="CY157" s="37">
        <f t="shared" ca="1" si="84"/>
        <v>0</v>
      </c>
      <c r="CZ157" s="37">
        <f t="shared" ca="1" si="98"/>
        <v>0</v>
      </c>
      <c r="DA157" s="37">
        <f t="shared" ca="1" si="85"/>
        <v>0</v>
      </c>
      <c r="DB157" s="37">
        <f t="shared" ca="1" si="86"/>
        <v>0</v>
      </c>
      <c r="DC157">
        <f t="shared" ca="1" si="99"/>
        <v>0</v>
      </c>
      <c r="DV157">
        <f t="shared" si="107"/>
        <v>148</v>
      </c>
      <c r="DW157" s="52">
        <f ca="1">'Rainfall Year 2075'!M206</f>
        <v>0</v>
      </c>
      <c r="DX157" s="37">
        <f t="shared" ca="1" si="87"/>
        <v>0</v>
      </c>
      <c r="DY157" s="37">
        <f t="shared" ca="1" si="100"/>
        <v>10000</v>
      </c>
      <c r="DZ157" s="37">
        <f t="shared" ca="1" si="88"/>
        <v>10000</v>
      </c>
      <c r="EA157" s="37">
        <f t="shared" ca="1" si="89"/>
        <v>0</v>
      </c>
      <c r="EB157">
        <f t="shared" ca="1" si="101"/>
        <v>0</v>
      </c>
    </row>
    <row r="158" spans="1:132">
      <c r="A158">
        <f t="shared" si="102"/>
        <v>149</v>
      </c>
      <c r="B158" s="52">
        <f ca="1">'Rainfall Year 2025'!M207</f>
        <v>0</v>
      </c>
      <c r="C158" s="37">
        <f t="shared" ca="1" si="72"/>
        <v>0</v>
      </c>
      <c r="D158" s="37">
        <f t="shared" ca="1" si="90"/>
        <v>10000</v>
      </c>
      <c r="E158" s="37">
        <f t="shared" ca="1" si="73"/>
        <v>10000</v>
      </c>
      <c r="F158" s="37">
        <f t="shared" ca="1" si="74"/>
        <v>0</v>
      </c>
      <c r="G158">
        <f t="shared" ca="1" si="91"/>
        <v>0</v>
      </c>
      <c r="Z158">
        <f t="shared" si="103"/>
        <v>149</v>
      </c>
      <c r="AA158" s="52">
        <f ca="1">'Rainfall Year 2035 '!M207</f>
        <v>6.3208532409450093</v>
      </c>
      <c r="AB158" s="37">
        <f t="shared" ca="1" si="75"/>
        <v>11377.535833701017</v>
      </c>
      <c r="AC158" s="37">
        <f t="shared" ca="1" si="92"/>
        <v>0</v>
      </c>
      <c r="AD158" s="37">
        <f t="shared" ca="1" si="76"/>
        <v>0</v>
      </c>
      <c r="AE158" s="37">
        <f t="shared" ca="1" si="77"/>
        <v>1377.5358337010166</v>
      </c>
      <c r="AF158">
        <f t="shared" ca="1" si="93"/>
        <v>1</v>
      </c>
      <c r="AX158">
        <f t="shared" si="104"/>
        <v>149</v>
      </c>
      <c r="AY158" s="52">
        <f ca="1">'Rainfall Year 2045'!M207</f>
        <v>0</v>
      </c>
      <c r="AZ158" s="37">
        <f t="shared" ca="1" si="78"/>
        <v>0</v>
      </c>
      <c r="BA158" s="37">
        <f t="shared" ca="1" si="94"/>
        <v>2107.7494938721902</v>
      </c>
      <c r="BB158" s="37">
        <f t="shared" ca="1" si="79"/>
        <v>2107.7494938721902</v>
      </c>
      <c r="BC158" s="37">
        <f t="shared" ca="1" si="80"/>
        <v>0</v>
      </c>
      <c r="BD158">
        <f t="shared" ca="1" si="95"/>
        <v>0</v>
      </c>
      <c r="BX158">
        <f t="shared" si="105"/>
        <v>149</v>
      </c>
      <c r="BY158" s="52">
        <f ca="1">'Rainfall Year 2055 '!M207</f>
        <v>0</v>
      </c>
      <c r="BZ158" s="37">
        <f t="shared" ca="1" si="81"/>
        <v>0</v>
      </c>
      <c r="CA158" s="37">
        <f t="shared" ca="1" si="96"/>
        <v>3700.6371076821615</v>
      </c>
      <c r="CB158" s="37">
        <f t="shared" ca="1" si="82"/>
        <v>3700.6371076821615</v>
      </c>
      <c r="CC158" s="37">
        <f t="shared" ca="1" si="83"/>
        <v>0</v>
      </c>
      <c r="CD158">
        <f t="shared" ca="1" si="97"/>
        <v>0</v>
      </c>
      <c r="CW158">
        <f t="shared" si="106"/>
        <v>149</v>
      </c>
      <c r="CX158" s="52">
        <f ca="1">'Rainfall Year 2065 '!M207</f>
        <v>0</v>
      </c>
      <c r="CY158" s="37">
        <f t="shared" ca="1" si="84"/>
        <v>0</v>
      </c>
      <c r="CZ158" s="37">
        <f t="shared" ca="1" si="98"/>
        <v>0</v>
      </c>
      <c r="DA158" s="37">
        <f t="shared" ca="1" si="85"/>
        <v>0</v>
      </c>
      <c r="DB158" s="37">
        <f t="shared" ca="1" si="86"/>
        <v>0</v>
      </c>
      <c r="DC158">
        <f t="shared" ca="1" si="99"/>
        <v>0</v>
      </c>
      <c r="DV158">
        <f t="shared" si="107"/>
        <v>149</v>
      </c>
      <c r="DW158" s="52">
        <f ca="1">'Rainfall Year 2075'!M207</f>
        <v>0</v>
      </c>
      <c r="DX158" s="37">
        <f t="shared" ca="1" si="87"/>
        <v>0</v>
      </c>
      <c r="DY158" s="37">
        <f t="shared" ca="1" si="100"/>
        <v>0</v>
      </c>
      <c r="DZ158" s="37">
        <f t="shared" ca="1" si="88"/>
        <v>0</v>
      </c>
      <c r="EA158" s="37">
        <f t="shared" ca="1" si="89"/>
        <v>0</v>
      </c>
      <c r="EB158">
        <f t="shared" ca="1" si="101"/>
        <v>0</v>
      </c>
    </row>
    <row r="159" spans="1:132">
      <c r="A159">
        <f t="shared" si="102"/>
        <v>150</v>
      </c>
      <c r="B159" s="52">
        <f ca="1">'Rainfall Year 2025'!M208</f>
        <v>0</v>
      </c>
      <c r="C159" s="37">
        <f t="shared" ca="1" si="72"/>
        <v>0</v>
      </c>
      <c r="D159" s="37">
        <f t="shared" ca="1" si="90"/>
        <v>0</v>
      </c>
      <c r="E159" s="37">
        <f t="shared" ca="1" si="73"/>
        <v>0</v>
      </c>
      <c r="F159" s="37">
        <f t="shared" ca="1" si="74"/>
        <v>0</v>
      </c>
      <c r="G159">
        <f t="shared" ca="1" si="91"/>
        <v>0</v>
      </c>
      <c r="Z159">
        <f t="shared" si="103"/>
        <v>150</v>
      </c>
      <c r="AA159" s="52">
        <f ca="1">'Rainfall Year 2035 '!M208</f>
        <v>8.4896537359587931</v>
      </c>
      <c r="AB159" s="37">
        <f t="shared" ca="1" si="75"/>
        <v>15281.376724725827</v>
      </c>
      <c r="AC159" s="37">
        <f t="shared" ca="1" si="92"/>
        <v>10000</v>
      </c>
      <c r="AD159" s="37">
        <f t="shared" ca="1" si="76"/>
        <v>10000</v>
      </c>
      <c r="AE159" s="37">
        <f t="shared" ca="1" si="77"/>
        <v>5281.3767247258274</v>
      </c>
      <c r="AF159">
        <f t="shared" ca="1" si="93"/>
        <v>1</v>
      </c>
      <c r="AX159">
        <f t="shared" si="104"/>
        <v>150</v>
      </c>
      <c r="AY159" s="52">
        <f ca="1">'Rainfall Year 2045'!M208</f>
        <v>1.239682232514469</v>
      </c>
      <c r="AZ159" s="37">
        <f t="shared" ca="1" si="78"/>
        <v>2231.4280185260441</v>
      </c>
      <c r="BA159" s="37">
        <f t="shared" ca="1" si="94"/>
        <v>0</v>
      </c>
      <c r="BB159" s="37">
        <f t="shared" ca="1" si="79"/>
        <v>0</v>
      </c>
      <c r="BC159" s="37">
        <f t="shared" ca="1" si="80"/>
        <v>0</v>
      </c>
      <c r="BD159">
        <f t="shared" ca="1" si="95"/>
        <v>1</v>
      </c>
      <c r="BX159">
        <f t="shared" si="105"/>
        <v>150</v>
      </c>
      <c r="BY159" s="52">
        <f ca="1">'Rainfall Year 2055 '!M208</f>
        <v>0.20283342198855353</v>
      </c>
      <c r="BZ159" s="37">
        <f t="shared" ca="1" si="81"/>
        <v>365.10015957939635</v>
      </c>
      <c r="CA159" s="37">
        <f t="shared" ca="1" si="96"/>
        <v>0</v>
      </c>
      <c r="CB159" s="37">
        <f t="shared" ca="1" si="82"/>
        <v>0</v>
      </c>
      <c r="CC159" s="37">
        <f t="shared" ca="1" si="83"/>
        <v>0</v>
      </c>
      <c r="CD159">
        <f t="shared" ca="1" si="97"/>
        <v>1</v>
      </c>
      <c r="CW159">
        <f t="shared" si="106"/>
        <v>150</v>
      </c>
      <c r="CX159" s="52">
        <f ca="1">'Rainfall Year 2065 '!M208</f>
        <v>2.5167488991829914</v>
      </c>
      <c r="CY159" s="37">
        <f t="shared" ca="1" si="84"/>
        <v>4530.1480185293849</v>
      </c>
      <c r="CZ159" s="37">
        <f t="shared" ca="1" si="98"/>
        <v>0</v>
      </c>
      <c r="DA159" s="37">
        <f t="shared" ca="1" si="85"/>
        <v>0</v>
      </c>
      <c r="DB159" s="37">
        <f t="shared" ca="1" si="86"/>
        <v>0</v>
      </c>
      <c r="DC159">
        <f t="shared" ca="1" si="99"/>
        <v>1</v>
      </c>
      <c r="DV159">
        <f t="shared" si="107"/>
        <v>150</v>
      </c>
      <c r="DW159" s="52">
        <f ca="1">'Rainfall Year 2075'!M208</f>
        <v>3.1407324902175717</v>
      </c>
      <c r="DX159" s="37">
        <f t="shared" ca="1" si="87"/>
        <v>5653.318482391629</v>
      </c>
      <c r="DY159" s="37">
        <f t="shared" ca="1" si="100"/>
        <v>0</v>
      </c>
      <c r="DZ159" s="37">
        <f t="shared" ca="1" si="88"/>
        <v>0</v>
      </c>
      <c r="EA159" s="37">
        <f t="shared" ca="1" si="89"/>
        <v>0</v>
      </c>
      <c r="EB159">
        <f t="shared" ca="1" si="101"/>
        <v>1</v>
      </c>
    </row>
    <row r="160" spans="1:132">
      <c r="A160">
        <f t="shared" si="102"/>
        <v>151</v>
      </c>
      <c r="B160" s="52">
        <f ca="1">'Rainfall Year 2025'!M209</f>
        <v>5.1004885417916661</v>
      </c>
      <c r="C160" s="37">
        <f t="shared" ca="1" si="72"/>
        <v>9180.8793752249985</v>
      </c>
      <c r="D160" s="37">
        <f t="shared" ca="1" si="90"/>
        <v>0</v>
      </c>
      <c r="E160" s="37">
        <f t="shared" ca="1" si="73"/>
        <v>0</v>
      </c>
      <c r="F160" s="37">
        <f t="shared" ca="1" si="74"/>
        <v>0</v>
      </c>
      <c r="G160">
        <f t="shared" ca="1" si="91"/>
        <v>1</v>
      </c>
      <c r="Z160">
        <f t="shared" si="103"/>
        <v>151</v>
      </c>
      <c r="AA160" s="52">
        <f ca="1">'Rainfall Year 2035 '!M209</f>
        <v>2.9054962521540912</v>
      </c>
      <c r="AB160" s="37">
        <f t="shared" ca="1" si="75"/>
        <v>5229.8932538773643</v>
      </c>
      <c r="AC160" s="37">
        <f t="shared" ca="1" si="92"/>
        <v>10000</v>
      </c>
      <c r="AD160" s="37">
        <f t="shared" ca="1" si="76"/>
        <v>10000</v>
      </c>
      <c r="AE160" s="37">
        <f t="shared" ca="1" si="77"/>
        <v>0</v>
      </c>
      <c r="AF160">
        <f t="shared" ca="1" si="93"/>
        <v>1</v>
      </c>
      <c r="AX160">
        <f t="shared" si="104"/>
        <v>151</v>
      </c>
      <c r="AY160" s="52">
        <f ca="1">'Rainfall Year 2045'!M209</f>
        <v>1.5325217284251615</v>
      </c>
      <c r="AZ160" s="37">
        <f t="shared" ca="1" si="78"/>
        <v>2758.5391111652907</v>
      </c>
      <c r="BA160" s="37">
        <f t="shared" ca="1" si="94"/>
        <v>2231.4280185260441</v>
      </c>
      <c r="BB160" s="37">
        <f t="shared" ca="1" si="79"/>
        <v>2231.4280185260441</v>
      </c>
      <c r="BC160" s="37">
        <f t="shared" ca="1" si="80"/>
        <v>0</v>
      </c>
      <c r="BD160">
        <f t="shared" ca="1" si="95"/>
        <v>1</v>
      </c>
      <c r="BX160">
        <f t="shared" si="105"/>
        <v>151</v>
      </c>
      <c r="BY160" s="52">
        <f ca="1">'Rainfall Year 2055 '!M209</f>
        <v>0</v>
      </c>
      <c r="BZ160" s="37">
        <f t="shared" ca="1" si="81"/>
        <v>0</v>
      </c>
      <c r="CA160" s="37">
        <f t="shared" ca="1" si="96"/>
        <v>365.10015957939635</v>
      </c>
      <c r="CB160" s="37">
        <f t="shared" ca="1" si="82"/>
        <v>365.10015957939635</v>
      </c>
      <c r="CC160" s="37">
        <f t="shared" ca="1" si="83"/>
        <v>0</v>
      </c>
      <c r="CD160">
        <f t="shared" ca="1" si="97"/>
        <v>0</v>
      </c>
      <c r="CW160">
        <f t="shared" si="106"/>
        <v>151</v>
      </c>
      <c r="CX160" s="52">
        <f ca="1">'Rainfall Year 2065 '!M209</f>
        <v>7.3022212926848438</v>
      </c>
      <c r="CY160" s="37">
        <f t="shared" ca="1" si="84"/>
        <v>13143.99832683272</v>
      </c>
      <c r="CZ160" s="37">
        <f t="shared" ca="1" si="98"/>
        <v>4530.1480185293849</v>
      </c>
      <c r="DA160" s="37">
        <f t="shared" ca="1" si="85"/>
        <v>4530.1480185293849</v>
      </c>
      <c r="DB160" s="37">
        <f t="shared" ca="1" si="86"/>
        <v>3143.9983268327196</v>
      </c>
      <c r="DC160">
        <f t="shared" ca="1" si="99"/>
        <v>1</v>
      </c>
      <c r="DV160">
        <f t="shared" si="107"/>
        <v>151</v>
      </c>
      <c r="DW160" s="52">
        <f ca="1">'Rainfall Year 2075'!M209</f>
        <v>0</v>
      </c>
      <c r="DX160" s="37">
        <f t="shared" ca="1" si="87"/>
        <v>0</v>
      </c>
      <c r="DY160" s="37">
        <f t="shared" ca="1" si="100"/>
        <v>5653.318482391629</v>
      </c>
      <c r="DZ160" s="37">
        <f t="shared" ca="1" si="88"/>
        <v>5653.318482391629</v>
      </c>
      <c r="EA160" s="37">
        <f t="shared" ca="1" si="89"/>
        <v>0</v>
      </c>
      <c r="EB160">
        <f t="shared" ca="1" si="101"/>
        <v>0</v>
      </c>
    </row>
    <row r="161" spans="1:132">
      <c r="A161">
        <f t="shared" si="102"/>
        <v>152</v>
      </c>
      <c r="B161" s="52">
        <f ca="1">'Rainfall Year 2025'!M222</f>
        <v>1.2130628826652901</v>
      </c>
      <c r="C161" s="37">
        <f t="shared" ca="1" si="72"/>
        <v>2183.5131887975222</v>
      </c>
      <c r="D161" s="37">
        <f t="shared" ca="1" si="90"/>
        <v>9180.8793752249985</v>
      </c>
      <c r="E161" s="37">
        <f t="shared" ca="1" si="73"/>
        <v>9180.8793752249985</v>
      </c>
      <c r="F161" s="37">
        <f t="shared" ca="1" si="74"/>
        <v>0</v>
      </c>
      <c r="G161">
        <f t="shared" ca="1" si="91"/>
        <v>1</v>
      </c>
      <c r="Z161">
        <f t="shared" si="103"/>
        <v>152</v>
      </c>
      <c r="AA161" s="52">
        <f ca="1">'Rainfall Year 2035 '!M222</f>
        <v>0.69062460661575242</v>
      </c>
      <c r="AB161" s="37">
        <f t="shared" ca="1" si="75"/>
        <v>1243.1242919083543</v>
      </c>
      <c r="AC161" s="37">
        <f t="shared" ca="1" si="92"/>
        <v>5229.8932538773643</v>
      </c>
      <c r="AD161" s="37">
        <f t="shared" ca="1" si="76"/>
        <v>5229.8932538773643</v>
      </c>
      <c r="AE161" s="37">
        <f t="shared" ca="1" si="77"/>
        <v>0</v>
      </c>
      <c r="AF161">
        <f t="shared" ca="1" si="93"/>
        <v>1</v>
      </c>
      <c r="AX161">
        <f t="shared" si="104"/>
        <v>152</v>
      </c>
      <c r="AY161" s="52">
        <f ca="1">'Rainfall Year 2045'!M222</f>
        <v>1.9454124201734049</v>
      </c>
      <c r="AZ161" s="37">
        <f t="shared" ca="1" si="78"/>
        <v>3501.7423563121288</v>
      </c>
      <c r="BA161" s="37">
        <f t="shared" ca="1" si="94"/>
        <v>2758.5391111652907</v>
      </c>
      <c r="BB161" s="37">
        <f t="shared" ca="1" si="79"/>
        <v>2758.5391111652907</v>
      </c>
      <c r="BC161" s="37">
        <f t="shared" ca="1" si="80"/>
        <v>0</v>
      </c>
      <c r="BD161">
        <f t="shared" ca="1" si="95"/>
        <v>1</v>
      </c>
      <c r="BX161">
        <f t="shared" si="105"/>
        <v>152</v>
      </c>
      <c r="BY161" s="52">
        <f ca="1">'Rainfall Year 2055 '!M222</f>
        <v>3.9120712708413006</v>
      </c>
      <c r="BZ161" s="37">
        <f t="shared" ca="1" si="81"/>
        <v>7041.728287514341</v>
      </c>
      <c r="CA161" s="37">
        <f t="shared" ca="1" si="96"/>
        <v>0</v>
      </c>
      <c r="CB161" s="37">
        <f t="shared" ca="1" si="82"/>
        <v>0</v>
      </c>
      <c r="CC161" s="37">
        <f t="shared" ca="1" si="83"/>
        <v>0</v>
      </c>
      <c r="CD161">
        <f t="shared" ca="1" si="97"/>
        <v>1</v>
      </c>
      <c r="CW161">
        <f t="shared" si="106"/>
        <v>152</v>
      </c>
      <c r="CX161" s="52">
        <f ca="1">'Rainfall Year 2065 '!M222</f>
        <v>4.2076764459949265</v>
      </c>
      <c r="CY161" s="37">
        <f t="shared" ca="1" si="84"/>
        <v>7573.8176027908676</v>
      </c>
      <c r="CZ161" s="37">
        <f t="shared" ca="1" si="98"/>
        <v>10000</v>
      </c>
      <c r="DA161" s="37">
        <f t="shared" ca="1" si="85"/>
        <v>10000</v>
      </c>
      <c r="DB161" s="37">
        <f t="shared" ca="1" si="86"/>
        <v>0</v>
      </c>
      <c r="DC161">
        <f t="shared" ca="1" si="99"/>
        <v>1</v>
      </c>
      <c r="DV161">
        <f t="shared" si="107"/>
        <v>152</v>
      </c>
      <c r="DW161" s="52">
        <f ca="1">'Rainfall Year 2075'!M222</f>
        <v>2.1947086029810157</v>
      </c>
      <c r="DX161" s="37">
        <f t="shared" ca="1" si="87"/>
        <v>3950.4754853658283</v>
      </c>
      <c r="DY161" s="37">
        <f t="shared" ca="1" si="100"/>
        <v>0</v>
      </c>
      <c r="DZ161" s="37">
        <f t="shared" ca="1" si="88"/>
        <v>0</v>
      </c>
      <c r="EA161" s="37">
        <f t="shared" ca="1" si="89"/>
        <v>0</v>
      </c>
      <c r="EB161">
        <f t="shared" ca="1" si="101"/>
        <v>1</v>
      </c>
    </row>
    <row r="162" spans="1:132">
      <c r="A162">
        <f t="shared" si="102"/>
        <v>153</v>
      </c>
      <c r="B162" s="52">
        <f ca="1">'Rainfall Year 2025'!M223</f>
        <v>2.5013287202453678</v>
      </c>
      <c r="C162" s="37">
        <f t="shared" ca="1" si="72"/>
        <v>4502.3916964416621</v>
      </c>
      <c r="D162" s="37">
        <f t="shared" ca="1" si="90"/>
        <v>2183.5131887975222</v>
      </c>
      <c r="E162" s="37">
        <f t="shared" ca="1" si="73"/>
        <v>2183.5131887975222</v>
      </c>
      <c r="F162" s="37">
        <f t="shared" ca="1" si="74"/>
        <v>0</v>
      </c>
      <c r="G162">
        <f t="shared" ca="1" si="91"/>
        <v>1</v>
      </c>
      <c r="Z162">
        <f t="shared" si="103"/>
        <v>153</v>
      </c>
      <c r="AA162" s="52">
        <f ca="1">'Rainfall Year 2035 '!M223</f>
        <v>3.3915908504126446</v>
      </c>
      <c r="AB162" s="37">
        <f t="shared" ca="1" si="75"/>
        <v>6104.8635307427603</v>
      </c>
      <c r="AC162" s="37">
        <f t="shared" ca="1" si="92"/>
        <v>1243.1242919083543</v>
      </c>
      <c r="AD162" s="37">
        <f t="shared" ca="1" si="76"/>
        <v>1243.1242919083543</v>
      </c>
      <c r="AE162" s="37">
        <f t="shared" ca="1" si="77"/>
        <v>0</v>
      </c>
      <c r="AF162">
        <f t="shared" ca="1" si="93"/>
        <v>1</v>
      </c>
      <c r="AX162">
        <f t="shared" si="104"/>
        <v>153</v>
      </c>
      <c r="AY162" s="52">
        <f ca="1">'Rainfall Year 2045'!M223</f>
        <v>4.2630234869188284</v>
      </c>
      <c r="AZ162" s="37">
        <f t="shared" ca="1" si="78"/>
        <v>7673.4422764538913</v>
      </c>
      <c r="BA162" s="37">
        <f t="shared" ca="1" si="94"/>
        <v>3501.7423563121292</v>
      </c>
      <c r="BB162" s="37">
        <f t="shared" ca="1" si="79"/>
        <v>3501.7423563121292</v>
      </c>
      <c r="BC162" s="37">
        <f t="shared" ca="1" si="80"/>
        <v>0</v>
      </c>
      <c r="BD162">
        <f t="shared" ca="1" si="95"/>
        <v>1</v>
      </c>
      <c r="BX162">
        <f t="shared" si="105"/>
        <v>153</v>
      </c>
      <c r="BY162" s="52">
        <f ca="1">'Rainfall Year 2055 '!M223</f>
        <v>2.6831069122284963</v>
      </c>
      <c r="BZ162" s="37">
        <f t="shared" ca="1" si="81"/>
        <v>4829.5924420112933</v>
      </c>
      <c r="CA162" s="37">
        <f t="shared" ca="1" si="96"/>
        <v>7041.728287514341</v>
      </c>
      <c r="CB162" s="37">
        <f t="shared" ca="1" si="82"/>
        <v>7041.728287514341</v>
      </c>
      <c r="CC162" s="37">
        <f t="shared" ca="1" si="83"/>
        <v>0</v>
      </c>
      <c r="CD162">
        <f t="shared" ca="1" si="97"/>
        <v>1</v>
      </c>
      <c r="CW162">
        <f t="shared" si="106"/>
        <v>153</v>
      </c>
      <c r="CX162" s="52">
        <f ca="1">'Rainfall Year 2065 '!M223</f>
        <v>1.485355129892582</v>
      </c>
      <c r="CY162" s="37">
        <f t="shared" ca="1" si="84"/>
        <v>2673.6392338066476</v>
      </c>
      <c r="CZ162" s="37">
        <f t="shared" ca="1" si="98"/>
        <v>7573.8176027908667</v>
      </c>
      <c r="DA162" s="37">
        <f t="shared" ca="1" si="85"/>
        <v>7573.8176027908667</v>
      </c>
      <c r="DB162" s="37">
        <f t="shared" ca="1" si="86"/>
        <v>0</v>
      </c>
      <c r="DC162">
        <f t="shared" ca="1" si="99"/>
        <v>1</v>
      </c>
      <c r="DV162">
        <f t="shared" si="107"/>
        <v>153</v>
      </c>
      <c r="DW162" s="52">
        <f ca="1">'Rainfall Year 2075'!M223</f>
        <v>1.6133784806117402</v>
      </c>
      <c r="DX162" s="37">
        <f t="shared" ca="1" si="87"/>
        <v>2904.0812651011324</v>
      </c>
      <c r="DY162" s="37">
        <f t="shared" ca="1" si="100"/>
        <v>3950.4754853658283</v>
      </c>
      <c r="DZ162" s="37">
        <f t="shared" ca="1" si="88"/>
        <v>3950.4754853658283</v>
      </c>
      <c r="EA162" s="37">
        <f t="shared" ca="1" si="89"/>
        <v>0</v>
      </c>
      <c r="EB162">
        <f t="shared" ca="1" si="101"/>
        <v>1</v>
      </c>
    </row>
    <row r="163" spans="1:132">
      <c r="A163">
        <f t="shared" si="102"/>
        <v>154</v>
      </c>
      <c r="B163" s="52">
        <f ca="1">'Rainfall Year 2025'!M224</f>
        <v>3.2773459570191457</v>
      </c>
      <c r="C163" s="37">
        <f t="shared" ca="1" si="72"/>
        <v>5899.2227226344621</v>
      </c>
      <c r="D163" s="37">
        <f t="shared" ca="1" si="90"/>
        <v>4502.3916964416621</v>
      </c>
      <c r="E163" s="37">
        <f t="shared" ca="1" si="73"/>
        <v>4502.3916964416621</v>
      </c>
      <c r="F163" s="37">
        <f t="shared" ca="1" si="74"/>
        <v>0</v>
      </c>
      <c r="G163">
        <f t="shared" ca="1" si="91"/>
        <v>1</v>
      </c>
      <c r="Z163">
        <f t="shared" si="103"/>
        <v>154</v>
      </c>
      <c r="AA163" s="52">
        <f ca="1">'Rainfall Year 2035 '!M224</f>
        <v>0.63417812331402068</v>
      </c>
      <c r="AB163" s="37">
        <f t="shared" ca="1" si="75"/>
        <v>1141.5206219652373</v>
      </c>
      <c r="AC163" s="37">
        <f t="shared" ca="1" si="92"/>
        <v>6104.8635307427603</v>
      </c>
      <c r="AD163" s="37">
        <f t="shared" ca="1" si="76"/>
        <v>6104.8635307427603</v>
      </c>
      <c r="AE163" s="37">
        <f t="shared" ca="1" si="77"/>
        <v>0</v>
      </c>
      <c r="AF163">
        <f t="shared" ca="1" si="93"/>
        <v>1</v>
      </c>
      <c r="AX163">
        <f t="shared" si="104"/>
        <v>154</v>
      </c>
      <c r="AY163" s="52">
        <f ca="1">'Rainfall Year 2045'!M224</f>
        <v>1.6157389642518132</v>
      </c>
      <c r="AZ163" s="37">
        <f t="shared" ca="1" si="78"/>
        <v>2908.3301356532638</v>
      </c>
      <c r="BA163" s="37">
        <f t="shared" ca="1" si="94"/>
        <v>7673.4422764538913</v>
      </c>
      <c r="BB163" s="37">
        <f t="shared" ca="1" si="79"/>
        <v>7673.4422764538913</v>
      </c>
      <c r="BC163" s="37">
        <f t="shared" ca="1" si="80"/>
        <v>0</v>
      </c>
      <c r="BD163">
        <f t="shared" ca="1" si="95"/>
        <v>1</v>
      </c>
      <c r="BX163">
        <f t="shared" si="105"/>
        <v>154</v>
      </c>
      <c r="BY163" s="52">
        <f ca="1">'Rainfall Year 2055 '!M224</f>
        <v>0.12782846239941439</v>
      </c>
      <c r="BZ163" s="37">
        <f t="shared" ca="1" si="81"/>
        <v>230.09123231894591</v>
      </c>
      <c r="CA163" s="37">
        <f t="shared" ca="1" si="96"/>
        <v>4829.5924420112933</v>
      </c>
      <c r="CB163" s="37">
        <f t="shared" ca="1" si="82"/>
        <v>4829.5924420112933</v>
      </c>
      <c r="CC163" s="37">
        <f t="shared" ca="1" si="83"/>
        <v>0</v>
      </c>
      <c r="CD163">
        <f t="shared" ca="1" si="97"/>
        <v>1</v>
      </c>
      <c r="CW163">
        <f t="shared" si="106"/>
        <v>154</v>
      </c>
      <c r="CX163" s="52">
        <f ca="1">'Rainfall Year 2065 '!M224</f>
        <v>1.8380701373278099</v>
      </c>
      <c r="CY163" s="37">
        <f t="shared" ca="1" si="84"/>
        <v>3308.5262471900578</v>
      </c>
      <c r="CZ163" s="37">
        <f t="shared" ca="1" si="98"/>
        <v>2673.6392338066471</v>
      </c>
      <c r="DA163" s="37">
        <f t="shared" ca="1" si="85"/>
        <v>2673.6392338066471</v>
      </c>
      <c r="DB163" s="37">
        <f t="shared" ca="1" si="86"/>
        <v>0</v>
      </c>
      <c r="DC163">
        <f t="shared" ca="1" si="99"/>
        <v>1</v>
      </c>
      <c r="DV163">
        <f t="shared" si="107"/>
        <v>154</v>
      </c>
      <c r="DW163" s="52">
        <f ca="1">'Rainfall Year 2075'!M224</f>
        <v>7.8220246713382569</v>
      </c>
      <c r="DX163" s="37">
        <f t="shared" ca="1" si="87"/>
        <v>14079.644408408862</v>
      </c>
      <c r="DY163" s="37">
        <f t="shared" ca="1" si="100"/>
        <v>2904.0812651011324</v>
      </c>
      <c r="DZ163" s="37">
        <f t="shared" ca="1" si="88"/>
        <v>2904.0812651011324</v>
      </c>
      <c r="EA163" s="37">
        <f t="shared" ca="1" si="89"/>
        <v>4079.6444084088616</v>
      </c>
      <c r="EB163">
        <f t="shared" ca="1" si="101"/>
        <v>1</v>
      </c>
    </row>
    <row r="164" spans="1:132">
      <c r="A164">
        <f t="shared" si="102"/>
        <v>155</v>
      </c>
      <c r="B164" s="52">
        <f ca="1">'Rainfall Year 2025'!M225</f>
        <v>7.6237310126970446</v>
      </c>
      <c r="C164" s="37">
        <f t="shared" ca="1" si="72"/>
        <v>13722.71582285468</v>
      </c>
      <c r="D164" s="37">
        <f t="shared" ca="1" si="90"/>
        <v>5899.2227226344621</v>
      </c>
      <c r="E164" s="37">
        <f t="shared" ca="1" si="73"/>
        <v>5899.2227226344621</v>
      </c>
      <c r="F164" s="37">
        <f t="shared" ca="1" si="74"/>
        <v>3722.7158228546796</v>
      </c>
      <c r="G164">
        <f t="shared" ca="1" si="91"/>
        <v>1</v>
      </c>
      <c r="Z164">
        <f t="shared" si="103"/>
        <v>155</v>
      </c>
      <c r="AA164" s="52">
        <f ca="1">'Rainfall Year 2035 '!M225</f>
        <v>2.1157726882089052</v>
      </c>
      <c r="AB164" s="37">
        <f t="shared" ca="1" si="75"/>
        <v>3808.3908387760293</v>
      </c>
      <c r="AC164" s="37">
        <f t="shared" ca="1" si="92"/>
        <v>1141.5206219652373</v>
      </c>
      <c r="AD164" s="37">
        <f t="shared" ca="1" si="76"/>
        <v>1141.5206219652373</v>
      </c>
      <c r="AE164" s="37">
        <f t="shared" ca="1" si="77"/>
        <v>0</v>
      </c>
      <c r="AF164">
        <f t="shared" ca="1" si="93"/>
        <v>1</v>
      </c>
      <c r="AX164">
        <f t="shared" si="104"/>
        <v>155</v>
      </c>
      <c r="AY164" s="52">
        <f ca="1">'Rainfall Year 2045'!M225</f>
        <v>0</v>
      </c>
      <c r="AZ164" s="37">
        <f t="shared" ca="1" si="78"/>
        <v>0</v>
      </c>
      <c r="BA164" s="37">
        <f t="shared" ca="1" si="94"/>
        <v>2908.3301356532638</v>
      </c>
      <c r="BB164" s="37">
        <f t="shared" ca="1" si="79"/>
        <v>2908.3301356532638</v>
      </c>
      <c r="BC164" s="37">
        <f t="shared" ca="1" si="80"/>
        <v>0</v>
      </c>
      <c r="BD164">
        <f t="shared" ca="1" si="95"/>
        <v>0</v>
      </c>
      <c r="BX164">
        <f t="shared" si="105"/>
        <v>155</v>
      </c>
      <c r="BY164" s="52">
        <f ca="1">'Rainfall Year 2055 '!M225</f>
        <v>0</v>
      </c>
      <c r="BZ164" s="37">
        <f t="shared" ca="1" si="81"/>
        <v>0</v>
      </c>
      <c r="CA164" s="37">
        <f t="shared" ca="1" si="96"/>
        <v>230.09123231894591</v>
      </c>
      <c r="CB164" s="37">
        <f t="shared" ca="1" si="82"/>
        <v>230.09123231894591</v>
      </c>
      <c r="CC164" s="37">
        <f t="shared" ca="1" si="83"/>
        <v>0</v>
      </c>
      <c r="CD164">
        <f t="shared" ca="1" si="97"/>
        <v>0</v>
      </c>
      <c r="CW164">
        <f t="shared" si="106"/>
        <v>155</v>
      </c>
      <c r="CX164" s="52">
        <f ca="1">'Rainfall Year 2065 '!M225</f>
        <v>0.10104233887880099</v>
      </c>
      <c r="CY164" s="37">
        <f t="shared" ca="1" si="84"/>
        <v>181.87620998184178</v>
      </c>
      <c r="CZ164" s="37">
        <f t="shared" ca="1" si="98"/>
        <v>3308.5262471900578</v>
      </c>
      <c r="DA164" s="37">
        <f t="shared" ca="1" si="85"/>
        <v>3308.5262471900578</v>
      </c>
      <c r="DB164" s="37">
        <f t="shared" ca="1" si="86"/>
        <v>0</v>
      </c>
      <c r="DC164">
        <f t="shared" ca="1" si="99"/>
        <v>1</v>
      </c>
      <c r="DV164">
        <f t="shared" si="107"/>
        <v>155</v>
      </c>
      <c r="DW164" s="52">
        <f ca="1">'Rainfall Year 2075'!M225</f>
        <v>0</v>
      </c>
      <c r="DX164" s="37">
        <f t="shared" ca="1" si="87"/>
        <v>0</v>
      </c>
      <c r="DY164" s="37">
        <f t="shared" ca="1" si="100"/>
        <v>10000</v>
      </c>
      <c r="DZ164" s="37">
        <f t="shared" ca="1" si="88"/>
        <v>10000</v>
      </c>
      <c r="EA164" s="37">
        <f t="shared" ca="1" si="89"/>
        <v>0</v>
      </c>
      <c r="EB164">
        <f t="shared" ca="1" si="101"/>
        <v>0</v>
      </c>
    </row>
    <row r="165" spans="1:132">
      <c r="A165">
        <f t="shared" si="102"/>
        <v>156</v>
      </c>
      <c r="B165" s="52">
        <f ca="1">'Rainfall Year 2025'!M226</f>
        <v>2.1826265676443986</v>
      </c>
      <c r="C165" s="37">
        <f t="shared" ca="1" si="72"/>
        <v>3928.7278217599173</v>
      </c>
      <c r="D165" s="37">
        <f t="shared" ca="1" si="90"/>
        <v>10000</v>
      </c>
      <c r="E165" s="37">
        <f t="shared" ca="1" si="73"/>
        <v>10000</v>
      </c>
      <c r="F165" s="37">
        <f t="shared" ca="1" si="74"/>
        <v>0</v>
      </c>
      <c r="G165">
        <f t="shared" ca="1" si="91"/>
        <v>1</v>
      </c>
      <c r="Z165">
        <f t="shared" si="103"/>
        <v>156</v>
      </c>
      <c r="AA165" s="52">
        <f ca="1">'Rainfall Year 2035 '!M226</f>
        <v>0</v>
      </c>
      <c r="AB165" s="37">
        <f t="shared" ca="1" si="75"/>
        <v>0</v>
      </c>
      <c r="AC165" s="37">
        <f t="shared" ca="1" si="92"/>
        <v>3808.3908387760293</v>
      </c>
      <c r="AD165" s="37">
        <f t="shared" ca="1" si="76"/>
        <v>3808.3908387760293</v>
      </c>
      <c r="AE165" s="37">
        <f t="shared" ca="1" si="77"/>
        <v>0</v>
      </c>
      <c r="AF165">
        <f t="shared" ca="1" si="93"/>
        <v>0</v>
      </c>
      <c r="AX165">
        <f t="shared" si="104"/>
        <v>156</v>
      </c>
      <c r="AY165" s="52">
        <f ca="1">'Rainfall Year 2045'!M226</f>
        <v>0</v>
      </c>
      <c r="AZ165" s="37">
        <f t="shared" ca="1" si="78"/>
        <v>0</v>
      </c>
      <c r="BA165" s="37">
        <f t="shared" ca="1" si="94"/>
        <v>0</v>
      </c>
      <c r="BB165" s="37">
        <f t="shared" ca="1" si="79"/>
        <v>0</v>
      </c>
      <c r="BC165" s="37">
        <f t="shared" ca="1" si="80"/>
        <v>0</v>
      </c>
      <c r="BD165">
        <f t="shared" ca="1" si="95"/>
        <v>0</v>
      </c>
      <c r="BX165">
        <f t="shared" si="105"/>
        <v>156</v>
      </c>
      <c r="BY165" s="52">
        <f ca="1">'Rainfall Year 2055 '!M226</f>
        <v>0.21648184513890059</v>
      </c>
      <c r="BZ165" s="37">
        <f t="shared" ca="1" si="81"/>
        <v>389.66732125002108</v>
      </c>
      <c r="CA165" s="37">
        <f t="shared" ca="1" si="96"/>
        <v>0</v>
      </c>
      <c r="CB165" s="37">
        <f t="shared" ca="1" si="82"/>
        <v>0</v>
      </c>
      <c r="CC165" s="37">
        <f t="shared" ca="1" si="83"/>
        <v>0</v>
      </c>
      <c r="CD165">
        <f t="shared" ca="1" si="97"/>
        <v>1</v>
      </c>
      <c r="CW165">
        <f t="shared" si="106"/>
        <v>156</v>
      </c>
      <c r="CX165" s="52">
        <f ca="1">'Rainfall Year 2065 '!M226</f>
        <v>6.8572982009146175</v>
      </c>
      <c r="CY165" s="37">
        <f t="shared" ca="1" si="84"/>
        <v>12343.136761646312</v>
      </c>
      <c r="CZ165" s="37">
        <f t="shared" ca="1" si="98"/>
        <v>181.87620998184184</v>
      </c>
      <c r="DA165" s="37">
        <f t="shared" ca="1" si="85"/>
        <v>181.87620998184184</v>
      </c>
      <c r="DB165" s="37">
        <f t="shared" ca="1" si="86"/>
        <v>2343.1367616463122</v>
      </c>
      <c r="DC165">
        <f t="shared" ca="1" si="99"/>
        <v>1</v>
      </c>
      <c r="DV165">
        <f t="shared" si="107"/>
        <v>156</v>
      </c>
      <c r="DW165" s="52">
        <f ca="1">'Rainfall Year 2075'!M226</f>
        <v>2.5407680554514802</v>
      </c>
      <c r="DX165" s="37">
        <f t="shared" ca="1" si="87"/>
        <v>4573.3824998126647</v>
      </c>
      <c r="DY165" s="37">
        <f t="shared" ca="1" si="100"/>
        <v>0</v>
      </c>
      <c r="DZ165" s="37">
        <f t="shared" ca="1" si="88"/>
        <v>0</v>
      </c>
      <c r="EA165" s="37">
        <f t="shared" ca="1" si="89"/>
        <v>0</v>
      </c>
      <c r="EB165">
        <f t="shared" ca="1" si="101"/>
        <v>1</v>
      </c>
    </row>
    <row r="166" spans="1:132">
      <c r="A166">
        <f t="shared" si="102"/>
        <v>157</v>
      </c>
      <c r="B166" s="52">
        <f ca="1">'Rainfall Year 2025'!M227</f>
        <v>0.48551163838553968</v>
      </c>
      <c r="C166" s="37">
        <f t="shared" ca="1" si="72"/>
        <v>873.92094909397144</v>
      </c>
      <c r="D166" s="37">
        <f t="shared" ca="1" si="90"/>
        <v>3928.7278217599178</v>
      </c>
      <c r="E166" s="37">
        <f t="shared" ca="1" si="73"/>
        <v>3928.7278217599178</v>
      </c>
      <c r="F166" s="37">
        <f t="shared" ca="1" si="74"/>
        <v>0</v>
      </c>
      <c r="G166">
        <f t="shared" ca="1" si="91"/>
        <v>1</v>
      </c>
      <c r="Z166">
        <f t="shared" si="103"/>
        <v>157</v>
      </c>
      <c r="AA166" s="52">
        <f ca="1">'Rainfall Year 2035 '!M227</f>
        <v>3.5214450283496044</v>
      </c>
      <c r="AB166" s="37">
        <f t="shared" ca="1" si="75"/>
        <v>6338.6010510292881</v>
      </c>
      <c r="AC166" s="37">
        <f t="shared" ca="1" si="92"/>
        <v>0</v>
      </c>
      <c r="AD166" s="37">
        <f t="shared" ca="1" si="76"/>
        <v>0</v>
      </c>
      <c r="AE166" s="37">
        <f t="shared" ca="1" si="77"/>
        <v>0</v>
      </c>
      <c r="AF166">
        <f t="shared" ca="1" si="93"/>
        <v>1</v>
      </c>
      <c r="AX166">
        <f t="shared" si="104"/>
        <v>157</v>
      </c>
      <c r="AY166" s="52">
        <f ca="1">'Rainfall Year 2045'!M227</f>
        <v>2.7480140345354593</v>
      </c>
      <c r="AZ166" s="37">
        <f t="shared" ca="1" si="78"/>
        <v>4946.425262163827</v>
      </c>
      <c r="BA166" s="37">
        <f t="shared" ca="1" si="94"/>
        <v>0</v>
      </c>
      <c r="BB166" s="37">
        <f t="shared" ca="1" si="79"/>
        <v>0</v>
      </c>
      <c r="BC166" s="37">
        <f t="shared" ca="1" si="80"/>
        <v>0</v>
      </c>
      <c r="BD166">
        <f t="shared" ca="1" si="95"/>
        <v>1</v>
      </c>
      <c r="BX166">
        <f t="shared" si="105"/>
        <v>157</v>
      </c>
      <c r="BY166" s="52">
        <f ca="1">'Rainfall Year 2055 '!M227</f>
        <v>0.44451855231986759</v>
      </c>
      <c r="BZ166" s="37">
        <f t="shared" ca="1" si="81"/>
        <v>800.13339417576162</v>
      </c>
      <c r="CA166" s="37">
        <f t="shared" ca="1" si="96"/>
        <v>389.66732125002108</v>
      </c>
      <c r="CB166" s="37">
        <f t="shared" ca="1" si="82"/>
        <v>389.66732125002108</v>
      </c>
      <c r="CC166" s="37">
        <f t="shared" ca="1" si="83"/>
        <v>0</v>
      </c>
      <c r="CD166">
        <f t="shared" ca="1" si="97"/>
        <v>1</v>
      </c>
      <c r="CW166">
        <f t="shared" si="106"/>
        <v>157</v>
      </c>
      <c r="CX166" s="52">
        <f ca="1">'Rainfall Year 2065 '!M227</f>
        <v>0</v>
      </c>
      <c r="CY166" s="37">
        <f t="shared" ca="1" si="84"/>
        <v>0</v>
      </c>
      <c r="CZ166" s="37">
        <f t="shared" ca="1" si="98"/>
        <v>10000</v>
      </c>
      <c r="DA166" s="37">
        <f t="shared" ca="1" si="85"/>
        <v>10000</v>
      </c>
      <c r="DB166" s="37">
        <f t="shared" ca="1" si="86"/>
        <v>0</v>
      </c>
      <c r="DC166">
        <f t="shared" ca="1" si="99"/>
        <v>0</v>
      </c>
      <c r="DV166">
        <f t="shared" si="107"/>
        <v>157</v>
      </c>
      <c r="DW166" s="52">
        <f ca="1">'Rainfall Year 2075'!M227</f>
        <v>3.3120107359303494</v>
      </c>
      <c r="DX166" s="37">
        <f t="shared" ca="1" si="87"/>
        <v>5961.6193246746288</v>
      </c>
      <c r="DY166" s="37">
        <f t="shared" ca="1" si="100"/>
        <v>4573.3824998126647</v>
      </c>
      <c r="DZ166" s="37">
        <f t="shared" ca="1" si="88"/>
        <v>4573.3824998126647</v>
      </c>
      <c r="EA166" s="37">
        <f t="shared" ca="1" si="89"/>
        <v>0</v>
      </c>
      <c r="EB166">
        <f t="shared" ca="1" si="101"/>
        <v>1</v>
      </c>
    </row>
    <row r="167" spans="1:132">
      <c r="A167">
        <f t="shared" si="102"/>
        <v>158</v>
      </c>
      <c r="B167" s="52">
        <f ca="1">'Rainfall Year 2025'!M228</f>
        <v>3.2074326602025929</v>
      </c>
      <c r="C167" s="37">
        <f t="shared" ca="1" si="72"/>
        <v>5773.3787883646673</v>
      </c>
      <c r="D167" s="37">
        <f t="shared" ca="1" si="90"/>
        <v>873.9209490939711</v>
      </c>
      <c r="E167" s="37">
        <f t="shared" ca="1" si="73"/>
        <v>873.9209490939711</v>
      </c>
      <c r="F167" s="37">
        <f t="shared" ca="1" si="74"/>
        <v>0</v>
      </c>
      <c r="G167">
        <f t="shared" ca="1" si="91"/>
        <v>1</v>
      </c>
      <c r="Z167">
        <f t="shared" si="103"/>
        <v>158</v>
      </c>
      <c r="AA167" s="52">
        <f ca="1">'Rainfall Year 2035 '!M228</f>
        <v>3.4389990120315508</v>
      </c>
      <c r="AB167" s="37">
        <f t="shared" ca="1" si="75"/>
        <v>6190.1982216567912</v>
      </c>
      <c r="AC167" s="37">
        <f t="shared" ca="1" si="92"/>
        <v>6338.6010510292881</v>
      </c>
      <c r="AD167" s="37">
        <f t="shared" ca="1" si="76"/>
        <v>6338.6010510292881</v>
      </c>
      <c r="AE167" s="37">
        <f t="shared" ca="1" si="77"/>
        <v>0</v>
      </c>
      <c r="AF167">
        <f t="shared" ca="1" si="93"/>
        <v>1</v>
      </c>
      <c r="AX167">
        <f t="shared" si="104"/>
        <v>158</v>
      </c>
      <c r="AY167" s="52">
        <f ca="1">'Rainfall Year 2045'!M228</f>
        <v>0.90394958928111324</v>
      </c>
      <c r="AZ167" s="37">
        <f t="shared" ca="1" si="78"/>
        <v>1627.1092607060039</v>
      </c>
      <c r="BA167" s="37">
        <f t="shared" ca="1" si="94"/>
        <v>4946.425262163827</v>
      </c>
      <c r="BB167" s="37">
        <f t="shared" ca="1" si="79"/>
        <v>4946.425262163827</v>
      </c>
      <c r="BC167" s="37">
        <f t="shared" ca="1" si="80"/>
        <v>0</v>
      </c>
      <c r="BD167">
        <f t="shared" ca="1" si="95"/>
        <v>1</v>
      </c>
      <c r="BX167">
        <f t="shared" si="105"/>
        <v>158</v>
      </c>
      <c r="BY167" s="52">
        <f ca="1">'Rainfall Year 2055 '!M228</f>
        <v>0.42421959812915877</v>
      </c>
      <c r="BZ167" s="37">
        <f t="shared" ca="1" si="81"/>
        <v>763.59527663248582</v>
      </c>
      <c r="CA167" s="37">
        <f t="shared" ca="1" si="96"/>
        <v>800.13339417576162</v>
      </c>
      <c r="CB167" s="37">
        <f t="shared" ca="1" si="82"/>
        <v>800.13339417576162</v>
      </c>
      <c r="CC167" s="37">
        <f t="shared" ca="1" si="83"/>
        <v>0</v>
      </c>
      <c r="CD167">
        <f t="shared" ca="1" si="97"/>
        <v>1</v>
      </c>
      <c r="CW167">
        <f t="shared" si="106"/>
        <v>158</v>
      </c>
      <c r="CX167" s="52">
        <f ca="1">'Rainfall Year 2065 '!M228</f>
        <v>2.4762119129759026</v>
      </c>
      <c r="CY167" s="37">
        <f t="shared" ca="1" si="84"/>
        <v>4457.1814433566251</v>
      </c>
      <c r="CZ167" s="37">
        <f t="shared" ca="1" si="98"/>
        <v>0</v>
      </c>
      <c r="DA167" s="37">
        <f t="shared" ca="1" si="85"/>
        <v>0</v>
      </c>
      <c r="DB167" s="37">
        <f t="shared" ca="1" si="86"/>
        <v>0</v>
      </c>
      <c r="DC167">
        <f t="shared" ca="1" si="99"/>
        <v>1</v>
      </c>
      <c r="DV167">
        <f t="shared" si="107"/>
        <v>158</v>
      </c>
      <c r="DW167" s="52">
        <f ca="1">'Rainfall Year 2075'!M228</f>
        <v>0.62955582282931866</v>
      </c>
      <c r="DX167" s="37">
        <f t="shared" ca="1" si="87"/>
        <v>1133.2004810927735</v>
      </c>
      <c r="DY167" s="37">
        <f t="shared" ca="1" si="100"/>
        <v>5961.6193246746288</v>
      </c>
      <c r="DZ167" s="37">
        <f t="shared" ca="1" si="88"/>
        <v>5961.6193246746288</v>
      </c>
      <c r="EA167" s="37">
        <f t="shared" ca="1" si="89"/>
        <v>0</v>
      </c>
      <c r="EB167">
        <f t="shared" ca="1" si="101"/>
        <v>1</v>
      </c>
    </row>
    <row r="168" spans="1:132">
      <c r="A168">
        <f t="shared" si="102"/>
        <v>159</v>
      </c>
      <c r="B168" s="52">
        <f ca="1">'Rainfall Year 2025'!M229</f>
        <v>0.58140667885562525</v>
      </c>
      <c r="C168" s="37">
        <f t="shared" ca="1" si="72"/>
        <v>1046.5320219401253</v>
      </c>
      <c r="D168" s="37">
        <f t="shared" ca="1" si="90"/>
        <v>5773.3787883646673</v>
      </c>
      <c r="E168" s="37">
        <f t="shared" ca="1" si="73"/>
        <v>5773.3787883646673</v>
      </c>
      <c r="F168" s="37">
        <f t="shared" ca="1" si="74"/>
        <v>0</v>
      </c>
      <c r="G168">
        <f t="shared" ca="1" si="91"/>
        <v>1</v>
      </c>
      <c r="Z168">
        <f t="shared" si="103"/>
        <v>159</v>
      </c>
      <c r="AA168" s="52">
        <f ca="1">'Rainfall Year 2035 '!M229</f>
        <v>0</v>
      </c>
      <c r="AB168" s="37">
        <f t="shared" ca="1" si="75"/>
        <v>0</v>
      </c>
      <c r="AC168" s="37">
        <f t="shared" ca="1" si="92"/>
        <v>6190.1982216567912</v>
      </c>
      <c r="AD168" s="37">
        <f t="shared" ca="1" si="76"/>
        <v>6190.1982216567912</v>
      </c>
      <c r="AE168" s="37">
        <f t="shared" ca="1" si="77"/>
        <v>0</v>
      </c>
      <c r="AF168">
        <f t="shared" ca="1" si="93"/>
        <v>0</v>
      </c>
      <c r="AX168">
        <f t="shared" si="104"/>
        <v>159</v>
      </c>
      <c r="AY168" s="52">
        <f ca="1">'Rainfall Year 2045'!M229</f>
        <v>10.167225603461009</v>
      </c>
      <c r="AZ168" s="37">
        <f t="shared" ca="1" si="78"/>
        <v>18301.006086229816</v>
      </c>
      <c r="BA168" s="37">
        <f t="shared" ca="1" si="94"/>
        <v>1627.1092607060036</v>
      </c>
      <c r="BB168" s="37">
        <f t="shared" ca="1" si="79"/>
        <v>1627.1092607060036</v>
      </c>
      <c r="BC168" s="37">
        <f t="shared" ca="1" si="80"/>
        <v>8301.006086229816</v>
      </c>
      <c r="BD168">
        <f t="shared" ca="1" si="95"/>
        <v>1</v>
      </c>
      <c r="BX168">
        <f t="shared" si="105"/>
        <v>159</v>
      </c>
      <c r="BY168" s="52">
        <f ca="1">'Rainfall Year 2055 '!M229</f>
        <v>0.13549460723453607</v>
      </c>
      <c r="BZ168" s="37">
        <f t="shared" ca="1" si="81"/>
        <v>243.89029302216494</v>
      </c>
      <c r="CA168" s="37">
        <f t="shared" ca="1" si="96"/>
        <v>763.59527663248582</v>
      </c>
      <c r="CB168" s="37">
        <f t="shared" ca="1" si="82"/>
        <v>763.59527663248582</v>
      </c>
      <c r="CC168" s="37">
        <f t="shared" ca="1" si="83"/>
        <v>0</v>
      </c>
      <c r="CD168">
        <f t="shared" ca="1" si="97"/>
        <v>1</v>
      </c>
      <c r="CW168">
        <f t="shared" si="106"/>
        <v>159</v>
      </c>
      <c r="CX168" s="52">
        <f ca="1">'Rainfall Year 2065 '!M229</f>
        <v>0</v>
      </c>
      <c r="CY168" s="37">
        <f t="shared" ca="1" si="84"/>
        <v>0</v>
      </c>
      <c r="CZ168" s="37">
        <f t="shared" ca="1" si="98"/>
        <v>4457.1814433566251</v>
      </c>
      <c r="DA168" s="37">
        <f t="shared" ca="1" si="85"/>
        <v>4457.1814433566251</v>
      </c>
      <c r="DB168" s="37">
        <f t="shared" ca="1" si="86"/>
        <v>0</v>
      </c>
      <c r="DC168">
        <f t="shared" ca="1" si="99"/>
        <v>0</v>
      </c>
      <c r="DV168">
        <f t="shared" si="107"/>
        <v>159</v>
      </c>
      <c r="DW168" s="52">
        <f ca="1">'Rainfall Year 2075'!M229</f>
        <v>0</v>
      </c>
      <c r="DX168" s="37">
        <f t="shared" ca="1" si="87"/>
        <v>0</v>
      </c>
      <c r="DY168" s="37">
        <f t="shared" ca="1" si="100"/>
        <v>1133.2004810927738</v>
      </c>
      <c r="DZ168" s="37">
        <f t="shared" ca="1" si="88"/>
        <v>1133.2004810927738</v>
      </c>
      <c r="EA168" s="37">
        <f t="shared" ca="1" si="89"/>
        <v>0</v>
      </c>
      <c r="EB168">
        <f t="shared" ca="1" si="101"/>
        <v>0</v>
      </c>
    </row>
    <row r="169" spans="1:132">
      <c r="A169">
        <f t="shared" si="102"/>
        <v>160</v>
      </c>
      <c r="B169" s="52">
        <f ca="1">'Rainfall Year 2025'!M230</f>
        <v>2.4158928957922612</v>
      </c>
      <c r="C169" s="37">
        <f t="shared" ca="1" si="72"/>
        <v>4348.60721242607</v>
      </c>
      <c r="D169" s="37">
        <f t="shared" ca="1" si="90"/>
        <v>1046.5320219401256</v>
      </c>
      <c r="E169" s="37">
        <f t="shared" ca="1" si="73"/>
        <v>1046.5320219401256</v>
      </c>
      <c r="F169" s="37">
        <f t="shared" ca="1" si="74"/>
        <v>0</v>
      </c>
      <c r="G169">
        <f t="shared" ca="1" si="91"/>
        <v>1</v>
      </c>
      <c r="Z169">
        <f t="shared" si="103"/>
        <v>160</v>
      </c>
      <c r="AA169" s="52">
        <f ca="1">'Rainfall Year 2035 '!M230</f>
        <v>1.8965872218449191</v>
      </c>
      <c r="AB169" s="37">
        <f t="shared" ca="1" si="75"/>
        <v>3413.8569993208544</v>
      </c>
      <c r="AC169" s="37">
        <f t="shared" ca="1" si="92"/>
        <v>0</v>
      </c>
      <c r="AD169" s="37">
        <f t="shared" ca="1" si="76"/>
        <v>0</v>
      </c>
      <c r="AE169" s="37">
        <f t="shared" ca="1" si="77"/>
        <v>0</v>
      </c>
      <c r="AF169">
        <f t="shared" ca="1" si="93"/>
        <v>1</v>
      </c>
      <c r="AX169">
        <f t="shared" si="104"/>
        <v>160</v>
      </c>
      <c r="AY169" s="52">
        <f ca="1">'Rainfall Year 2045'!M230</f>
        <v>8.6262176599549427</v>
      </c>
      <c r="AZ169" s="37">
        <f t="shared" ca="1" si="78"/>
        <v>15527.191787918897</v>
      </c>
      <c r="BA169" s="37">
        <f t="shared" ca="1" si="94"/>
        <v>10000</v>
      </c>
      <c r="BB169" s="37">
        <f t="shared" ca="1" si="79"/>
        <v>10000</v>
      </c>
      <c r="BC169" s="37">
        <f t="shared" ca="1" si="80"/>
        <v>5527.1917879188968</v>
      </c>
      <c r="BD169">
        <f t="shared" ca="1" si="95"/>
        <v>1</v>
      </c>
      <c r="BX169">
        <f t="shared" si="105"/>
        <v>160</v>
      </c>
      <c r="BY169" s="52">
        <f ca="1">'Rainfall Year 2055 '!M230</f>
        <v>1.7767329408910413</v>
      </c>
      <c r="BZ169" s="37">
        <f t="shared" ca="1" si="81"/>
        <v>3198.1192936038742</v>
      </c>
      <c r="CA169" s="37">
        <f t="shared" ca="1" si="96"/>
        <v>243.890293022165</v>
      </c>
      <c r="CB169" s="37">
        <f t="shared" ca="1" si="82"/>
        <v>243.890293022165</v>
      </c>
      <c r="CC169" s="37">
        <f t="shared" ca="1" si="83"/>
        <v>0</v>
      </c>
      <c r="CD169">
        <f t="shared" ca="1" si="97"/>
        <v>1</v>
      </c>
      <c r="CW169">
        <f t="shared" si="106"/>
        <v>160</v>
      </c>
      <c r="CX169" s="52">
        <f ca="1">'Rainfall Year 2065 '!M230</f>
        <v>0</v>
      </c>
      <c r="CY169" s="37">
        <f t="shared" ca="1" si="84"/>
        <v>0</v>
      </c>
      <c r="CZ169" s="37">
        <f t="shared" ca="1" si="98"/>
        <v>0</v>
      </c>
      <c r="DA169" s="37">
        <f t="shared" ca="1" si="85"/>
        <v>0</v>
      </c>
      <c r="DB169" s="37">
        <f t="shared" ca="1" si="86"/>
        <v>0</v>
      </c>
      <c r="DC169">
        <f t="shared" ca="1" si="99"/>
        <v>0</v>
      </c>
      <c r="DV169">
        <f t="shared" si="107"/>
        <v>160</v>
      </c>
      <c r="DW169" s="52">
        <f ca="1">'Rainfall Year 2075'!M230</f>
        <v>1.4499315045209678</v>
      </c>
      <c r="DX169" s="37">
        <f t="shared" ca="1" si="87"/>
        <v>2609.8767081377418</v>
      </c>
      <c r="DY169" s="37">
        <f t="shared" ca="1" si="100"/>
        <v>0</v>
      </c>
      <c r="DZ169" s="37">
        <f t="shared" ca="1" si="88"/>
        <v>0</v>
      </c>
      <c r="EA169" s="37">
        <f t="shared" ca="1" si="89"/>
        <v>0</v>
      </c>
      <c r="EB169">
        <f t="shared" ca="1" si="101"/>
        <v>1</v>
      </c>
    </row>
    <row r="170" spans="1:132">
      <c r="A170">
        <f t="shared" si="102"/>
        <v>161</v>
      </c>
      <c r="B170" s="52">
        <f ca="1">'Rainfall Year 2025'!M231</f>
        <v>1.2113498085642038</v>
      </c>
      <c r="C170" s="37">
        <f t="shared" ca="1" si="72"/>
        <v>2180.4296554155667</v>
      </c>
      <c r="D170" s="37">
        <f t="shared" ca="1" si="90"/>
        <v>4348.60721242607</v>
      </c>
      <c r="E170" s="37">
        <f t="shared" ca="1" si="73"/>
        <v>4348.60721242607</v>
      </c>
      <c r="F170" s="37">
        <f t="shared" ca="1" si="74"/>
        <v>0</v>
      </c>
      <c r="G170">
        <f t="shared" ca="1" si="91"/>
        <v>1</v>
      </c>
      <c r="Z170">
        <f t="shared" si="103"/>
        <v>161</v>
      </c>
      <c r="AA170" s="52">
        <f ca="1">'Rainfall Year 2035 '!M231</f>
        <v>7.3839388576465605</v>
      </c>
      <c r="AB170" s="37">
        <f t="shared" ca="1" si="75"/>
        <v>13291.089943763809</v>
      </c>
      <c r="AC170" s="37">
        <f t="shared" ca="1" si="92"/>
        <v>3413.8569993208544</v>
      </c>
      <c r="AD170" s="37">
        <f t="shared" ca="1" si="76"/>
        <v>3413.8569993208544</v>
      </c>
      <c r="AE170" s="37">
        <f t="shared" ca="1" si="77"/>
        <v>3291.0899437638091</v>
      </c>
      <c r="AF170">
        <f t="shared" ca="1" si="93"/>
        <v>1</v>
      </c>
      <c r="AX170">
        <f t="shared" si="104"/>
        <v>161</v>
      </c>
      <c r="AY170" s="52">
        <f ca="1">'Rainfall Year 2045'!M231</f>
        <v>1.8161828788720773</v>
      </c>
      <c r="AZ170" s="37">
        <f t="shared" ca="1" si="78"/>
        <v>3269.129181969739</v>
      </c>
      <c r="BA170" s="37">
        <f t="shared" ca="1" si="94"/>
        <v>10000</v>
      </c>
      <c r="BB170" s="37">
        <f t="shared" ca="1" si="79"/>
        <v>10000</v>
      </c>
      <c r="BC170" s="37">
        <f t="shared" ca="1" si="80"/>
        <v>0</v>
      </c>
      <c r="BD170">
        <f t="shared" ca="1" si="95"/>
        <v>1</v>
      </c>
      <c r="BX170">
        <f t="shared" si="105"/>
        <v>161</v>
      </c>
      <c r="BY170" s="52">
        <f ca="1">'Rainfall Year 2055 '!M231</f>
        <v>5.5532682648296712</v>
      </c>
      <c r="BZ170" s="37">
        <f t="shared" ca="1" si="81"/>
        <v>9995.8828766934075</v>
      </c>
      <c r="CA170" s="37">
        <f t="shared" ca="1" si="96"/>
        <v>3198.1192936038742</v>
      </c>
      <c r="CB170" s="37">
        <f t="shared" ca="1" si="82"/>
        <v>3198.1192936038742</v>
      </c>
      <c r="CC170" s="37">
        <f t="shared" ca="1" si="83"/>
        <v>0</v>
      </c>
      <c r="CD170">
        <f t="shared" ca="1" si="97"/>
        <v>1</v>
      </c>
      <c r="CW170">
        <f t="shared" si="106"/>
        <v>161</v>
      </c>
      <c r="CX170" s="52">
        <f ca="1">'Rainfall Year 2065 '!M231</f>
        <v>0</v>
      </c>
      <c r="CY170" s="37">
        <f t="shared" ca="1" si="84"/>
        <v>0</v>
      </c>
      <c r="CZ170" s="37">
        <f t="shared" ca="1" si="98"/>
        <v>0</v>
      </c>
      <c r="DA170" s="37">
        <f t="shared" ca="1" si="85"/>
        <v>0</v>
      </c>
      <c r="DB170" s="37">
        <f t="shared" ca="1" si="86"/>
        <v>0</v>
      </c>
      <c r="DC170">
        <f t="shared" ca="1" si="99"/>
        <v>0</v>
      </c>
      <c r="DV170">
        <f t="shared" si="107"/>
        <v>161</v>
      </c>
      <c r="DW170" s="52">
        <f ca="1">'Rainfall Year 2075'!M231</f>
        <v>3.4039500007214327</v>
      </c>
      <c r="DX170" s="37">
        <f t="shared" ca="1" si="87"/>
        <v>6127.1100012985789</v>
      </c>
      <c r="DY170" s="37">
        <f t="shared" ca="1" si="100"/>
        <v>2609.8767081377418</v>
      </c>
      <c r="DZ170" s="37">
        <f t="shared" ca="1" si="88"/>
        <v>2609.8767081377418</v>
      </c>
      <c r="EA170" s="37">
        <f t="shared" ca="1" si="89"/>
        <v>0</v>
      </c>
      <c r="EB170">
        <f t="shared" ca="1" si="101"/>
        <v>1</v>
      </c>
    </row>
    <row r="171" spans="1:132">
      <c r="A171">
        <f t="shared" si="102"/>
        <v>162</v>
      </c>
      <c r="B171" s="52">
        <f ca="1">'Rainfall Year 2025'!M232</f>
        <v>0</v>
      </c>
      <c r="C171" s="37">
        <f t="shared" ca="1" si="72"/>
        <v>0</v>
      </c>
      <c r="D171" s="37">
        <f t="shared" ca="1" si="90"/>
        <v>2180.4296554155662</v>
      </c>
      <c r="E171" s="37">
        <f t="shared" ca="1" si="73"/>
        <v>2180.4296554155662</v>
      </c>
      <c r="F171" s="37">
        <f t="shared" ca="1" si="74"/>
        <v>0</v>
      </c>
      <c r="G171">
        <f t="shared" ca="1" si="91"/>
        <v>0</v>
      </c>
      <c r="Z171">
        <f t="shared" si="103"/>
        <v>162</v>
      </c>
      <c r="AA171" s="52">
        <f ca="1">'Rainfall Year 2035 '!M232</f>
        <v>0</v>
      </c>
      <c r="AB171" s="37">
        <f t="shared" ca="1" si="75"/>
        <v>0</v>
      </c>
      <c r="AC171" s="37">
        <f t="shared" ca="1" si="92"/>
        <v>10000</v>
      </c>
      <c r="AD171" s="37">
        <f t="shared" ca="1" si="76"/>
        <v>10000</v>
      </c>
      <c r="AE171" s="37">
        <f t="shared" ca="1" si="77"/>
        <v>0</v>
      </c>
      <c r="AF171">
        <f t="shared" ca="1" si="93"/>
        <v>0</v>
      </c>
      <c r="AX171">
        <f t="shared" si="104"/>
        <v>162</v>
      </c>
      <c r="AY171" s="52">
        <f ca="1">'Rainfall Year 2045'!M232</f>
        <v>6.15634482205712</v>
      </c>
      <c r="AZ171" s="37">
        <f t="shared" ca="1" si="78"/>
        <v>11081.420679702816</v>
      </c>
      <c r="BA171" s="37">
        <f t="shared" ca="1" si="94"/>
        <v>3269.1291819697399</v>
      </c>
      <c r="BB171" s="37">
        <f t="shared" ca="1" si="79"/>
        <v>3269.1291819697399</v>
      </c>
      <c r="BC171" s="37">
        <f t="shared" ca="1" si="80"/>
        <v>1081.4206797028164</v>
      </c>
      <c r="BD171">
        <f t="shared" ca="1" si="95"/>
        <v>1</v>
      </c>
      <c r="BX171">
        <f t="shared" si="105"/>
        <v>162</v>
      </c>
      <c r="BY171" s="52">
        <f ca="1">'Rainfall Year 2055 '!M232</f>
        <v>2.1185937963994976</v>
      </c>
      <c r="BZ171" s="37">
        <f t="shared" ca="1" si="81"/>
        <v>3813.4688335190958</v>
      </c>
      <c r="CA171" s="37">
        <f t="shared" ca="1" si="96"/>
        <v>9995.8828766934057</v>
      </c>
      <c r="CB171" s="37">
        <f t="shared" ca="1" si="82"/>
        <v>9995.8828766934057</v>
      </c>
      <c r="CC171" s="37">
        <f t="shared" ca="1" si="83"/>
        <v>0</v>
      </c>
      <c r="CD171">
        <f t="shared" ca="1" si="97"/>
        <v>1</v>
      </c>
      <c r="CW171">
        <f t="shared" si="106"/>
        <v>162</v>
      </c>
      <c r="CX171" s="52">
        <f ca="1">'Rainfall Year 2065 '!M232</f>
        <v>1.3163743575373767</v>
      </c>
      <c r="CY171" s="37">
        <f t="shared" ca="1" si="84"/>
        <v>2369.473843567278</v>
      </c>
      <c r="CZ171" s="37">
        <f t="shared" ca="1" si="98"/>
        <v>0</v>
      </c>
      <c r="DA171" s="37">
        <f t="shared" ca="1" si="85"/>
        <v>0</v>
      </c>
      <c r="DB171" s="37">
        <f t="shared" ca="1" si="86"/>
        <v>0</v>
      </c>
      <c r="DC171">
        <f t="shared" ca="1" si="99"/>
        <v>1</v>
      </c>
      <c r="DV171">
        <f t="shared" si="107"/>
        <v>162</v>
      </c>
      <c r="DW171" s="52">
        <f ca="1">'Rainfall Year 2075'!M232</f>
        <v>3.2091222161037058</v>
      </c>
      <c r="DX171" s="37">
        <f t="shared" ca="1" si="87"/>
        <v>5776.4199889866704</v>
      </c>
      <c r="DY171" s="37">
        <f t="shared" ca="1" si="100"/>
        <v>6127.1100012985798</v>
      </c>
      <c r="DZ171" s="37">
        <f t="shared" ca="1" si="88"/>
        <v>6127.1100012985798</v>
      </c>
      <c r="EA171" s="37">
        <f t="shared" ca="1" si="89"/>
        <v>0</v>
      </c>
      <c r="EB171">
        <f t="shared" ca="1" si="101"/>
        <v>1</v>
      </c>
    </row>
    <row r="172" spans="1:132">
      <c r="A172">
        <f t="shared" si="102"/>
        <v>163</v>
      </c>
      <c r="B172" s="52">
        <f ca="1">'Rainfall Year 2025'!M233</f>
        <v>1.3727042231559752</v>
      </c>
      <c r="C172" s="37">
        <f t="shared" ca="1" si="72"/>
        <v>2470.8676016807553</v>
      </c>
      <c r="D172" s="37">
        <f t="shared" ca="1" si="90"/>
        <v>0</v>
      </c>
      <c r="E172" s="37">
        <f t="shared" ca="1" si="73"/>
        <v>0</v>
      </c>
      <c r="F172" s="37">
        <f t="shared" ca="1" si="74"/>
        <v>0</v>
      </c>
      <c r="G172">
        <f t="shared" ca="1" si="91"/>
        <v>1</v>
      </c>
      <c r="Z172">
        <f t="shared" si="103"/>
        <v>163</v>
      </c>
      <c r="AA172" s="52">
        <f ca="1">'Rainfall Year 2035 '!M233</f>
        <v>0</v>
      </c>
      <c r="AB172" s="37">
        <f t="shared" ca="1" si="75"/>
        <v>0</v>
      </c>
      <c r="AC172" s="37">
        <f t="shared" ca="1" si="92"/>
        <v>0</v>
      </c>
      <c r="AD172" s="37">
        <f t="shared" ca="1" si="76"/>
        <v>0</v>
      </c>
      <c r="AE172" s="37">
        <f t="shared" ca="1" si="77"/>
        <v>0</v>
      </c>
      <c r="AF172">
        <f t="shared" ca="1" si="93"/>
        <v>0</v>
      </c>
      <c r="AX172">
        <f t="shared" si="104"/>
        <v>163</v>
      </c>
      <c r="AY172" s="52">
        <f ca="1">'Rainfall Year 2045'!M233</f>
        <v>0.87272074397841193</v>
      </c>
      <c r="AZ172" s="37">
        <f t="shared" ca="1" si="78"/>
        <v>1570.8973391611414</v>
      </c>
      <c r="BA172" s="37">
        <f t="shared" ca="1" si="94"/>
        <v>10000</v>
      </c>
      <c r="BB172" s="37">
        <f t="shared" ca="1" si="79"/>
        <v>10000</v>
      </c>
      <c r="BC172" s="37">
        <f t="shared" ca="1" si="80"/>
        <v>0</v>
      </c>
      <c r="BD172">
        <f t="shared" ca="1" si="95"/>
        <v>1</v>
      </c>
      <c r="BX172">
        <f t="shared" si="105"/>
        <v>163</v>
      </c>
      <c r="BY172" s="52">
        <f ca="1">'Rainfall Year 2055 '!M233</f>
        <v>0</v>
      </c>
      <c r="BZ172" s="37">
        <f t="shared" ca="1" si="81"/>
        <v>0</v>
      </c>
      <c r="CA172" s="37">
        <f t="shared" ca="1" si="96"/>
        <v>3813.4688335190949</v>
      </c>
      <c r="CB172" s="37">
        <f t="shared" ca="1" si="82"/>
        <v>3813.4688335190949</v>
      </c>
      <c r="CC172" s="37">
        <f t="shared" ca="1" si="83"/>
        <v>0</v>
      </c>
      <c r="CD172">
        <f t="shared" ca="1" si="97"/>
        <v>0</v>
      </c>
      <c r="CW172">
        <f t="shared" si="106"/>
        <v>163</v>
      </c>
      <c r="CX172" s="52">
        <f ca="1">'Rainfall Year 2065 '!M233</f>
        <v>3.9510143491589531</v>
      </c>
      <c r="CY172" s="37">
        <f t="shared" ca="1" si="84"/>
        <v>7111.8258284861158</v>
      </c>
      <c r="CZ172" s="37">
        <f t="shared" ca="1" si="98"/>
        <v>2369.473843567278</v>
      </c>
      <c r="DA172" s="37">
        <f t="shared" ca="1" si="85"/>
        <v>2369.473843567278</v>
      </c>
      <c r="DB172" s="37">
        <f t="shared" ca="1" si="86"/>
        <v>0</v>
      </c>
      <c r="DC172">
        <f t="shared" ca="1" si="99"/>
        <v>1</v>
      </c>
      <c r="DV172">
        <f t="shared" si="107"/>
        <v>163</v>
      </c>
      <c r="DW172" s="52">
        <f ca="1">'Rainfall Year 2075'!M233</f>
        <v>0.2463863033013223</v>
      </c>
      <c r="DX172" s="37">
        <f t="shared" ca="1" si="87"/>
        <v>443.49534594238014</v>
      </c>
      <c r="DY172" s="37">
        <f t="shared" ca="1" si="100"/>
        <v>5776.4199889866695</v>
      </c>
      <c r="DZ172" s="37">
        <f t="shared" ca="1" si="88"/>
        <v>5776.4199889866695</v>
      </c>
      <c r="EA172" s="37">
        <f t="shared" ca="1" si="89"/>
        <v>0</v>
      </c>
      <c r="EB172">
        <f t="shared" ca="1" si="101"/>
        <v>1</v>
      </c>
    </row>
    <row r="173" spans="1:132">
      <c r="A173">
        <f t="shared" si="102"/>
        <v>164</v>
      </c>
      <c r="B173" s="52">
        <f ca="1">'Rainfall Year 2025'!M234</f>
        <v>0</v>
      </c>
      <c r="C173" s="37">
        <f t="shared" ca="1" si="72"/>
        <v>0</v>
      </c>
      <c r="D173" s="37">
        <f t="shared" ca="1" si="90"/>
        <v>2470.8676016807553</v>
      </c>
      <c r="E173" s="37">
        <f t="shared" ca="1" si="73"/>
        <v>2470.8676016807553</v>
      </c>
      <c r="F173" s="37">
        <f t="shared" ca="1" si="74"/>
        <v>0</v>
      </c>
      <c r="G173">
        <f t="shared" ca="1" si="91"/>
        <v>0</v>
      </c>
      <c r="Z173">
        <f t="shared" si="103"/>
        <v>164</v>
      </c>
      <c r="AA173" s="52">
        <f ca="1">'Rainfall Year 2035 '!M234</f>
        <v>0</v>
      </c>
      <c r="AB173" s="37">
        <f t="shared" ca="1" si="75"/>
        <v>0</v>
      </c>
      <c r="AC173" s="37">
        <f t="shared" ca="1" si="92"/>
        <v>0</v>
      </c>
      <c r="AD173" s="37">
        <f t="shared" ca="1" si="76"/>
        <v>0</v>
      </c>
      <c r="AE173" s="37">
        <f t="shared" ca="1" si="77"/>
        <v>0</v>
      </c>
      <c r="AF173">
        <f t="shared" ca="1" si="93"/>
        <v>0</v>
      </c>
      <c r="AX173">
        <f t="shared" si="104"/>
        <v>164</v>
      </c>
      <c r="AY173" s="52">
        <f ca="1">'Rainfall Year 2045'!M234</f>
        <v>0</v>
      </c>
      <c r="AZ173" s="37">
        <f t="shared" ca="1" si="78"/>
        <v>0</v>
      </c>
      <c r="BA173" s="37">
        <f t="shared" ca="1" si="94"/>
        <v>1570.8973391611416</v>
      </c>
      <c r="BB173" s="37">
        <f t="shared" ca="1" si="79"/>
        <v>1570.8973391611416</v>
      </c>
      <c r="BC173" s="37">
        <f t="shared" ca="1" si="80"/>
        <v>0</v>
      </c>
      <c r="BD173">
        <f t="shared" ca="1" si="95"/>
        <v>0</v>
      </c>
      <c r="BX173">
        <f t="shared" si="105"/>
        <v>164</v>
      </c>
      <c r="BY173" s="52">
        <f ca="1">'Rainfall Year 2055 '!M234</f>
        <v>0.23161233045017571</v>
      </c>
      <c r="BZ173" s="37">
        <f t="shared" ca="1" si="81"/>
        <v>416.90219481031625</v>
      </c>
      <c r="CA173" s="37">
        <f t="shared" ca="1" si="96"/>
        <v>0</v>
      </c>
      <c r="CB173" s="37">
        <f t="shared" ca="1" si="82"/>
        <v>0</v>
      </c>
      <c r="CC173" s="37">
        <f t="shared" ca="1" si="83"/>
        <v>0</v>
      </c>
      <c r="CD173">
        <f t="shared" ca="1" si="97"/>
        <v>1</v>
      </c>
      <c r="CW173">
        <f t="shared" si="106"/>
        <v>164</v>
      </c>
      <c r="CX173" s="52">
        <f ca="1">'Rainfall Year 2065 '!M234</f>
        <v>1.1407015786007173</v>
      </c>
      <c r="CY173" s="37">
        <f t="shared" ca="1" si="84"/>
        <v>2053.2628414812912</v>
      </c>
      <c r="CZ173" s="37">
        <f t="shared" ca="1" si="98"/>
        <v>7111.8258284861158</v>
      </c>
      <c r="DA173" s="37">
        <f t="shared" ca="1" si="85"/>
        <v>7111.8258284861158</v>
      </c>
      <c r="DB173" s="37">
        <f t="shared" ca="1" si="86"/>
        <v>0</v>
      </c>
      <c r="DC173">
        <f t="shared" ca="1" si="99"/>
        <v>1</v>
      </c>
      <c r="DV173">
        <f t="shared" si="107"/>
        <v>164</v>
      </c>
      <c r="DW173" s="52">
        <f ca="1">'Rainfall Year 2075'!M234</f>
        <v>5.3738919049557445</v>
      </c>
      <c r="DX173" s="37">
        <f t="shared" ca="1" si="87"/>
        <v>9673.0054289203399</v>
      </c>
      <c r="DY173" s="37">
        <f t="shared" ca="1" si="100"/>
        <v>443.49534594238048</v>
      </c>
      <c r="DZ173" s="37">
        <f t="shared" ca="1" si="88"/>
        <v>443.49534594238048</v>
      </c>
      <c r="EA173" s="37">
        <f t="shared" ca="1" si="89"/>
        <v>0</v>
      </c>
      <c r="EB173">
        <f t="shared" ca="1" si="101"/>
        <v>1</v>
      </c>
    </row>
    <row r="174" spans="1:132">
      <c r="A174">
        <f t="shared" si="102"/>
        <v>165</v>
      </c>
      <c r="B174" s="52">
        <f ca="1">'Rainfall Year 2025'!M235</f>
        <v>0.20844355881254004</v>
      </c>
      <c r="C174" s="37">
        <f t="shared" ca="1" si="72"/>
        <v>375.19840586257209</v>
      </c>
      <c r="D174" s="37">
        <f t="shared" ca="1" si="90"/>
        <v>0</v>
      </c>
      <c r="E174" s="37">
        <f t="shared" ca="1" si="73"/>
        <v>0</v>
      </c>
      <c r="F174" s="37">
        <f t="shared" ca="1" si="74"/>
        <v>0</v>
      </c>
      <c r="G174">
        <f t="shared" ca="1" si="91"/>
        <v>1</v>
      </c>
      <c r="Z174">
        <f t="shared" si="103"/>
        <v>165</v>
      </c>
      <c r="AA174" s="52">
        <f ca="1">'Rainfall Year 2035 '!M235</f>
        <v>0</v>
      </c>
      <c r="AB174" s="37">
        <f t="shared" ca="1" si="75"/>
        <v>0</v>
      </c>
      <c r="AC174" s="37">
        <f t="shared" ca="1" si="92"/>
        <v>0</v>
      </c>
      <c r="AD174" s="37">
        <f t="shared" ca="1" si="76"/>
        <v>0</v>
      </c>
      <c r="AE174" s="37">
        <f t="shared" ca="1" si="77"/>
        <v>0</v>
      </c>
      <c r="AF174">
        <f t="shared" ca="1" si="93"/>
        <v>0</v>
      </c>
      <c r="AX174">
        <f t="shared" si="104"/>
        <v>165</v>
      </c>
      <c r="AY174" s="52">
        <f ca="1">'Rainfall Year 2045'!M235</f>
        <v>0.66500138556437771</v>
      </c>
      <c r="AZ174" s="37">
        <f t="shared" ca="1" si="78"/>
        <v>1197.0024940158798</v>
      </c>
      <c r="BA174" s="37">
        <f t="shared" ca="1" si="94"/>
        <v>0</v>
      </c>
      <c r="BB174" s="37">
        <f t="shared" ca="1" si="79"/>
        <v>0</v>
      </c>
      <c r="BC174" s="37">
        <f t="shared" ca="1" si="80"/>
        <v>0</v>
      </c>
      <c r="BD174">
        <f t="shared" ca="1" si="95"/>
        <v>1</v>
      </c>
      <c r="BX174">
        <f t="shared" si="105"/>
        <v>165</v>
      </c>
      <c r="BY174" s="52">
        <f ca="1">'Rainfall Year 2055 '!M235</f>
        <v>12.652714354666958</v>
      </c>
      <c r="BZ174" s="37">
        <f t="shared" ca="1" si="81"/>
        <v>22774.885838400525</v>
      </c>
      <c r="CA174" s="37">
        <f t="shared" ca="1" si="96"/>
        <v>416.90219481031625</v>
      </c>
      <c r="CB174" s="37">
        <f t="shared" ca="1" si="82"/>
        <v>416.90219481031625</v>
      </c>
      <c r="CC174" s="37">
        <f t="shared" ca="1" si="83"/>
        <v>12774.885838400525</v>
      </c>
      <c r="CD174">
        <f t="shared" ca="1" si="97"/>
        <v>1</v>
      </c>
      <c r="CW174">
        <f t="shared" si="106"/>
        <v>165</v>
      </c>
      <c r="CX174" s="52">
        <f ca="1">'Rainfall Year 2065 '!M235</f>
        <v>0</v>
      </c>
      <c r="CY174" s="37">
        <f t="shared" ca="1" si="84"/>
        <v>0</v>
      </c>
      <c r="CZ174" s="37">
        <f t="shared" ca="1" si="98"/>
        <v>2053.2628414812907</v>
      </c>
      <c r="DA174" s="37">
        <f t="shared" ca="1" si="85"/>
        <v>2053.2628414812907</v>
      </c>
      <c r="DB174" s="37">
        <f t="shared" ca="1" si="86"/>
        <v>0</v>
      </c>
      <c r="DC174">
        <f t="shared" ca="1" si="99"/>
        <v>0</v>
      </c>
      <c r="DV174">
        <f t="shared" si="107"/>
        <v>165</v>
      </c>
      <c r="DW174" s="52">
        <f ca="1">'Rainfall Year 2075'!M235</f>
        <v>0.21375004578323334</v>
      </c>
      <c r="DX174" s="37">
        <f t="shared" ca="1" si="87"/>
        <v>384.75008240982004</v>
      </c>
      <c r="DY174" s="37">
        <f t="shared" ca="1" si="100"/>
        <v>9673.0054289203399</v>
      </c>
      <c r="DZ174" s="37">
        <f t="shared" ca="1" si="88"/>
        <v>9673.0054289203399</v>
      </c>
      <c r="EA174" s="37">
        <f t="shared" ca="1" si="89"/>
        <v>0</v>
      </c>
      <c r="EB174">
        <f t="shared" ca="1" si="101"/>
        <v>1</v>
      </c>
    </row>
    <row r="175" spans="1:132">
      <c r="A175">
        <f t="shared" si="102"/>
        <v>166</v>
      </c>
      <c r="B175" s="52">
        <f ca="1">'Rainfall Year 2025'!M236</f>
        <v>0</v>
      </c>
      <c r="C175" s="37">
        <f t="shared" ca="1" si="72"/>
        <v>0</v>
      </c>
      <c r="D175" s="37">
        <f t="shared" ca="1" si="90"/>
        <v>375.19840586257209</v>
      </c>
      <c r="E175" s="37">
        <f t="shared" ca="1" si="73"/>
        <v>375.19840586257209</v>
      </c>
      <c r="F175" s="37">
        <f t="shared" ca="1" si="74"/>
        <v>0</v>
      </c>
      <c r="G175">
        <f t="shared" ca="1" si="91"/>
        <v>0</v>
      </c>
      <c r="Z175">
        <f t="shared" si="103"/>
        <v>166</v>
      </c>
      <c r="AA175" s="52">
        <f ca="1">'Rainfall Year 2035 '!M236</f>
        <v>2.6127287720902954E-2</v>
      </c>
      <c r="AB175" s="37">
        <f t="shared" ca="1" si="75"/>
        <v>47.029117897625319</v>
      </c>
      <c r="AC175" s="37">
        <f t="shared" ca="1" si="92"/>
        <v>0</v>
      </c>
      <c r="AD175" s="37">
        <f t="shared" ca="1" si="76"/>
        <v>0</v>
      </c>
      <c r="AE175" s="37">
        <f t="shared" ca="1" si="77"/>
        <v>0</v>
      </c>
      <c r="AF175">
        <f t="shared" ca="1" si="93"/>
        <v>1</v>
      </c>
      <c r="AX175">
        <f t="shared" si="104"/>
        <v>166</v>
      </c>
      <c r="AY175" s="52">
        <f ca="1">'Rainfall Year 2045'!M236</f>
        <v>0</v>
      </c>
      <c r="AZ175" s="37">
        <f t="shared" ca="1" si="78"/>
        <v>0</v>
      </c>
      <c r="BA175" s="37">
        <f t="shared" ca="1" si="94"/>
        <v>1197.0024940158798</v>
      </c>
      <c r="BB175" s="37">
        <f t="shared" ca="1" si="79"/>
        <v>1197.0024940158798</v>
      </c>
      <c r="BC175" s="37">
        <f t="shared" ca="1" si="80"/>
        <v>0</v>
      </c>
      <c r="BD175">
        <f t="shared" ca="1" si="95"/>
        <v>0</v>
      </c>
      <c r="BX175">
        <f t="shared" si="105"/>
        <v>166</v>
      </c>
      <c r="BY175" s="52">
        <f ca="1">'Rainfall Year 2055 '!M236</f>
        <v>0</v>
      </c>
      <c r="BZ175" s="37">
        <f t="shared" ca="1" si="81"/>
        <v>0</v>
      </c>
      <c r="CA175" s="37">
        <f t="shared" ca="1" si="96"/>
        <v>10000</v>
      </c>
      <c r="CB175" s="37">
        <f t="shared" ca="1" si="82"/>
        <v>10000</v>
      </c>
      <c r="CC175" s="37">
        <f t="shared" ca="1" si="83"/>
        <v>0</v>
      </c>
      <c r="CD175">
        <f t="shared" ca="1" si="97"/>
        <v>0</v>
      </c>
      <c r="CW175">
        <f t="shared" si="106"/>
        <v>166</v>
      </c>
      <c r="CX175" s="52">
        <f ca="1">'Rainfall Year 2065 '!M236</f>
        <v>3.3639110110091668</v>
      </c>
      <c r="CY175" s="37">
        <f t="shared" ca="1" si="84"/>
        <v>6055.0398198165003</v>
      </c>
      <c r="CZ175" s="37">
        <f t="shared" ca="1" si="98"/>
        <v>0</v>
      </c>
      <c r="DA175" s="37">
        <f t="shared" ca="1" si="85"/>
        <v>0</v>
      </c>
      <c r="DB175" s="37">
        <f t="shared" ca="1" si="86"/>
        <v>0</v>
      </c>
      <c r="DC175">
        <f t="shared" ca="1" si="99"/>
        <v>1</v>
      </c>
      <c r="DV175">
        <f t="shared" si="107"/>
        <v>166</v>
      </c>
      <c r="DW175" s="52">
        <f ca="1">'Rainfall Year 2075'!M236</f>
        <v>4.8688415490996766</v>
      </c>
      <c r="DX175" s="37">
        <f t="shared" ca="1" si="87"/>
        <v>8763.9147883794176</v>
      </c>
      <c r="DY175" s="37">
        <f t="shared" ca="1" si="100"/>
        <v>384.75008240982061</v>
      </c>
      <c r="DZ175" s="37">
        <f t="shared" ca="1" si="88"/>
        <v>384.75008240982061</v>
      </c>
      <c r="EA175" s="37">
        <f t="shared" ca="1" si="89"/>
        <v>0</v>
      </c>
      <c r="EB175">
        <f t="shared" ca="1" si="101"/>
        <v>1</v>
      </c>
    </row>
    <row r="176" spans="1:132">
      <c r="A176">
        <f t="shared" si="102"/>
        <v>167</v>
      </c>
      <c r="B176" s="52">
        <f ca="1">'Rainfall Year 2025'!M237</f>
        <v>0</v>
      </c>
      <c r="C176" s="37">
        <f t="shared" ca="1" si="72"/>
        <v>0</v>
      </c>
      <c r="D176" s="37">
        <f t="shared" ca="1" si="90"/>
        <v>0</v>
      </c>
      <c r="E176" s="37">
        <f t="shared" ca="1" si="73"/>
        <v>0</v>
      </c>
      <c r="F176" s="37">
        <f t="shared" ca="1" si="74"/>
        <v>0</v>
      </c>
      <c r="G176">
        <f t="shared" ca="1" si="91"/>
        <v>0</v>
      </c>
      <c r="Z176">
        <f t="shared" si="103"/>
        <v>167</v>
      </c>
      <c r="AA176" s="52">
        <f ca="1">'Rainfall Year 2035 '!M237</f>
        <v>3.8090597614315653</v>
      </c>
      <c r="AB176" s="37">
        <f t="shared" ca="1" si="75"/>
        <v>6856.3075705768179</v>
      </c>
      <c r="AC176" s="37">
        <f t="shared" ca="1" si="92"/>
        <v>47.029117897625319</v>
      </c>
      <c r="AD176" s="37">
        <f t="shared" ca="1" si="76"/>
        <v>47.029117897625319</v>
      </c>
      <c r="AE176" s="37">
        <f t="shared" ca="1" si="77"/>
        <v>0</v>
      </c>
      <c r="AF176">
        <f t="shared" ca="1" si="93"/>
        <v>1</v>
      </c>
      <c r="AX176">
        <f t="shared" si="104"/>
        <v>167</v>
      </c>
      <c r="AY176" s="52">
        <f ca="1">'Rainfall Year 2045'!M237</f>
        <v>0</v>
      </c>
      <c r="AZ176" s="37">
        <f t="shared" ca="1" si="78"/>
        <v>0</v>
      </c>
      <c r="BA176" s="37">
        <f t="shared" ca="1" si="94"/>
        <v>0</v>
      </c>
      <c r="BB176" s="37">
        <f t="shared" ca="1" si="79"/>
        <v>0</v>
      </c>
      <c r="BC176" s="37">
        <f t="shared" ca="1" si="80"/>
        <v>0</v>
      </c>
      <c r="BD176">
        <f t="shared" ca="1" si="95"/>
        <v>0</v>
      </c>
      <c r="BX176">
        <f t="shared" si="105"/>
        <v>167</v>
      </c>
      <c r="BY176" s="52">
        <f ca="1">'Rainfall Year 2055 '!M237</f>
        <v>0</v>
      </c>
      <c r="BZ176" s="37">
        <f t="shared" ca="1" si="81"/>
        <v>0</v>
      </c>
      <c r="CA176" s="37">
        <f t="shared" ca="1" si="96"/>
        <v>0</v>
      </c>
      <c r="CB176" s="37">
        <f t="shared" ca="1" si="82"/>
        <v>0</v>
      </c>
      <c r="CC176" s="37">
        <f t="shared" ca="1" si="83"/>
        <v>0</v>
      </c>
      <c r="CD176">
        <f t="shared" ca="1" si="97"/>
        <v>0</v>
      </c>
      <c r="CW176">
        <f t="shared" si="106"/>
        <v>167</v>
      </c>
      <c r="CX176" s="52">
        <f ca="1">'Rainfall Year 2065 '!M237</f>
        <v>1.6825943454880541</v>
      </c>
      <c r="CY176" s="37">
        <f t="shared" ca="1" si="84"/>
        <v>3028.6698218784973</v>
      </c>
      <c r="CZ176" s="37">
        <f t="shared" ca="1" si="98"/>
        <v>6055.0398198165003</v>
      </c>
      <c r="DA176" s="37">
        <f t="shared" ca="1" si="85"/>
        <v>6055.0398198165003</v>
      </c>
      <c r="DB176" s="37">
        <f t="shared" ca="1" si="86"/>
        <v>0</v>
      </c>
      <c r="DC176">
        <f t="shared" ca="1" si="99"/>
        <v>1</v>
      </c>
      <c r="DV176">
        <f t="shared" si="107"/>
        <v>167</v>
      </c>
      <c r="DW176" s="52">
        <f ca="1">'Rainfall Year 2075'!M237</f>
        <v>2.3304649643744746</v>
      </c>
      <c r="DX176" s="37">
        <f t="shared" ca="1" si="87"/>
        <v>4194.8369358740547</v>
      </c>
      <c r="DY176" s="37">
        <f t="shared" ca="1" si="100"/>
        <v>8763.9147883794176</v>
      </c>
      <c r="DZ176" s="37">
        <f t="shared" ca="1" si="88"/>
        <v>8763.9147883794176</v>
      </c>
      <c r="EA176" s="37">
        <f t="shared" ca="1" si="89"/>
        <v>0</v>
      </c>
      <c r="EB176">
        <f t="shared" ca="1" si="101"/>
        <v>1</v>
      </c>
    </row>
    <row r="177" spans="1:132">
      <c r="A177">
        <f t="shared" si="102"/>
        <v>168</v>
      </c>
      <c r="B177" s="52">
        <f ca="1">'Rainfall Year 2025'!M238</f>
        <v>5.6639994849134678E-2</v>
      </c>
      <c r="C177" s="37">
        <f t="shared" ca="1" si="72"/>
        <v>101.95199072844242</v>
      </c>
      <c r="D177" s="37">
        <f t="shared" ca="1" si="90"/>
        <v>0</v>
      </c>
      <c r="E177" s="37">
        <f t="shared" ca="1" si="73"/>
        <v>0</v>
      </c>
      <c r="F177" s="37">
        <f t="shared" ca="1" si="74"/>
        <v>0</v>
      </c>
      <c r="G177">
        <f t="shared" ca="1" si="91"/>
        <v>1</v>
      </c>
      <c r="Z177">
        <f t="shared" si="103"/>
        <v>168</v>
      </c>
      <c r="AA177" s="52">
        <f ca="1">'Rainfall Year 2035 '!M238</f>
        <v>0</v>
      </c>
      <c r="AB177" s="37">
        <f t="shared" ca="1" si="75"/>
        <v>0</v>
      </c>
      <c r="AC177" s="37">
        <f t="shared" ca="1" si="92"/>
        <v>6856.3075705768179</v>
      </c>
      <c r="AD177" s="37">
        <f t="shared" ca="1" si="76"/>
        <v>6856.3075705768179</v>
      </c>
      <c r="AE177" s="37">
        <f t="shared" ca="1" si="77"/>
        <v>0</v>
      </c>
      <c r="AF177">
        <f t="shared" ca="1" si="93"/>
        <v>0</v>
      </c>
      <c r="AX177">
        <f t="shared" si="104"/>
        <v>168</v>
      </c>
      <c r="AY177" s="52">
        <f ca="1">'Rainfall Year 2045'!M238</f>
        <v>0.69230521137775947</v>
      </c>
      <c r="AZ177" s="37">
        <f t="shared" ca="1" si="78"/>
        <v>1246.149380479967</v>
      </c>
      <c r="BA177" s="37">
        <f t="shared" ca="1" si="94"/>
        <v>0</v>
      </c>
      <c r="BB177" s="37">
        <f t="shared" ca="1" si="79"/>
        <v>0</v>
      </c>
      <c r="BC177" s="37">
        <f t="shared" ca="1" si="80"/>
        <v>0</v>
      </c>
      <c r="BD177">
        <f t="shared" ca="1" si="95"/>
        <v>1</v>
      </c>
      <c r="BX177">
        <f t="shared" si="105"/>
        <v>168</v>
      </c>
      <c r="BY177" s="52">
        <f ca="1">'Rainfall Year 2055 '!M238</f>
        <v>0</v>
      </c>
      <c r="BZ177" s="37">
        <f t="shared" ca="1" si="81"/>
        <v>0</v>
      </c>
      <c r="CA177" s="37">
        <f t="shared" ca="1" si="96"/>
        <v>0</v>
      </c>
      <c r="CB177" s="37">
        <f t="shared" ca="1" si="82"/>
        <v>0</v>
      </c>
      <c r="CC177" s="37">
        <f t="shared" ca="1" si="83"/>
        <v>0</v>
      </c>
      <c r="CD177">
        <f t="shared" ca="1" si="97"/>
        <v>0</v>
      </c>
      <c r="CW177">
        <f t="shared" si="106"/>
        <v>168</v>
      </c>
      <c r="CX177" s="52">
        <f ca="1">'Rainfall Year 2065 '!M238</f>
        <v>0</v>
      </c>
      <c r="CY177" s="37">
        <f t="shared" ca="1" si="84"/>
        <v>0</v>
      </c>
      <c r="CZ177" s="37">
        <f t="shared" ca="1" si="98"/>
        <v>3028.6698218784968</v>
      </c>
      <c r="DA177" s="37">
        <f t="shared" ca="1" si="85"/>
        <v>3028.6698218784968</v>
      </c>
      <c r="DB177" s="37">
        <f t="shared" ca="1" si="86"/>
        <v>0</v>
      </c>
      <c r="DC177">
        <f t="shared" ca="1" si="99"/>
        <v>0</v>
      </c>
      <c r="DV177">
        <f t="shared" si="107"/>
        <v>168</v>
      </c>
      <c r="DW177" s="52">
        <f ca="1">'Rainfall Year 2075'!M238</f>
        <v>0.50273154485896454</v>
      </c>
      <c r="DX177" s="37">
        <f t="shared" ca="1" si="87"/>
        <v>904.91678074613617</v>
      </c>
      <c r="DY177" s="37">
        <f t="shared" ca="1" si="100"/>
        <v>4194.8369358740547</v>
      </c>
      <c r="DZ177" s="37">
        <f t="shared" ca="1" si="88"/>
        <v>4194.8369358740547</v>
      </c>
      <c r="EA177" s="37">
        <f t="shared" ca="1" si="89"/>
        <v>0</v>
      </c>
      <c r="EB177">
        <f t="shared" ca="1" si="101"/>
        <v>1</v>
      </c>
    </row>
    <row r="178" spans="1:132">
      <c r="A178">
        <f t="shared" si="102"/>
        <v>169</v>
      </c>
      <c r="B178" s="52">
        <f ca="1">'Rainfall Year 2025'!M239</f>
        <v>0.64787653671637468</v>
      </c>
      <c r="C178" s="37">
        <f t="shared" ca="1" si="72"/>
        <v>1166.1777660894745</v>
      </c>
      <c r="D178" s="37">
        <f t="shared" ca="1" si="90"/>
        <v>101.95199072844242</v>
      </c>
      <c r="E178" s="37">
        <f t="shared" ca="1" si="73"/>
        <v>101.95199072844242</v>
      </c>
      <c r="F178" s="37">
        <f t="shared" ca="1" si="74"/>
        <v>0</v>
      </c>
      <c r="G178">
        <f t="shared" ca="1" si="91"/>
        <v>1</v>
      </c>
      <c r="Z178">
        <f t="shared" si="103"/>
        <v>169</v>
      </c>
      <c r="AA178" s="52">
        <f ca="1">'Rainfall Year 2035 '!M239</f>
        <v>0</v>
      </c>
      <c r="AB178" s="37">
        <f t="shared" ca="1" si="75"/>
        <v>0</v>
      </c>
      <c r="AC178" s="37">
        <f t="shared" ca="1" si="92"/>
        <v>0</v>
      </c>
      <c r="AD178" s="37">
        <f t="shared" ca="1" si="76"/>
        <v>0</v>
      </c>
      <c r="AE178" s="37">
        <f t="shared" ca="1" si="77"/>
        <v>0</v>
      </c>
      <c r="AF178">
        <f t="shared" ca="1" si="93"/>
        <v>0</v>
      </c>
      <c r="AX178">
        <f t="shared" si="104"/>
        <v>169</v>
      </c>
      <c r="AY178" s="52">
        <f ca="1">'Rainfall Year 2045'!M239</f>
        <v>0.26913047095862019</v>
      </c>
      <c r="AZ178" s="37">
        <f t="shared" ca="1" si="78"/>
        <v>484.43484772551636</v>
      </c>
      <c r="BA178" s="37">
        <f t="shared" ca="1" si="94"/>
        <v>1246.149380479967</v>
      </c>
      <c r="BB178" s="37">
        <f t="shared" ca="1" si="79"/>
        <v>1246.149380479967</v>
      </c>
      <c r="BC178" s="37">
        <f t="shared" ca="1" si="80"/>
        <v>0</v>
      </c>
      <c r="BD178">
        <f t="shared" ca="1" si="95"/>
        <v>1</v>
      </c>
      <c r="BX178">
        <f t="shared" si="105"/>
        <v>169</v>
      </c>
      <c r="BY178" s="52">
        <f ca="1">'Rainfall Year 2055 '!M239</f>
        <v>0</v>
      </c>
      <c r="BZ178" s="37">
        <f t="shared" ca="1" si="81"/>
        <v>0</v>
      </c>
      <c r="CA178" s="37">
        <f t="shared" ca="1" si="96"/>
        <v>0</v>
      </c>
      <c r="CB178" s="37">
        <f t="shared" ca="1" si="82"/>
        <v>0</v>
      </c>
      <c r="CC178" s="37">
        <f t="shared" ca="1" si="83"/>
        <v>0</v>
      </c>
      <c r="CD178">
        <f t="shared" ca="1" si="97"/>
        <v>0</v>
      </c>
      <c r="CW178">
        <f t="shared" si="106"/>
        <v>169</v>
      </c>
      <c r="CX178" s="52">
        <f ca="1">'Rainfall Year 2065 '!M239</f>
        <v>0</v>
      </c>
      <c r="CY178" s="37">
        <f t="shared" ca="1" si="84"/>
        <v>0</v>
      </c>
      <c r="CZ178" s="37">
        <f t="shared" ca="1" si="98"/>
        <v>0</v>
      </c>
      <c r="DA178" s="37">
        <f t="shared" ca="1" si="85"/>
        <v>0</v>
      </c>
      <c r="DB178" s="37">
        <f t="shared" ca="1" si="86"/>
        <v>0</v>
      </c>
      <c r="DC178">
        <f t="shared" ca="1" si="99"/>
        <v>0</v>
      </c>
      <c r="DV178">
        <f t="shared" si="107"/>
        <v>169</v>
      </c>
      <c r="DW178" s="52">
        <f ca="1">'Rainfall Year 2075'!M239</f>
        <v>3.2340913289463176</v>
      </c>
      <c r="DX178" s="37">
        <f t="shared" ca="1" si="87"/>
        <v>5821.3643921033718</v>
      </c>
      <c r="DY178" s="37">
        <f t="shared" ca="1" si="100"/>
        <v>904.91678074613628</v>
      </c>
      <c r="DZ178" s="37">
        <f t="shared" ca="1" si="88"/>
        <v>904.91678074613628</v>
      </c>
      <c r="EA178" s="37">
        <f t="shared" ca="1" si="89"/>
        <v>0</v>
      </c>
      <c r="EB178">
        <f t="shared" ca="1" si="101"/>
        <v>1</v>
      </c>
    </row>
    <row r="179" spans="1:132">
      <c r="A179">
        <f t="shared" si="102"/>
        <v>170</v>
      </c>
      <c r="B179" s="52">
        <f ca="1">'Rainfall Year 2025'!M240</f>
        <v>2.6618152857117847</v>
      </c>
      <c r="C179" s="37">
        <f t="shared" ca="1" si="72"/>
        <v>4791.2675142812122</v>
      </c>
      <c r="D179" s="37">
        <f t="shared" ca="1" si="90"/>
        <v>1166.1777660894745</v>
      </c>
      <c r="E179" s="37">
        <f t="shared" ca="1" si="73"/>
        <v>1166.1777660894745</v>
      </c>
      <c r="F179" s="37">
        <f t="shared" ca="1" si="74"/>
        <v>0</v>
      </c>
      <c r="G179">
        <f t="shared" ca="1" si="91"/>
        <v>1</v>
      </c>
      <c r="Z179">
        <f t="shared" si="103"/>
        <v>170</v>
      </c>
      <c r="AA179" s="52">
        <f ca="1">'Rainfall Year 2035 '!M240</f>
        <v>2.8612184332781068</v>
      </c>
      <c r="AB179" s="37">
        <f t="shared" ca="1" si="75"/>
        <v>5150.1931799005924</v>
      </c>
      <c r="AC179" s="37">
        <f t="shared" ca="1" si="92"/>
        <v>0</v>
      </c>
      <c r="AD179" s="37">
        <f t="shared" ca="1" si="76"/>
        <v>0</v>
      </c>
      <c r="AE179" s="37">
        <f t="shared" ca="1" si="77"/>
        <v>0</v>
      </c>
      <c r="AF179">
        <f t="shared" ca="1" si="93"/>
        <v>1</v>
      </c>
      <c r="AX179">
        <f t="shared" si="104"/>
        <v>170</v>
      </c>
      <c r="AY179" s="52">
        <f ca="1">'Rainfall Year 2045'!M240</f>
        <v>3.9263731265075181</v>
      </c>
      <c r="AZ179" s="37">
        <f t="shared" ca="1" si="78"/>
        <v>7067.4716277135331</v>
      </c>
      <c r="BA179" s="37">
        <f t="shared" ca="1" si="94"/>
        <v>484.43484772551642</v>
      </c>
      <c r="BB179" s="37">
        <f t="shared" ca="1" si="79"/>
        <v>484.43484772551642</v>
      </c>
      <c r="BC179" s="37">
        <f t="shared" ca="1" si="80"/>
        <v>0</v>
      </c>
      <c r="BD179">
        <f t="shared" ca="1" si="95"/>
        <v>1</v>
      </c>
      <c r="BX179">
        <f t="shared" si="105"/>
        <v>170</v>
      </c>
      <c r="BY179" s="52">
        <f ca="1">'Rainfall Year 2055 '!M240</f>
        <v>1.1096326726370229</v>
      </c>
      <c r="BZ179" s="37">
        <f t="shared" ca="1" si="81"/>
        <v>1997.3388107466412</v>
      </c>
      <c r="CA179" s="37">
        <f t="shared" ca="1" si="96"/>
        <v>0</v>
      </c>
      <c r="CB179" s="37">
        <f t="shared" ca="1" si="82"/>
        <v>0</v>
      </c>
      <c r="CC179" s="37">
        <f t="shared" ca="1" si="83"/>
        <v>0</v>
      </c>
      <c r="CD179">
        <f t="shared" ca="1" si="97"/>
        <v>1</v>
      </c>
      <c r="CW179">
        <f t="shared" si="106"/>
        <v>170</v>
      </c>
      <c r="CX179" s="52">
        <f ca="1">'Rainfall Year 2065 '!M240</f>
        <v>6.990597500746615</v>
      </c>
      <c r="CY179" s="37">
        <f t="shared" ca="1" si="84"/>
        <v>12583.075501343907</v>
      </c>
      <c r="CZ179" s="37">
        <f t="shared" ca="1" si="98"/>
        <v>0</v>
      </c>
      <c r="DA179" s="37">
        <f t="shared" ca="1" si="85"/>
        <v>0</v>
      </c>
      <c r="DB179" s="37">
        <f t="shared" ca="1" si="86"/>
        <v>2583.0755013439066</v>
      </c>
      <c r="DC179">
        <f t="shared" ca="1" si="99"/>
        <v>1</v>
      </c>
      <c r="DV179">
        <f t="shared" si="107"/>
        <v>170</v>
      </c>
      <c r="DW179" s="52">
        <f ca="1">'Rainfall Year 2075'!M240</f>
        <v>0.28221396048629172</v>
      </c>
      <c r="DX179" s="37">
        <f t="shared" ca="1" si="87"/>
        <v>507.98512887532507</v>
      </c>
      <c r="DY179" s="37">
        <f t="shared" ca="1" si="100"/>
        <v>5821.3643921033718</v>
      </c>
      <c r="DZ179" s="37">
        <f t="shared" ca="1" si="88"/>
        <v>5821.3643921033718</v>
      </c>
      <c r="EA179" s="37">
        <f t="shared" ca="1" si="89"/>
        <v>0</v>
      </c>
      <c r="EB179">
        <f t="shared" ca="1" si="101"/>
        <v>1</v>
      </c>
    </row>
    <row r="180" spans="1:132">
      <c r="A180">
        <f t="shared" si="102"/>
        <v>171</v>
      </c>
      <c r="B180" s="52">
        <f ca="1">'Rainfall Year 2025'!M241</f>
        <v>0</v>
      </c>
      <c r="C180" s="37">
        <f t="shared" ca="1" si="72"/>
        <v>0</v>
      </c>
      <c r="D180" s="37">
        <f t="shared" ca="1" si="90"/>
        <v>4791.2675142812113</v>
      </c>
      <c r="E180" s="37">
        <f t="shared" ca="1" si="73"/>
        <v>4791.2675142812113</v>
      </c>
      <c r="F180" s="37">
        <f t="shared" ca="1" si="74"/>
        <v>0</v>
      </c>
      <c r="G180">
        <f t="shared" ca="1" si="91"/>
        <v>0</v>
      </c>
      <c r="Z180">
        <f t="shared" si="103"/>
        <v>171</v>
      </c>
      <c r="AA180" s="52">
        <f ca="1">'Rainfall Year 2035 '!M241</f>
        <v>2.7470214185208044</v>
      </c>
      <c r="AB180" s="37">
        <f t="shared" ca="1" si="75"/>
        <v>4944.6385533374478</v>
      </c>
      <c r="AC180" s="37">
        <f t="shared" ca="1" si="92"/>
        <v>5150.1931799005924</v>
      </c>
      <c r="AD180" s="37">
        <f t="shared" ca="1" si="76"/>
        <v>5150.1931799005924</v>
      </c>
      <c r="AE180" s="37">
        <f t="shared" ca="1" si="77"/>
        <v>0</v>
      </c>
      <c r="AF180">
        <f t="shared" ca="1" si="93"/>
        <v>1</v>
      </c>
      <c r="AX180">
        <f t="shared" si="104"/>
        <v>171</v>
      </c>
      <c r="AY180" s="52">
        <f ca="1">'Rainfall Year 2045'!M241</f>
        <v>0</v>
      </c>
      <c r="AZ180" s="37">
        <f t="shared" ca="1" si="78"/>
        <v>0</v>
      </c>
      <c r="BA180" s="37">
        <f t="shared" ca="1" si="94"/>
        <v>7067.4716277135331</v>
      </c>
      <c r="BB180" s="37">
        <f t="shared" ca="1" si="79"/>
        <v>7067.4716277135331</v>
      </c>
      <c r="BC180" s="37">
        <f t="shared" ca="1" si="80"/>
        <v>0</v>
      </c>
      <c r="BD180">
        <f t="shared" ca="1" si="95"/>
        <v>0</v>
      </c>
      <c r="BX180">
        <f t="shared" si="105"/>
        <v>171</v>
      </c>
      <c r="BY180" s="52">
        <f ca="1">'Rainfall Year 2055 '!M241</f>
        <v>2.8781762933458253</v>
      </c>
      <c r="BZ180" s="37">
        <f t="shared" ca="1" si="81"/>
        <v>5180.7173280224852</v>
      </c>
      <c r="CA180" s="37">
        <f t="shared" ca="1" si="96"/>
        <v>1997.3388107466412</v>
      </c>
      <c r="CB180" s="37">
        <f t="shared" ca="1" si="82"/>
        <v>1997.3388107466412</v>
      </c>
      <c r="CC180" s="37">
        <f t="shared" ca="1" si="83"/>
        <v>0</v>
      </c>
      <c r="CD180">
        <f t="shared" ca="1" si="97"/>
        <v>1</v>
      </c>
      <c r="CW180">
        <f t="shared" si="106"/>
        <v>171</v>
      </c>
      <c r="CX180" s="52">
        <f ca="1">'Rainfall Year 2065 '!M241</f>
        <v>5.852334404593897</v>
      </c>
      <c r="CY180" s="37">
        <f t="shared" ca="1" si="84"/>
        <v>10534.201928269014</v>
      </c>
      <c r="CZ180" s="37">
        <f t="shared" ca="1" si="98"/>
        <v>10000</v>
      </c>
      <c r="DA180" s="37">
        <f t="shared" ca="1" si="85"/>
        <v>10000</v>
      </c>
      <c r="DB180" s="37">
        <f t="shared" ca="1" si="86"/>
        <v>534.20192826901439</v>
      </c>
      <c r="DC180">
        <f t="shared" ca="1" si="99"/>
        <v>1</v>
      </c>
      <c r="DV180">
        <f t="shared" si="107"/>
        <v>171</v>
      </c>
      <c r="DW180" s="52">
        <f ca="1">'Rainfall Year 2075'!M241</f>
        <v>6.5659136920417129</v>
      </c>
      <c r="DX180" s="37">
        <f t="shared" ca="1" si="87"/>
        <v>11818.644645675084</v>
      </c>
      <c r="DY180" s="37">
        <f t="shared" ca="1" si="100"/>
        <v>507.98512887532524</v>
      </c>
      <c r="DZ180" s="37">
        <f t="shared" ca="1" si="88"/>
        <v>507.98512887532524</v>
      </c>
      <c r="EA180" s="37">
        <f t="shared" ca="1" si="89"/>
        <v>1818.6446456750837</v>
      </c>
      <c r="EB180">
        <f t="shared" ca="1" si="101"/>
        <v>1</v>
      </c>
    </row>
    <row r="181" spans="1:132">
      <c r="A181">
        <f t="shared" si="102"/>
        <v>172</v>
      </c>
      <c r="B181" s="52">
        <f ca="1">'Rainfall Year 2025'!M242</f>
        <v>1.9648503581394015</v>
      </c>
      <c r="C181" s="37">
        <f t="shared" ca="1" si="72"/>
        <v>3536.7306446509228</v>
      </c>
      <c r="D181" s="37">
        <f t="shared" ca="1" si="90"/>
        <v>0</v>
      </c>
      <c r="E181" s="37">
        <f t="shared" ca="1" si="73"/>
        <v>0</v>
      </c>
      <c r="F181" s="37">
        <f t="shared" ca="1" si="74"/>
        <v>0</v>
      </c>
      <c r="G181">
        <f t="shared" ca="1" si="91"/>
        <v>1</v>
      </c>
      <c r="Z181">
        <f t="shared" si="103"/>
        <v>172</v>
      </c>
      <c r="AA181" s="52">
        <f ca="1">'Rainfall Year 2035 '!M242</f>
        <v>2.4999503981419227</v>
      </c>
      <c r="AB181" s="37">
        <f t="shared" ca="1" si="75"/>
        <v>4499.9107166554604</v>
      </c>
      <c r="AC181" s="37">
        <f t="shared" ca="1" si="92"/>
        <v>4944.6385533374469</v>
      </c>
      <c r="AD181" s="37">
        <f t="shared" ca="1" si="76"/>
        <v>4944.6385533374469</v>
      </c>
      <c r="AE181" s="37">
        <f t="shared" ca="1" si="77"/>
        <v>0</v>
      </c>
      <c r="AF181">
        <f t="shared" ca="1" si="93"/>
        <v>1</v>
      </c>
      <c r="AX181">
        <f t="shared" si="104"/>
        <v>172</v>
      </c>
      <c r="AY181" s="52">
        <f ca="1">'Rainfall Year 2045'!M242</f>
        <v>5.4832596245210565</v>
      </c>
      <c r="AZ181" s="37">
        <f t="shared" ca="1" si="78"/>
        <v>9869.867324137902</v>
      </c>
      <c r="BA181" s="37">
        <f t="shared" ca="1" si="94"/>
        <v>0</v>
      </c>
      <c r="BB181" s="37">
        <f t="shared" ca="1" si="79"/>
        <v>0</v>
      </c>
      <c r="BC181" s="37">
        <f t="shared" ca="1" si="80"/>
        <v>0</v>
      </c>
      <c r="BD181">
        <f t="shared" ca="1" si="95"/>
        <v>1</v>
      </c>
      <c r="BX181">
        <f t="shared" si="105"/>
        <v>172</v>
      </c>
      <c r="BY181" s="52">
        <f ca="1">'Rainfall Year 2055 '!M242</f>
        <v>0</v>
      </c>
      <c r="BZ181" s="37">
        <f t="shared" ca="1" si="81"/>
        <v>0</v>
      </c>
      <c r="CA181" s="37">
        <f t="shared" ca="1" si="96"/>
        <v>5180.7173280224852</v>
      </c>
      <c r="CB181" s="37">
        <f t="shared" ca="1" si="82"/>
        <v>5180.7173280224852</v>
      </c>
      <c r="CC181" s="37">
        <f t="shared" ca="1" si="83"/>
        <v>0</v>
      </c>
      <c r="CD181">
        <f t="shared" ca="1" si="97"/>
        <v>0</v>
      </c>
      <c r="CW181">
        <f t="shared" si="106"/>
        <v>172</v>
      </c>
      <c r="CX181" s="52">
        <f ca="1">'Rainfall Year 2065 '!M242</f>
        <v>4.7672058407571845</v>
      </c>
      <c r="CY181" s="37">
        <f t="shared" ca="1" si="84"/>
        <v>8580.9705133629323</v>
      </c>
      <c r="CZ181" s="37">
        <f t="shared" ca="1" si="98"/>
        <v>10000</v>
      </c>
      <c r="DA181" s="37">
        <f t="shared" ca="1" si="85"/>
        <v>10000</v>
      </c>
      <c r="DB181" s="37">
        <f t="shared" ca="1" si="86"/>
        <v>0</v>
      </c>
      <c r="DC181">
        <f t="shared" ca="1" si="99"/>
        <v>1</v>
      </c>
      <c r="DV181">
        <f t="shared" si="107"/>
        <v>172</v>
      </c>
      <c r="DW181" s="52">
        <f ca="1">'Rainfall Year 2075'!M242</f>
        <v>1.4282917511640867</v>
      </c>
      <c r="DX181" s="37">
        <f t="shared" ca="1" si="87"/>
        <v>2570.9251520953562</v>
      </c>
      <c r="DY181" s="37">
        <f t="shared" ca="1" si="100"/>
        <v>10000</v>
      </c>
      <c r="DZ181" s="37">
        <f t="shared" ca="1" si="88"/>
        <v>10000</v>
      </c>
      <c r="EA181" s="37">
        <f t="shared" ca="1" si="89"/>
        <v>0</v>
      </c>
      <c r="EB181">
        <f t="shared" ca="1" si="101"/>
        <v>1</v>
      </c>
    </row>
    <row r="182" spans="1:132">
      <c r="A182">
        <f t="shared" si="102"/>
        <v>173</v>
      </c>
      <c r="B182" s="52">
        <f ca="1">'Rainfall Year 2025'!M243</f>
        <v>8.0082632769241027</v>
      </c>
      <c r="C182" s="37">
        <f t="shared" ca="1" si="72"/>
        <v>14414.873898463386</v>
      </c>
      <c r="D182" s="37">
        <f t="shared" ca="1" si="90"/>
        <v>3536.7306446509228</v>
      </c>
      <c r="E182" s="37">
        <f t="shared" ca="1" si="73"/>
        <v>3536.7306446509228</v>
      </c>
      <c r="F182" s="37">
        <f t="shared" ca="1" si="74"/>
        <v>4414.8738984633856</v>
      </c>
      <c r="G182">
        <f t="shared" ca="1" si="91"/>
        <v>1</v>
      </c>
      <c r="Z182">
        <f t="shared" si="103"/>
        <v>173</v>
      </c>
      <c r="AA182" s="52">
        <f ca="1">'Rainfall Year 2035 '!M243</f>
        <v>2.4278469783135783</v>
      </c>
      <c r="AB182" s="37">
        <f t="shared" ca="1" si="75"/>
        <v>4370.1245609644411</v>
      </c>
      <c r="AC182" s="37">
        <f t="shared" ca="1" si="92"/>
        <v>4499.9107166554604</v>
      </c>
      <c r="AD182" s="37">
        <f t="shared" ca="1" si="76"/>
        <v>4499.9107166554604</v>
      </c>
      <c r="AE182" s="37">
        <f t="shared" ca="1" si="77"/>
        <v>0</v>
      </c>
      <c r="AF182">
        <f t="shared" ca="1" si="93"/>
        <v>1</v>
      </c>
      <c r="AX182">
        <f t="shared" si="104"/>
        <v>173</v>
      </c>
      <c r="AY182" s="52">
        <f ca="1">'Rainfall Year 2045'!M243</f>
        <v>1.5799808323221765</v>
      </c>
      <c r="AZ182" s="37">
        <f t="shared" ca="1" si="78"/>
        <v>2843.9654981799176</v>
      </c>
      <c r="BA182" s="37">
        <f t="shared" ca="1" si="94"/>
        <v>9869.867324137902</v>
      </c>
      <c r="BB182" s="37">
        <f t="shared" ca="1" si="79"/>
        <v>9869.867324137902</v>
      </c>
      <c r="BC182" s="37">
        <f t="shared" ca="1" si="80"/>
        <v>0</v>
      </c>
      <c r="BD182">
        <f t="shared" ca="1" si="95"/>
        <v>1</v>
      </c>
      <c r="BX182">
        <f t="shared" si="105"/>
        <v>173</v>
      </c>
      <c r="BY182" s="52">
        <f ca="1">'Rainfall Year 2055 '!M243</f>
        <v>1.2070290998831148</v>
      </c>
      <c r="BZ182" s="37">
        <f t="shared" ca="1" si="81"/>
        <v>2172.6523797896066</v>
      </c>
      <c r="CA182" s="37">
        <f t="shared" ca="1" si="96"/>
        <v>0</v>
      </c>
      <c r="CB182" s="37">
        <f t="shared" ca="1" si="82"/>
        <v>0</v>
      </c>
      <c r="CC182" s="37">
        <f t="shared" ca="1" si="83"/>
        <v>0</v>
      </c>
      <c r="CD182">
        <f t="shared" ca="1" si="97"/>
        <v>1</v>
      </c>
      <c r="CW182">
        <f t="shared" si="106"/>
        <v>173</v>
      </c>
      <c r="CX182" s="52">
        <f ca="1">'Rainfall Year 2065 '!M243</f>
        <v>0</v>
      </c>
      <c r="CY182" s="37">
        <f t="shared" ca="1" si="84"/>
        <v>0</v>
      </c>
      <c r="CZ182" s="37">
        <f t="shared" ca="1" si="98"/>
        <v>8580.9705133629323</v>
      </c>
      <c r="DA182" s="37">
        <f t="shared" ca="1" si="85"/>
        <v>8580.9705133629323</v>
      </c>
      <c r="DB182" s="37">
        <f t="shared" ca="1" si="86"/>
        <v>0</v>
      </c>
      <c r="DC182">
        <f t="shared" ca="1" si="99"/>
        <v>0</v>
      </c>
      <c r="DV182">
        <f t="shared" si="107"/>
        <v>173</v>
      </c>
      <c r="DW182" s="52">
        <f ca="1">'Rainfall Year 2075'!M243</f>
        <v>0</v>
      </c>
      <c r="DX182" s="37">
        <f t="shared" ca="1" si="87"/>
        <v>0</v>
      </c>
      <c r="DY182" s="37">
        <f t="shared" ca="1" si="100"/>
        <v>2570.9251520953567</v>
      </c>
      <c r="DZ182" s="37">
        <f t="shared" ca="1" si="88"/>
        <v>2570.9251520953567</v>
      </c>
      <c r="EA182" s="37">
        <f t="shared" ca="1" si="89"/>
        <v>0</v>
      </c>
      <c r="EB182">
        <f t="shared" ca="1" si="101"/>
        <v>0</v>
      </c>
    </row>
    <row r="183" spans="1:132">
      <c r="A183">
        <f t="shared" si="102"/>
        <v>174</v>
      </c>
      <c r="B183" s="52">
        <f ca="1">'Rainfall Year 2025'!M244</f>
        <v>0</v>
      </c>
      <c r="C183" s="37">
        <f t="shared" ca="1" si="72"/>
        <v>0</v>
      </c>
      <c r="D183" s="37">
        <f t="shared" ca="1" si="90"/>
        <v>10000</v>
      </c>
      <c r="E183" s="37">
        <f t="shared" ca="1" si="73"/>
        <v>10000</v>
      </c>
      <c r="F183" s="37">
        <f t="shared" ca="1" si="74"/>
        <v>0</v>
      </c>
      <c r="G183">
        <f t="shared" ca="1" si="91"/>
        <v>0</v>
      </c>
      <c r="Z183">
        <f t="shared" si="103"/>
        <v>174</v>
      </c>
      <c r="AA183" s="52">
        <f ca="1">'Rainfall Year 2035 '!M244</f>
        <v>0.58903571821134348</v>
      </c>
      <c r="AB183" s="37">
        <f t="shared" ca="1" si="75"/>
        <v>1060.2642927804184</v>
      </c>
      <c r="AC183" s="37">
        <f t="shared" ca="1" si="92"/>
        <v>4370.1245609644411</v>
      </c>
      <c r="AD183" s="37">
        <f t="shared" ca="1" si="76"/>
        <v>4370.1245609644411</v>
      </c>
      <c r="AE183" s="37">
        <f t="shared" ca="1" si="77"/>
        <v>0</v>
      </c>
      <c r="AF183">
        <f t="shared" ca="1" si="93"/>
        <v>1</v>
      </c>
      <c r="AX183">
        <f t="shared" si="104"/>
        <v>174</v>
      </c>
      <c r="AY183" s="52">
        <f ca="1">'Rainfall Year 2045'!M244</f>
        <v>8.7269076497335032</v>
      </c>
      <c r="AZ183" s="37">
        <f t="shared" ca="1" si="78"/>
        <v>15708.433769520305</v>
      </c>
      <c r="BA183" s="37">
        <f t="shared" ca="1" si="94"/>
        <v>2843.9654981799176</v>
      </c>
      <c r="BB183" s="37">
        <f t="shared" ca="1" si="79"/>
        <v>2843.9654981799176</v>
      </c>
      <c r="BC183" s="37">
        <f t="shared" ca="1" si="80"/>
        <v>5708.4337695203048</v>
      </c>
      <c r="BD183">
        <f t="shared" ca="1" si="95"/>
        <v>1</v>
      </c>
      <c r="BX183">
        <f t="shared" si="105"/>
        <v>174</v>
      </c>
      <c r="BY183" s="52">
        <f ca="1">'Rainfall Year 2055 '!M244</f>
        <v>1.9452604292744253</v>
      </c>
      <c r="BZ183" s="37">
        <f t="shared" ca="1" si="81"/>
        <v>3501.4687726939655</v>
      </c>
      <c r="CA183" s="37">
        <f t="shared" ca="1" si="96"/>
        <v>2172.6523797896066</v>
      </c>
      <c r="CB183" s="37">
        <f t="shared" ca="1" si="82"/>
        <v>2172.6523797896066</v>
      </c>
      <c r="CC183" s="37">
        <f t="shared" ca="1" si="83"/>
        <v>0</v>
      </c>
      <c r="CD183">
        <f t="shared" ca="1" si="97"/>
        <v>1</v>
      </c>
      <c r="CW183">
        <f t="shared" si="106"/>
        <v>174</v>
      </c>
      <c r="CX183" s="52">
        <f ca="1">'Rainfall Year 2065 '!M244</f>
        <v>0</v>
      </c>
      <c r="CY183" s="37">
        <f t="shared" ca="1" si="84"/>
        <v>0</v>
      </c>
      <c r="CZ183" s="37">
        <f t="shared" ca="1" si="98"/>
        <v>0</v>
      </c>
      <c r="DA183" s="37">
        <f t="shared" ca="1" si="85"/>
        <v>0</v>
      </c>
      <c r="DB183" s="37">
        <f t="shared" ca="1" si="86"/>
        <v>0</v>
      </c>
      <c r="DC183">
        <f t="shared" ca="1" si="99"/>
        <v>0</v>
      </c>
      <c r="DV183">
        <f t="shared" si="107"/>
        <v>174</v>
      </c>
      <c r="DW183" s="52">
        <f ca="1">'Rainfall Year 2075'!M244</f>
        <v>0</v>
      </c>
      <c r="DX183" s="37">
        <f t="shared" ca="1" si="87"/>
        <v>0</v>
      </c>
      <c r="DY183" s="37">
        <f t="shared" ca="1" si="100"/>
        <v>0</v>
      </c>
      <c r="DZ183" s="37">
        <f t="shared" ca="1" si="88"/>
        <v>0</v>
      </c>
      <c r="EA183" s="37">
        <f t="shared" ca="1" si="89"/>
        <v>0</v>
      </c>
      <c r="EB183">
        <f t="shared" ca="1" si="101"/>
        <v>0</v>
      </c>
    </row>
    <row r="184" spans="1:132">
      <c r="A184">
        <f t="shared" si="102"/>
        <v>175</v>
      </c>
      <c r="B184" s="52">
        <f ca="1">'Rainfall Year 2025'!M245</f>
        <v>0.28133200661987612</v>
      </c>
      <c r="C184" s="37">
        <f t="shared" ca="1" si="72"/>
        <v>506.39761191577702</v>
      </c>
      <c r="D184" s="37">
        <f t="shared" ca="1" si="90"/>
        <v>0</v>
      </c>
      <c r="E184" s="37">
        <f t="shared" ca="1" si="73"/>
        <v>0</v>
      </c>
      <c r="F184" s="37">
        <f t="shared" ca="1" si="74"/>
        <v>0</v>
      </c>
      <c r="G184">
        <f t="shared" ca="1" si="91"/>
        <v>1</v>
      </c>
      <c r="Z184">
        <f t="shared" si="103"/>
        <v>175</v>
      </c>
      <c r="AA184" s="52">
        <f ca="1">'Rainfall Year 2035 '!M245</f>
        <v>5.6110591442055178</v>
      </c>
      <c r="AB184" s="37">
        <f t="shared" ca="1" si="75"/>
        <v>10099.906459569933</v>
      </c>
      <c r="AC184" s="37">
        <f t="shared" ca="1" si="92"/>
        <v>1060.2642927804181</v>
      </c>
      <c r="AD184" s="37">
        <f t="shared" ca="1" si="76"/>
        <v>1060.2642927804181</v>
      </c>
      <c r="AE184" s="37">
        <f t="shared" ca="1" si="77"/>
        <v>99.906459569932849</v>
      </c>
      <c r="AF184">
        <f t="shared" ca="1" si="93"/>
        <v>1</v>
      </c>
      <c r="AX184">
        <f t="shared" si="104"/>
        <v>175</v>
      </c>
      <c r="AY184" s="52">
        <f ca="1">'Rainfall Year 2045'!M245</f>
        <v>4.852395182511219</v>
      </c>
      <c r="AZ184" s="37">
        <f t="shared" ca="1" si="78"/>
        <v>8734.3113285201944</v>
      </c>
      <c r="BA184" s="37">
        <f t="shared" ca="1" si="94"/>
        <v>10000</v>
      </c>
      <c r="BB184" s="37">
        <f t="shared" ca="1" si="79"/>
        <v>10000</v>
      </c>
      <c r="BC184" s="37">
        <f t="shared" ca="1" si="80"/>
        <v>0</v>
      </c>
      <c r="BD184">
        <f t="shared" ca="1" si="95"/>
        <v>1</v>
      </c>
      <c r="BX184">
        <f t="shared" si="105"/>
        <v>175</v>
      </c>
      <c r="BY184" s="52">
        <f ca="1">'Rainfall Year 2055 '!M245</f>
        <v>0</v>
      </c>
      <c r="BZ184" s="37">
        <f t="shared" ca="1" si="81"/>
        <v>0</v>
      </c>
      <c r="CA184" s="37">
        <f t="shared" ca="1" si="96"/>
        <v>3501.468772693966</v>
      </c>
      <c r="CB184" s="37">
        <f t="shared" ca="1" si="82"/>
        <v>3501.468772693966</v>
      </c>
      <c r="CC184" s="37">
        <f t="shared" ca="1" si="83"/>
        <v>0</v>
      </c>
      <c r="CD184">
        <f t="shared" ca="1" si="97"/>
        <v>0</v>
      </c>
      <c r="CW184">
        <f t="shared" si="106"/>
        <v>175</v>
      </c>
      <c r="CX184" s="52">
        <f ca="1">'Rainfall Year 2065 '!M245</f>
        <v>0</v>
      </c>
      <c r="CY184" s="37">
        <f t="shared" ca="1" si="84"/>
        <v>0</v>
      </c>
      <c r="CZ184" s="37">
        <f t="shared" ca="1" si="98"/>
        <v>0</v>
      </c>
      <c r="DA184" s="37">
        <f t="shared" ca="1" si="85"/>
        <v>0</v>
      </c>
      <c r="DB184" s="37">
        <f t="shared" ca="1" si="86"/>
        <v>0</v>
      </c>
      <c r="DC184">
        <f t="shared" ca="1" si="99"/>
        <v>0</v>
      </c>
      <c r="DV184">
        <f t="shared" si="107"/>
        <v>175</v>
      </c>
      <c r="DW184" s="52">
        <f ca="1">'Rainfall Year 2075'!M245</f>
        <v>0</v>
      </c>
      <c r="DX184" s="37">
        <f t="shared" ca="1" si="87"/>
        <v>0</v>
      </c>
      <c r="DY184" s="37">
        <f t="shared" ca="1" si="100"/>
        <v>0</v>
      </c>
      <c r="DZ184" s="37">
        <f t="shared" ca="1" si="88"/>
        <v>0</v>
      </c>
      <c r="EA184" s="37">
        <f t="shared" ca="1" si="89"/>
        <v>0</v>
      </c>
      <c r="EB184">
        <f t="shared" ca="1" si="101"/>
        <v>0</v>
      </c>
    </row>
    <row r="185" spans="1:132">
      <c r="A185">
        <f t="shared" si="102"/>
        <v>176</v>
      </c>
      <c r="B185" s="52">
        <f ca="1">'Rainfall Year 2025'!M246</f>
        <v>0</v>
      </c>
      <c r="C185" s="37">
        <f t="shared" ca="1" si="72"/>
        <v>0</v>
      </c>
      <c r="D185" s="37">
        <f t="shared" ca="1" si="90"/>
        <v>506.39761191577702</v>
      </c>
      <c r="E185" s="37">
        <f t="shared" ca="1" si="73"/>
        <v>506.39761191577702</v>
      </c>
      <c r="F185" s="37">
        <f t="shared" ca="1" si="74"/>
        <v>0</v>
      </c>
      <c r="G185">
        <f t="shared" ca="1" si="91"/>
        <v>0</v>
      </c>
      <c r="Z185">
        <f t="shared" si="103"/>
        <v>176</v>
      </c>
      <c r="AA185" s="52">
        <f ca="1">'Rainfall Year 2035 '!M246</f>
        <v>11.470910261531735</v>
      </c>
      <c r="AB185" s="37">
        <f t="shared" ca="1" si="75"/>
        <v>20647.638470757123</v>
      </c>
      <c r="AC185" s="37">
        <f t="shared" ca="1" si="92"/>
        <v>10000</v>
      </c>
      <c r="AD185" s="37">
        <f t="shared" ca="1" si="76"/>
        <v>10000</v>
      </c>
      <c r="AE185" s="37">
        <f t="shared" ca="1" si="77"/>
        <v>10647.638470757123</v>
      </c>
      <c r="AF185">
        <f t="shared" ca="1" si="93"/>
        <v>1</v>
      </c>
      <c r="AX185">
        <f t="shared" si="104"/>
        <v>176</v>
      </c>
      <c r="AY185" s="52">
        <f ca="1">'Rainfall Year 2045'!M246</f>
        <v>1.1995933121902014</v>
      </c>
      <c r="AZ185" s="37">
        <f t="shared" ca="1" si="78"/>
        <v>2159.2679619423625</v>
      </c>
      <c r="BA185" s="37">
        <f t="shared" ca="1" si="94"/>
        <v>8734.3113285201944</v>
      </c>
      <c r="BB185" s="37">
        <f t="shared" ca="1" si="79"/>
        <v>8734.3113285201944</v>
      </c>
      <c r="BC185" s="37">
        <f t="shared" ca="1" si="80"/>
        <v>0</v>
      </c>
      <c r="BD185">
        <f t="shared" ca="1" si="95"/>
        <v>1</v>
      </c>
      <c r="BX185">
        <f t="shared" si="105"/>
        <v>176</v>
      </c>
      <c r="BY185" s="52">
        <f ca="1">'Rainfall Year 2055 '!M246</f>
        <v>0</v>
      </c>
      <c r="BZ185" s="37">
        <f t="shared" ca="1" si="81"/>
        <v>0</v>
      </c>
      <c r="CA185" s="37">
        <f t="shared" ca="1" si="96"/>
        <v>0</v>
      </c>
      <c r="CB185" s="37">
        <f t="shared" ca="1" si="82"/>
        <v>0</v>
      </c>
      <c r="CC185" s="37">
        <f t="shared" ca="1" si="83"/>
        <v>0</v>
      </c>
      <c r="CD185">
        <f t="shared" ca="1" si="97"/>
        <v>0</v>
      </c>
      <c r="CW185">
        <f t="shared" si="106"/>
        <v>176</v>
      </c>
      <c r="CX185" s="52">
        <f ca="1">'Rainfall Year 2065 '!M246</f>
        <v>2.8955454868371806</v>
      </c>
      <c r="CY185" s="37">
        <f t="shared" ca="1" si="84"/>
        <v>5211.9818763069252</v>
      </c>
      <c r="CZ185" s="37">
        <f t="shared" ca="1" si="98"/>
        <v>0</v>
      </c>
      <c r="DA185" s="37">
        <f t="shared" ca="1" si="85"/>
        <v>0</v>
      </c>
      <c r="DB185" s="37">
        <f t="shared" ca="1" si="86"/>
        <v>0</v>
      </c>
      <c r="DC185">
        <f t="shared" ca="1" si="99"/>
        <v>1</v>
      </c>
      <c r="DV185">
        <f t="shared" si="107"/>
        <v>176</v>
      </c>
      <c r="DW185" s="52">
        <f ca="1">'Rainfall Year 2075'!M246</f>
        <v>4.4209859998579075</v>
      </c>
      <c r="DX185" s="37">
        <f t="shared" ca="1" si="87"/>
        <v>7957.7747997442339</v>
      </c>
      <c r="DY185" s="37">
        <f t="shared" ca="1" si="100"/>
        <v>0</v>
      </c>
      <c r="DZ185" s="37">
        <f t="shared" ca="1" si="88"/>
        <v>0</v>
      </c>
      <c r="EA185" s="37">
        <f t="shared" ca="1" si="89"/>
        <v>0</v>
      </c>
      <c r="EB185">
        <f t="shared" ca="1" si="101"/>
        <v>1</v>
      </c>
    </row>
    <row r="186" spans="1:132">
      <c r="A186">
        <f t="shared" si="102"/>
        <v>177</v>
      </c>
      <c r="B186" s="52">
        <f ca="1">'Rainfall Year 2025'!M247</f>
        <v>2.1427150148996796</v>
      </c>
      <c r="C186" s="37">
        <f t="shared" ca="1" si="72"/>
        <v>3856.8870268194232</v>
      </c>
      <c r="D186" s="37">
        <f t="shared" ca="1" si="90"/>
        <v>0</v>
      </c>
      <c r="E186" s="37">
        <f t="shared" ca="1" si="73"/>
        <v>0</v>
      </c>
      <c r="F186" s="37">
        <f t="shared" ca="1" si="74"/>
        <v>0</v>
      </c>
      <c r="G186">
        <f t="shared" ca="1" si="91"/>
        <v>1</v>
      </c>
      <c r="Z186">
        <f t="shared" si="103"/>
        <v>177</v>
      </c>
      <c r="AA186" s="52">
        <f ca="1">'Rainfall Year 2035 '!M247</f>
        <v>0.88792456949575893</v>
      </c>
      <c r="AB186" s="37">
        <f t="shared" ca="1" si="75"/>
        <v>1598.2642250923661</v>
      </c>
      <c r="AC186" s="37">
        <f t="shared" ca="1" si="92"/>
        <v>10000</v>
      </c>
      <c r="AD186" s="37">
        <f t="shared" ca="1" si="76"/>
        <v>10000</v>
      </c>
      <c r="AE186" s="37">
        <f t="shared" ca="1" si="77"/>
        <v>0</v>
      </c>
      <c r="AF186">
        <f t="shared" ca="1" si="93"/>
        <v>1</v>
      </c>
      <c r="AX186">
        <f t="shared" si="104"/>
        <v>177</v>
      </c>
      <c r="AY186" s="52">
        <f ca="1">'Rainfall Year 2045'!M247</f>
        <v>5.4349035643645243</v>
      </c>
      <c r="AZ186" s="37">
        <f t="shared" ca="1" si="78"/>
        <v>9782.8264158561433</v>
      </c>
      <c r="BA186" s="37">
        <f t="shared" ca="1" si="94"/>
        <v>2159.2679619423616</v>
      </c>
      <c r="BB186" s="37">
        <f t="shared" ca="1" si="79"/>
        <v>2159.2679619423616</v>
      </c>
      <c r="BC186" s="37">
        <f t="shared" ca="1" si="80"/>
        <v>0</v>
      </c>
      <c r="BD186">
        <f t="shared" ca="1" si="95"/>
        <v>1</v>
      </c>
      <c r="BX186">
        <f t="shared" si="105"/>
        <v>177</v>
      </c>
      <c r="BY186" s="52">
        <f ca="1">'Rainfall Year 2055 '!M247</f>
        <v>5.5897999982147955</v>
      </c>
      <c r="BZ186" s="37">
        <f t="shared" ca="1" si="81"/>
        <v>10061.639996786631</v>
      </c>
      <c r="CA186" s="37">
        <f t="shared" ca="1" si="96"/>
        <v>0</v>
      </c>
      <c r="CB186" s="37">
        <f t="shared" ca="1" si="82"/>
        <v>0</v>
      </c>
      <c r="CC186" s="37">
        <f t="shared" ca="1" si="83"/>
        <v>61.639996786630945</v>
      </c>
      <c r="CD186">
        <f t="shared" ca="1" si="97"/>
        <v>1</v>
      </c>
      <c r="CW186">
        <f t="shared" si="106"/>
        <v>177</v>
      </c>
      <c r="CX186" s="52">
        <f ca="1">'Rainfall Year 2065 '!M247</f>
        <v>13.600553809776802</v>
      </c>
      <c r="CY186" s="37">
        <f t="shared" ca="1" si="84"/>
        <v>24480.996857598242</v>
      </c>
      <c r="CZ186" s="37">
        <f t="shared" ca="1" si="98"/>
        <v>5211.9818763069252</v>
      </c>
      <c r="DA186" s="37">
        <f t="shared" ca="1" si="85"/>
        <v>5211.9818763069252</v>
      </c>
      <c r="DB186" s="37">
        <f t="shared" ca="1" si="86"/>
        <v>14480.996857598242</v>
      </c>
      <c r="DC186">
        <f t="shared" ca="1" si="99"/>
        <v>1</v>
      </c>
      <c r="DV186">
        <f t="shared" si="107"/>
        <v>177</v>
      </c>
      <c r="DW186" s="52">
        <f ca="1">'Rainfall Year 2075'!M247</f>
        <v>1.9008596301956535</v>
      </c>
      <c r="DX186" s="37">
        <f t="shared" ca="1" si="87"/>
        <v>3421.5473343521762</v>
      </c>
      <c r="DY186" s="37">
        <f t="shared" ca="1" si="100"/>
        <v>7957.7747997442339</v>
      </c>
      <c r="DZ186" s="37">
        <f t="shared" ca="1" si="88"/>
        <v>7957.7747997442339</v>
      </c>
      <c r="EA186" s="37">
        <f t="shared" ca="1" si="89"/>
        <v>0</v>
      </c>
      <c r="EB186">
        <f t="shared" ca="1" si="101"/>
        <v>1</v>
      </c>
    </row>
    <row r="187" spans="1:132">
      <c r="A187">
        <f t="shared" si="102"/>
        <v>178</v>
      </c>
      <c r="B187" s="52">
        <f ca="1">'Rainfall Year 2025'!M248</f>
        <v>0.99267716601639155</v>
      </c>
      <c r="C187" s="37">
        <f t="shared" ca="1" si="72"/>
        <v>1786.8188988295049</v>
      </c>
      <c r="D187" s="37">
        <f t="shared" ca="1" si="90"/>
        <v>3856.8870268194232</v>
      </c>
      <c r="E187" s="37">
        <f t="shared" ca="1" si="73"/>
        <v>3856.8870268194232</v>
      </c>
      <c r="F187" s="37">
        <f t="shared" ca="1" si="74"/>
        <v>0</v>
      </c>
      <c r="G187">
        <f t="shared" ca="1" si="91"/>
        <v>1</v>
      </c>
      <c r="Z187">
        <f t="shared" si="103"/>
        <v>178</v>
      </c>
      <c r="AA187" s="52">
        <f ca="1">'Rainfall Year 2035 '!M248</f>
        <v>1.2758553462616238</v>
      </c>
      <c r="AB187" s="37">
        <f t="shared" ca="1" si="75"/>
        <v>2296.5396232709227</v>
      </c>
      <c r="AC187" s="37">
        <f t="shared" ca="1" si="92"/>
        <v>1598.2642250923655</v>
      </c>
      <c r="AD187" s="37">
        <f t="shared" ca="1" si="76"/>
        <v>1598.2642250923655</v>
      </c>
      <c r="AE187" s="37">
        <f t="shared" ca="1" si="77"/>
        <v>0</v>
      </c>
      <c r="AF187">
        <f t="shared" ca="1" si="93"/>
        <v>1</v>
      </c>
      <c r="AX187">
        <f t="shared" si="104"/>
        <v>178</v>
      </c>
      <c r="AY187" s="52">
        <f ca="1">'Rainfall Year 2045'!M248</f>
        <v>4.4313570026663722</v>
      </c>
      <c r="AZ187" s="37">
        <f t="shared" ca="1" si="78"/>
        <v>7976.4426047994702</v>
      </c>
      <c r="BA187" s="37">
        <f t="shared" ca="1" si="94"/>
        <v>9782.8264158561433</v>
      </c>
      <c r="BB187" s="37">
        <f t="shared" ca="1" si="79"/>
        <v>9782.8264158561433</v>
      </c>
      <c r="BC187" s="37">
        <f t="shared" ca="1" si="80"/>
        <v>0</v>
      </c>
      <c r="BD187">
        <f t="shared" ca="1" si="95"/>
        <v>1</v>
      </c>
      <c r="BX187">
        <f t="shared" si="105"/>
        <v>178</v>
      </c>
      <c r="BY187" s="52">
        <f ca="1">'Rainfall Year 2055 '!M248</f>
        <v>4.3389244604326604</v>
      </c>
      <c r="BZ187" s="37">
        <f t="shared" ca="1" si="81"/>
        <v>7810.0640287787892</v>
      </c>
      <c r="CA187" s="37">
        <f t="shared" ca="1" si="96"/>
        <v>10000</v>
      </c>
      <c r="CB187" s="37">
        <f t="shared" ca="1" si="82"/>
        <v>10000</v>
      </c>
      <c r="CC187" s="37">
        <f t="shared" ca="1" si="83"/>
        <v>0</v>
      </c>
      <c r="CD187">
        <f t="shared" ca="1" si="97"/>
        <v>1</v>
      </c>
      <c r="CW187">
        <f t="shared" si="106"/>
        <v>178</v>
      </c>
      <c r="CX187" s="52">
        <f ca="1">'Rainfall Year 2065 '!M248</f>
        <v>0</v>
      </c>
      <c r="CY187" s="37">
        <f t="shared" ca="1" si="84"/>
        <v>0</v>
      </c>
      <c r="CZ187" s="37">
        <f t="shared" ca="1" si="98"/>
        <v>10000</v>
      </c>
      <c r="DA187" s="37">
        <f t="shared" ca="1" si="85"/>
        <v>10000</v>
      </c>
      <c r="DB187" s="37">
        <f t="shared" ca="1" si="86"/>
        <v>0</v>
      </c>
      <c r="DC187">
        <f t="shared" ca="1" si="99"/>
        <v>0</v>
      </c>
      <c r="DV187">
        <f t="shared" si="107"/>
        <v>178</v>
      </c>
      <c r="DW187" s="52">
        <f ca="1">'Rainfall Year 2075'!M248</f>
        <v>9.2222257255076059E-2</v>
      </c>
      <c r="DX187" s="37">
        <f t="shared" ca="1" si="87"/>
        <v>166.00006305913692</v>
      </c>
      <c r="DY187" s="37">
        <f t="shared" ca="1" si="100"/>
        <v>3421.5473343521762</v>
      </c>
      <c r="DZ187" s="37">
        <f t="shared" ca="1" si="88"/>
        <v>3421.5473343521762</v>
      </c>
      <c r="EA187" s="37">
        <f t="shared" ca="1" si="89"/>
        <v>0</v>
      </c>
      <c r="EB187">
        <f t="shared" ca="1" si="101"/>
        <v>1</v>
      </c>
    </row>
    <row r="188" spans="1:132">
      <c r="A188">
        <f t="shared" si="102"/>
        <v>179</v>
      </c>
      <c r="B188" s="52">
        <f ca="1">'Rainfall Year 2025'!M249</f>
        <v>0.13530405825175904</v>
      </c>
      <c r="C188" s="37">
        <f t="shared" ca="1" si="72"/>
        <v>243.54730485316625</v>
      </c>
      <c r="D188" s="37">
        <f t="shared" ca="1" si="90"/>
        <v>1786.8188988295051</v>
      </c>
      <c r="E188" s="37">
        <f t="shared" ca="1" si="73"/>
        <v>1786.8188988295051</v>
      </c>
      <c r="F188" s="37">
        <f t="shared" ca="1" si="74"/>
        <v>0</v>
      </c>
      <c r="G188">
        <f t="shared" ca="1" si="91"/>
        <v>1</v>
      </c>
      <c r="Z188">
        <f t="shared" si="103"/>
        <v>179</v>
      </c>
      <c r="AA188" s="52">
        <f ca="1">'Rainfall Year 2035 '!M249</f>
        <v>0</v>
      </c>
      <c r="AB188" s="37">
        <f t="shared" ca="1" si="75"/>
        <v>0</v>
      </c>
      <c r="AC188" s="37">
        <f t="shared" ca="1" si="92"/>
        <v>2296.5396232709227</v>
      </c>
      <c r="AD188" s="37">
        <f t="shared" ca="1" si="76"/>
        <v>2296.5396232709227</v>
      </c>
      <c r="AE188" s="37">
        <f t="shared" ca="1" si="77"/>
        <v>0</v>
      </c>
      <c r="AF188">
        <f t="shared" ca="1" si="93"/>
        <v>0</v>
      </c>
      <c r="AX188">
        <f t="shared" si="104"/>
        <v>179</v>
      </c>
      <c r="AY188" s="52">
        <f ca="1">'Rainfall Year 2045'!M249</f>
        <v>5.2363637799142557</v>
      </c>
      <c r="AZ188" s="37">
        <f t="shared" ca="1" si="78"/>
        <v>9425.4548038456596</v>
      </c>
      <c r="BA188" s="37">
        <f t="shared" ca="1" si="94"/>
        <v>7976.4426047994712</v>
      </c>
      <c r="BB188" s="37">
        <f t="shared" ca="1" si="79"/>
        <v>7976.4426047994712</v>
      </c>
      <c r="BC188" s="37">
        <f t="shared" ca="1" si="80"/>
        <v>0</v>
      </c>
      <c r="BD188">
        <f t="shared" ca="1" si="95"/>
        <v>1</v>
      </c>
      <c r="BX188">
        <f t="shared" si="105"/>
        <v>179</v>
      </c>
      <c r="BY188" s="52">
        <f ca="1">'Rainfall Year 2055 '!M249</f>
        <v>3.1816364343601578</v>
      </c>
      <c r="BZ188" s="37">
        <f t="shared" ca="1" si="81"/>
        <v>5726.9455818482838</v>
      </c>
      <c r="CA188" s="37">
        <f t="shared" ca="1" si="96"/>
        <v>7810.0640287787901</v>
      </c>
      <c r="CB188" s="37">
        <f t="shared" ca="1" si="82"/>
        <v>7810.0640287787901</v>
      </c>
      <c r="CC188" s="37">
        <f t="shared" ca="1" si="83"/>
        <v>0</v>
      </c>
      <c r="CD188">
        <f t="shared" ca="1" si="97"/>
        <v>1</v>
      </c>
      <c r="CW188">
        <f t="shared" si="106"/>
        <v>179</v>
      </c>
      <c r="CX188" s="52">
        <f ca="1">'Rainfall Year 2065 '!M249</f>
        <v>9.9700235262749075</v>
      </c>
      <c r="CY188" s="37">
        <f t="shared" ca="1" si="84"/>
        <v>17946.042347294835</v>
      </c>
      <c r="CZ188" s="37">
        <f t="shared" ca="1" si="98"/>
        <v>0</v>
      </c>
      <c r="DA188" s="37">
        <f t="shared" ca="1" si="85"/>
        <v>0</v>
      </c>
      <c r="DB188" s="37">
        <f t="shared" ca="1" si="86"/>
        <v>7946.0423472948351</v>
      </c>
      <c r="DC188">
        <f t="shared" ca="1" si="99"/>
        <v>1</v>
      </c>
      <c r="DV188">
        <f t="shared" si="107"/>
        <v>179</v>
      </c>
      <c r="DW188" s="52">
        <f ca="1">'Rainfall Year 2075'!M249</f>
        <v>0.91370326894119791</v>
      </c>
      <c r="DX188" s="37">
        <f t="shared" ca="1" si="87"/>
        <v>1644.6658840941561</v>
      </c>
      <c r="DY188" s="37">
        <f t="shared" ca="1" si="100"/>
        <v>166.00006305913712</v>
      </c>
      <c r="DZ188" s="37">
        <f t="shared" ca="1" si="88"/>
        <v>166.00006305913712</v>
      </c>
      <c r="EA188" s="37">
        <f t="shared" ca="1" si="89"/>
        <v>0</v>
      </c>
      <c r="EB188">
        <f t="shared" ca="1" si="101"/>
        <v>1</v>
      </c>
    </row>
    <row r="189" spans="1:132">
      <c r="A189">
        <f t="shared" si="102"/>
        <v>180</v>
      </c>
      <c r="B189" s="52">
        <f ca="1">'Rainfall Year 2025'!M250</f>
        <v>2.0127236957772277</v>
      </c>
      <c r="C189" s="37">
        <f t="shared" ca="1" si="72"/>
        <v>3622.9026523990096</v>
      </c>
      <c r="D189" s="37">
        <f t="shared" ca="1" si="90"/>
        <v>243.54730485316622</v>
      </c>
      <c r="E189" s="37">
        <f t="shared" ca="1" si="73"/>
        <v>243.54730485316622</v>
      </c>
      <c r="F189" s="37">
        <f t="shared" ca="1" si="74"/>
        <v>0</v>
      </c>
      <c r="G189">
        <f t="shared" ca="1" si="91"/>
        <v>1</v>
      </c>
      <c r="Z189">
        <f t="shared" si="103"/>
        <v>180</v>
      </c>
      <c r="AA189" s="52">
        <f ca="1">'Rainfall Year 2035 '!M250</f>
        <v>0</v>
      </c>
      <c r="AB189" s="37">
        <f t="shared" ca="1" si="75"/>
        <v>0</v>
      </c>
      <c r="AC189" s="37">
        <f t="shared" ca="1" si="92"/>
        <v>0</v>
      </c>
      <c r="AD189" s="37">
        <f t="shared" ca="1" si="76"/>
        <v>0</v>
      </c>
      <c r="AE189" s="37">
        <f t="shared" ca="1" si="77"/>
        <v>0</v>
      </c>
      <c r="AF189">
        <f t="shared" ca="1" si="93"/>
        <v>0</v>
      </c>
      <c r="AX189">
        <f t="shared" si="104"/>
        <v>180</v>
      </c>
      <c r="AY189" s="52">
        <f ca="1">'Rainfall Year 2045'!M250</f>
        <v>11.855025267310751</v>
      </c>
      <c r="AZ189" s="37">
        <f t="shared" ca="1" si="78"/>
        <v>21339.045481159352</v>
      </c>
      <c r="BA189" s="37">
        <f t="shared" ca="1" si="94"/>
        <v>9425.4548038456596</v>
      </c>
      <c r="BB189" s="37">
        <f t="shared" ca="1" si="79"/>
        <v>9425.4548038456596</v>
      </c>
      <c r="BC189" s="37">
        <f t="shared" ca="1" si="80"/>
        <v>11339.045481159352</v>
      </c>
      <c r="BD189">
        <f t="shared" ca="1" si="95"/>
        <v>1</v>
      </c>
      <c r="BX189">
        <f t="shared" si="105"/>
        <v>180</v>
      </c>
      <c r="BY189" s="52">
        <f ca="1">'Rainfall Year 2055 '!M250</f>
        <v>3.4314181072368135</v>
      </c>
      <c r="BZ189" s="37">
        <f t="shared" ca="1" si="81"/>
        <v>6176.5525930262647</v>
      </c>
      <c r="CA189" s="37">
        <f t="shared" ca="1" si="96"/>
        <v>5726.9455818482838</v>
      </c>
      <c r="CB189" s="37">
        <f t="shared" ca="1" si="82"/>
        <v>5726.9455818482838</v>
      </c>
      <c r="CC189" s="37">
        <f t="shared" ca="1" si="83"/>
        <v>0</v>
      </c>
      <c r="CD189">
        <f t="shared" ca="1" si="97"/>
        <v>1</v>
      </c>
      <c r="CW189">
        <f t="shared" si="106"/>
        <v>180</v>
      </c>
      <c r="CX189" s="52">
        <f ca="1">'Rainfall Year 2065 '!M250</f>
        <v>3.994806669582931</v>
      </c>
      <c r="CY189" s="37">
        <f t="shared" ca="1" si="84"/>
        <v>7190.652005249276</v>
      </c>
      <c r="CZ189" s="37">
        <f t="shared" ca="1" si="98"/>
        <v>10000</v>
      </c>
      <c r="DA189" s="37">
        <f t="shared" ca="1" si="85"/>
        <v>10000</v>
      </c>
      <c r="DB189" s="37">
        <f t="shared" ca="1" si="86"/>
        <v>0</v>
      </c>
      <c r="DC189">
        <f t="shared" ca="1" si="99"/>
        <v>1</v>
      </c>
      <c r="DV189">
        <f t="shared" si="107"/>
        <v>180</v>
      </c>
      <c r="DW189" s="52">
        <f ca="1">'Rainfall Year 2075'!M250</f>
        <v>0</v>
      </c>
      <c r="DX189" s="37">
        <f t="shared" ca="1" si="87"/>
        <v>0</v>
      </c>
      <c r="DY189" s="37">
        <f t="shared" ca="1" si="100"/>
        <v>1644.6658840941561</v>
      </c>
      <c r="DZ189" s="37">
        <f t="shared" ca="1" si="88"/>
        <v>1644.6658840941561</v>
      </c>
      <c r="EA189" s="37">
        <f t="shared" ca="1" si="89"/>
        <v>0</v>
      </c>
      <c r="EB189">
        <f t="shared" ca="1" si="101"/>
        <v>0</v>
      </c>
    </row>
    <row r="190" spans="1:132">
      <c r="A190">
        <f t="shared" si="102"/>
        <v>181</v>
      </c>
      <c r="B190" s="52">
        <f ca="1">'Rainfall Year 2025'!M251</f>
        <v>0.82699854080750701</v>
      </c>
      <c r="C190" s="37">
        <f t="shared" ca="1" si="72"/>
        <v>1488.5973734535125</v>
      </c>
      <c r="D190" s="37">
        <f t="shared" ca="1" si="90"/>
        <v>3622.9026523990096</v>
      </c>
      <c r="E190" s="37">
        <f t="shared" ca="1" si="73"/>
        <v>3622.9026523990096</v>
      </c>
      <c r="F190" s="37">
        <f t="shared" ca="1" si="74"/>
        <v>0</v>
      </c>
      <c r="G190">
        <f t="shared" ca="1" si="91"/>
        <v>1</v>
      </c>
      <c r="Z190">
        <f t="shared" si="103"/>
        <v>181</v>
      </c>
      <c r="AA190" s="52">
        <f ca="1">'Rainfall Year 2035 '!M251</f>
        <v>3.1217640196450778</v>
      </c>
      <c r="AB190" s="37">
        <f t="shared" ca="1" si="75"/>
        <v>5619.17523536114</v>
      </c>
      <c r="AC190" s="37">
        <f t="shared" ca="1" si="92"/>
        <v>0</v>
      </c>
      <c r="AD190" s="37">
        <f t="shared" ca="1" si="76"/>
        <v>0</v>
      </c>
      <c r="AE190" s="37">
        <f t="shared" ca="1" si="77"/>
        <v>0</v>
      </c>
      <c r="AF190">
        <f t="shared" ca="1" si="93"/>
        <v>1</v>
      </c>
      <c r="AX190">
        <f t="shared" si="104"/>
        <v>181</v>
      </c>
      <c r="AY190" s="52">
        <f ca="1">'Rainfall Year 2045'!M251</f>
        <v>2.8624461286869991</v>
      </c>
      <c r="AZ190" s="37">
        <f t="shared" ca="1" si="78"/>
        <v>5152.4030316365988</v>
      </c>
      <c r="BA190" s="37">
        <f t="shared" ca="1" si="94"/>
        <v>10000</v>
      </c>
      <c r="BB190" s="37">
        <f t="shared" ca="1" si="79"/>
        <v>10000</v>
      </c>
      <c r="BC190" s="37">
        <f t="shared" ca="1" si="80"/>
        <v>0</v>
      </c>
      <c r="BD190">
        <f t="shared" ca="1" si="95"/>
        <v>1</v>
      </c>
      <c r="BX190">
        <f t="shared" si="105"/>
        <v>181</v>
      </c>
      <c r="BY190" s="52">
        <f ca="1">'Rainfall Year 2055 '!M251</f>
        <v>0.77312398734601651</v>
      </c>
      <c r="BZ190" s="37">
        <f t="shared" ca="1" si="81"/>
        <v>1391.6231772228298</v>
      </c>
      <c r="CA190" s="37">
        <f t="shared" ca="1" si="96"/>
        <v>6176.5525930262647</v>
      </c>
      <c r="CB190" s="37">
        <f t="shared" ca="1" si="82"/>
        <v>6176.5525930262647</v>
      </c>
      <c r="CC190" s="37">
        <f t="shared" ca="1" si="83"/>
        <v>0</v>
      </c>
      <c r="CD190">
        <f t="shared" ca="1" si="97"/>
        <v>1</v>
      </c>
      <c r="CW190">
        <f t="shared" si="106"/>
        <v>181</v>
      </c>
      <c r="CX190" s="52">
        <f ca="1">'Rainfall Year 2065 '!M251</f>
        <v>1.7063037336496163</v>
      </c>
      <c r="CY190" s="37">
        <f t="shared" ca="1" si="84"/>
        <v>3071.3467205693091</v>
      </c>
      <c r="CZ190" s="37">
        <f t="shared" ca="1" si="98"/>
        <v>7190.6520052492779</v>
      </c>
      <c r="DA190" s="37">
        <f t="shared" ca="1" si="85"/>
        <v>7190.6520052492779</v>
      </c>
      <c r="DB190" s="37">
        <f t="shared" ca="1" si="86"/>
        <v>0</v>
      </c>
      <c r="DC190">
        <f t="shared" ca="1" si="99"/>
        <v>1</v>
      </c>
      <c r="DV190">
        <f t="shared" si="107"/>
        <v>181</v>
      </c>
      <c r="DW190" s="52">
        <f ca="1">'Rainfall Year 2075'!M251</f>
        <v>0</v>
      </c>
      <c r="DX190" s="37">
        <f t="shared" ca="1" si="87"/>
        <v>0</v>
      </c>
      <c r="DY190" s="37">
        <f t="shared" ca="1" si="100"/>
        <v>0</v>
      </c>
      <c r="DZ190" s="37">
        <f t="shared" ca="1" si="88"/>
        <v>0</v>
      </c>
      <c r="EA190" s="37">
        <f t="shared" ca="1" si="89"/>
        <v>0</v>
      </c>
      <c r="EB190">
        <f t="shared" ca="1" si="101"/>
        <v>0</v>
      </c>
    </row>
    <row r="191" spans="1:132">
      <c r="A191">
        <f t="shared" si="102"/>
        <v>182</v>
      </c>
      <c r="B191" s="52">
        <f ca="1">'Rainfall Year 2025'!M265</f>
        <v>4.207101069083901</v>
      </c>
      <c r="C191" s="37">
        <f t="shared" ca="1" si="72"/>
        <v>7572.7819243510221</v>
      </c>
      <c r="D191" s="37">
        <f t="shared" ca="1" si="90"/>
        <v>1488.5973734535128</v>
      </c>
      <c r="E191" s="37">
        <f t="shared" ca="1" si="73"/>
        <v>1488.5973734535128</v>
      </c>
      <c r="F191" s="37">
        <f t="shared" ca="1" si="74"/>
        <v>0</v>
      </c>
      <c r="G191">
        <f t="shared" ca="1" si="91"/>
        <v>1</v>
      </c>
      <c r="Z191">
        <f t="shared" si="103"/>
        <v>182</v>
      </c>
      <c r="AA191" s="52">
        <f ca="1">'Rainfall Year 2035 '!M265</f>
        <v>7.5536385668929621E-4</v>
      </c>
      <c r="AB191" s="37">
        <f t="shared" ca="1" si="75"/>
        <v>1.3596549420407331</v>
      </c>
      <c r="AC191" s="37">
        <f t="shared" ca="1" si="92"/>
        <v>5619.17523536114</v>
      </c>
      <c r="AD191" s="37">
        <f t="shared" ca="1" si="76"/>
        <v>5619.17523536114</v>
      </c>
      <c r="AE191" s="37">
        <f t="shared" ca="1" si="77"/>
        <v>0</v>
      </c>
      <c r="AF191">
        <f t="shared" ca="1" si="93"/>
        <v>1</v>
      </c>
      <c r="AX191">
        <f t="shared" si="104"/>
        <v>182</v>
      </c>
      <c r="AY191" s="52">
        <f ca="1">'Rainfall Year 2045'!M265</f>
        <v>8.046113718391176</v>
      </c>
      <c r="AZ191" s="37">
        <f t="shared" ca="1" si="78"/>
        <v>14483.004693104116</v>
      </c>
      <c r="BA191" s="37">
        <f t="shared" ca="1" si="94"/>
        <v>5152.4030316365988</v>
      </c>
      <c r="BB191" s="37">
        <f t="shared" ca="1" si="79"/>
        <v>5152.4030316365988</v>
      </c>
      <c r="BC191" s="37">
        <f t="shared" ca="1" si="80"/>
        <v>4483.0046931041161</v>
      </c>
      <c r="BD191">
        <f t="shared" ca="1" si="95"/>
        <v>1</v>
      </c>
      <c r="BX191">
        <f t="shared" si="105"/>
        <v>182</v>
      </c>
      <c r="BY191" s="52">
        <f ca="1">'Rainfall Year 2055 '!M265</f>
        <v>2.8598058077551629</v>
      </c>
      <c r="BZ191" s="37">
        <f t="shared" ca="1" si="81"/>
        <v>5147.6504539592934</v>
      </c>
      <c r="CA191" s="37">
        <f t="shared" ca="1" si="96"/>
        <v>1391.6231772228293</v>
      </c>
      <c r="CB191" s="37">
        <f t="shared" ca="1" si="82"/>
        <v>1391.6231772228293</v>
      </c>
      <c r="CC191" s="37">
        <f t="shared" ca="1" si="83"/>
        <v>0</v>
      </c>
      <c r="CD191">
        <f t="shared" ca="1" si="97"/>
        <v>1</v>
      </c>
      <c r="CW191">
        <f t="shared" si="106"/>
        <v>182</v>
      </c>
      <c r="CX191" s="52">
        <f ca="1">'Rainfall Year 2065 '!M265</f>
        <v>2.805086952063415</v>
      </c>
      <c r="CY191" s="37">
        <f t="shared" ca="1" si="84"/>
        <v>5049.156513714147</v>
      </c>
      <c r="CZ191" s="37">
        <f t="shared" ca="1" si="98"/>
        <v>3071.3467205693087</v>
      </c>
      <c r="DA191" s="37">
        <f t="shared" ca="1" si="85"/>
        <v>3071.3467205693087</v>
      </c>
      <c r="DB191" s="37">
        <f t="shared" ca="1" si="86"/>
        <v>0</v>
      </c>
      <c r="DC191">
        <f t="shared" ca="1" si="99"/>
        <v>1</v>
      </c>
      <c r="DV191">
        <f t="shared" si="107"/>
        <v>182</v>
      </c>
      <c r="DW191" s="52">
        <f ca="1">'Rainfall Year 2075'!M265</f>
        <v>4.6193936583169322</v>
      </c>
      <c r="DX191" s="37">
        <f t="shared" ca="1" si="87"/>
        <v>8314.908584970477</v>
      </c>
      <c r="DY191" s="37">
        <f t="shared" ca="1" si="100"/>
        <v>0</v>
      </c>
      <c r="DZ191" s="37">
        <f t="shared" ca="1" si="88"/>
        <v>0</v>
      </c>
      <c r="EA191" s="37">
        <f t="shared" ca="1" si="89"/>
        <v>0</v>
      </c>
      <c r="EB191">
        <f t="shared" ca="1" si="101"/>
        <v>1</v>
      </c>
    </row>
    <row r="192" spans="1:132">
      <c r="A192">
        <f t="shared" si="102"/>
        <v>183</v>
      </c>
      <c r="B192" s="52">
        <f ca="1">'Rainfall Year 2025'!M266</f>
        <v>1.2553177052561073</v>
      </c>
      <c r="C192" s="37">
        <f t="shared" ca="1" si="72"/>
        <v>2259.5718694609932</v>
      </c>
      <c r="D192" s="37">
        <f t="shared" ca="1" si="90"/>
        <v>7572.7819243510221</v>
      </c>
      <c r="E192" s="37">
        <f t="shared" ca="1" si="73"/>
        <v>7572.7819243510221</v>
      </c>
      <c r="F192" s="37">
        <f t="shared" ca="1" si="74"/>
        <v>0</v>
      </c>
      <c r="G192">
        <f t="shared" ca="1" si="91"/>
        <v>1</v>
      </c>
      <c r="Z192">
        <f t="shared" si="103"/>
        <v>183</v>
      </c>
      <c r="AA192" s="52">
        <f ca="1">'Rainfall Year 2035 '!M266</f>
        <v>2.6004375410572291</v>
      </c>
      <c r="AB192" s="37">
        <f t="shared" ca="1" si="75"/>
        <v>4680.7875739030123</v>
      </c>
      <c r="AC192" s="37">
        <f t="shared" ca="1" si="92"/>
        <v>1.3596549420408337</v>
      </c>
      <c r="AD192" s="37">
        <f t="shared" ca="1" si="76"/>
        <v>1.3596549420408337</v>
      </c>
      <c r="AE192" s="37">
        <f t="shared" ca="1" si="77"/>
        <v>0</v>
      </c>
      <c r="AF192">
        <f t="shared" ca="1" si="93"/>
        <v>1</v>
      </c>
      <c r="AX192">
        <f t="shared" si="104"/>
        <v>183</v>
      </c>
      <c r="AY192" s="52">
        <f ca="1">'Rainfall Year 2045'!M266</f>
        <v>0</v>
      </c>
      <c r="AZ192" s="37">
        <f t="shared" ca="1" si="78"/>
        <v>0</v>
      </c>
      <c r="BA192" s="37">
        <f t="shared" ca="1" si="94"/>
        <v>10000</v>
      </c>
      <c r="BB192" s="37">
        <f t="shared" ca="1" si="79"/>
        <v>10000</v>
      </c>
      <c r="BC192" s="37">
        <f t="shared" ca="1" si="80"/>
        <v>0</v>
      </c>
      <c r="BD192">
        <f t="shared" ca="1" si="95"/>
        <v>0</v>
      </c>
      <c r="BX192">
        <f t="shared" si="105"/>
        <v>183</v>
      </c>
      <c r="BY192" s="52">
        <f ca="1">'Rainfall Year 2055 '!M266</f>
        <v>0</v>
      </c>
      <c r="BZ192" s="37">
        <f t="shared" ca="1" si="81"/>
        <v>0</v>
      </c>
      <c r="CA192" s="37">
        <f t="shared" ca="1" si="96"/>
        <v>5147.6504539592934</v>
      </c>
      <c r="CB192" s="37">
        <f t="shared" ca="1" si="82"/>
        <v>5147.6504539592934</v>
      </c>
      <c r="CC192" s="37">
        <f t="shared" ca="1" si="83"/>
        <v>0</v>
      </c>
      <c r="CD192">
        <f t="shared" ca="1" si="97"/>
        <v>0</v>
      </c>
      <c r="CW192">
        <f t="shared" si="106"/>
        <v>183</v>
      </c>
      <c r="CX192" s="52">
        <f ca="1">'Rainfall Year 2065 '!M266</f>
        <v>0.73645268890070936</v>
      </c>
      <c r="CY192" s="37">
        <f t="shared" ca="1" si="84"/>
        <v>1325.6148400212769</v>
      </c>
      <c r="CZ192" s="37">
        <f t="shared" ca="1" si="98"/>
        <v>5049.156513714147</v>
      </c>
      <c r="DA192" s="37">
        <f t="shared" ca="1" si="85"/>
        <v>5049.156513714147</v>
      </c>
      <c r="DB192" s="37">
        <f t="shared" ca="1" si="86"/>
        <v>0</v>
      </c>
      <c r="DC192">
        <f t="shared" ca="1" si="99"/>
        <v>1</v>
      </c>
      <c r="DV192">
        <f t="shared" si="107"/>
        <v>183</v>
      </c>
      <c r="DW192" s="52">
        <f ca="1">'Rainfall Year 2075'!M266</f>
        <v>2.0625551095878767</v>
      </c>
      <c r="DX192" s="37">
        <f t="shared" ca="1" si="87"/>
        <v>3712.5991972581783</v>
      </c>
      <c r="DY192" s="37">
        <f t="shared" ca="1" si="100"/>
        <v>8314.908584970477</v>
      </c>
      <c r="DZ192" s="37">
        <f t="shared" ca="1" si="88"/>
        <v>8314.908584970477</v>
      </c>
      <c r="EA192" s="37">
        <f t="shared" ca="1" si="89"/>
        <v>0</v>
      </c>
      <c r="EB192">
        <f t="shared" ca="1" si="101"/>
        <v>1</v>
      </c>
    </row>
    <row r="193" spans="1:132">
      <c r="A193">
        <f t="shared" si="102"/>
        <v>184</v>
      </c>
      <c r="B193" s="52">
        <f ca="1">'Rainfall Year 2025'!M267</f>
        <v>0</v>
      </c>
      <c r="C193" s="37">
        <f t="shared" ca="1" si="72"/>
        <v>0</v>
      </c>
      <c r="D193" s="37">
        <f t="shared" ca="1" si="90"/>
        <v>2259.5718694609932</v>
      </c>
      <c r="E193" s="37">
        <f t="shared" ca="1" si="73"/>
        <v>2259.5718694609932</v>
      </c>
      <c r="F193" s="37">
        <f t="shared" ca="1" si="74"/>
        <v>0</v>
      </c>
      <c r="G193">
        <f t="shared" ca="1" si="91"/>
        <v>0</v>
      </c>
      <c r="Z193">
        <f t="shared" si="103"/>
        <v>184</v>
      </c>
      <c r="AA193" s="52">
        <f ca="1">'Rainfall Year 2035 '!M267</f>
        <v>0.15086521469747669</v>
      </c>
      <c r="AB193" s="37">
        <f t="shared" ca="1" si="75"/>
        <v>271.55738645545802</v>
      </c>
      <c r="AC193" s="37">
        <f t="shared" ca="1" si="92"/>
        <v>4680.7875739030123</v>
      </c>
      <c r="AD193" s="37">
        <f t="shared" ca="1" si="76"/>
        <v>4680.7875739030123</v>
      </c>
      <c r="AE193" s="37">
        <f t="shared" ca="1" si="77"/>
        <v>0</v>
      </c>
      <c r="AF193">
        <f t="shared" ca="1" si="93"/>
        <v>1</v>
      </c>
      <c r="AX193">
        <f t="shared" si="104"/>
        <v>184</v>
      </c>
      <c r="AY193" s="52">
        <f ca="1">'Rainfall Year 2045'!M267</f>
        <v>9.6402154030305507</v>
      </c>
      <c r="AZ193" s="37">
        <f t="shared" ca="1" si="78"/>
        <v>17352.387725454992</v>
      </c>
      <c r="BA193" s="37">
        <f t="shared" ca="1" si="94"/>
        <v>0</v>
      </c>
      <c r="BB193" s="37">
        <f t="shared" ca="1" si="79"/>
        <v>0</v>
      </c>
      <c r="BC193" s="37">
        <f t="shared" ca="1" si="80"/>
        <v>7352.3877254549916</v>
      </c>
      <c r="BD193">
        <f t="shared" ca="1" si="95"/>
        <v>1</v>
      </c>
      <c r="BX193">
        <f t="shared" si="105"/>
        <v>184</v>
      </c>
      <c r="BY193" s="52">
        <f ca="1">'Rainfall Year 2055 '!M267</f>
        <v>0</v>
      </c>
      <c r="BZ193" s="37">
        <f t="shared" ca="1" si="81"/>
        <v>0</v>
      </c>
      <c r="CA193" s="37">
        <f t="shared" ca="1" si="96"/>
        <v>0</v>
      </c>
      <c r="CB193" s="37">
        <f t="shared" ca="1" si="82"/>
        <v>0</v>
      </c>
      <c r="CC193" s="37">
        <f t="shared" ca="1" si="83"/>
        <v>0</v>
      </c>
      <c r="CD193">
        <f t="shared" ca="1" si="97"/>
        <v>0</v>
      </c>
      <c r="CW193">
        <f t="shared" si="106"/>
        <v>184</v>
      </c>
      <c r="CX193" s="52">
        <f ca="1">'Rainfall Year 2065 '!M267</f>
        <v>1.1311711200347772</v>
      </c>
      <c r="CY193" s="37">
        <f t="shared" ca="1" si="84"/>
        <v>2036.1080160625988</v>
      </c>
      <c r="CZ193" s="37">
        <f t="shared" ca="1" si="98"/>
        <v>1325.6148400212769</v>
      </c>
      <c r="DA193" s="37">
        <f t="shared" ca="1" si="85"/>
        <v>1325.6148400212769</v>
      </c>
      <c r="DB193" s="37">
        <f t="shared" ca="1" si="86"/>
        <v>0</v>
      </c>
      <c r="DC193">
        <f t="shared" ca="1" si="99"/>
        <v>1</v>
      </c>
      <c r="DV193">
        <f t="shared" si="107"/>
        <v>184</v>
      </c>
      <c r="DW193" s="52">
        <f ca="1">'Rainfall Year 2075'!M267</f>
        <v>5.2087268273010805</v>
      </c>
      <c r="DX193" s="37">
        <f t="shared" ca="1" si="87"/>
        <v>9375.708289141945</v>
      </c>
      <c r="DY193" s="37">
        <f t="shared" ca="1" si="100"/>
        <v>3712.5991972581778</v>
      </c>
      <c r="DZ193" s="37">
        <f t="shared" ca="1" si="88"/>
        <v>3712.5991972581778</v>
      </c>
      <c r="EA193" s="37">
        <f t="shared" ca="1" si="89"/>
        <v>0</v>
      </c>
      <c r="EB193">
        <f t="shared" ca="1" si="101"/>
        <v>1</v>
      </c>
    </row>
    <row r="194" spans="1:132">
      <c r="A194">
        <f t="shared" si="102"/>
        <v>185</v>
      </c>
      <c r="B194" s="52">
        <f ca="1">'Rainfall Year 2025'!M268</f>
        <v>1.0612385792819004</v>
      </c>
      <c r="C194" s="37">
        <f t="shared" ca="1" si="72"/>
        <v>1910.2294427074207</v>
      </c>
      <c r="D194" s="37">
        <f t="shared" ca="1" si="90"/>
        <v>0</v>
      </c>
      <c r="E194" s="37">
        <f t="shared" ca="1" si="73"/>
        <v>0</v>
      </c>
      <c r="F194" s="37">
        <f t="shared" ca="1" si="74"/>
        <v>0</v>
      </c>
      <c r="G194">
        <f t="shared" ca="1" si="91"/>
        <v>1</v>
      </c>
      <c r="Z194">
        <f t="shared" si="103"/>
        <v>185</v>
      </c>
      <c r="AA194" s="52">
        <f ca="1">'Rainfall Year 2035 '!M268</f>
        <v>0</v>
      </c>
      <c r="AB194" s="37">
        <f t="shared" ca="1" si="75"/>
        <v>0</v>
      </c>
      <c r="AC194" s="37">
        <f t="shared" ca="1" si="92"/>
        <v>271.55738645545807</v>
      </c>
      <c r="AD194" s="37">
        <f t="shared" ca="1" si="76"/>
        <v>271.55738645545807</v>
      </c>
      <c r="AE194" s="37">
        <f t="shared" ca="1" si="77"/>
        <v>0</v>
      </c>
      <c r="AF194">
        <f t="shared" ca="1" si="93"/>
        <v>0</v>
      </c>
      <c r="AX194">
        <f t="shared" si="104"/>
        <v>185</v>
      </c>
      <c r="AY194" s="52">
        <f ca="1">'Rainfall Year 2045'!M268</f>
        <v>0</v>
      </c>
      <c r="AZ194" s="37">
        <f t="shared" ca="1" si="78"/>
        <v>0</v>
      </c>
      <c r="BA194" s="37">
        <f t="shared" ca="1" si="94"/>
        <v>10000</v>
      </c>
      <c r="BB194" s="37">
        <f t="shared" ca="1" si="79"/>
        <v>10000</v>
      </c>
      <c r="BC194" s="37">
        <f t="shared" ca="1" si="80"/>
        <v>0</v>
      </c>
      <c r="BD194">
        <f t="shared" ca="1" si="95"/>
        <v>0</v>
      </c>
      <c r="BX194">
        <f t="shared" si="105"/>
        <v>185</v>
      </c>
      <c r="BY194" s="52">
        <f ca="1">'Rainfall Year 2055 '!M268</f>
        <v>1.455541324879029</v>
      </c>
      <c r="BZ194" s="37">
        <f t="shared" ca="1" si="81"/>
        <v>2619.9743847822524</v>
      </c>
      <c r="CA194" s="37">
        <f t="shared" ca="1" si="96"/>
        <v>0</v>
      </c>
      <c r="CB194" s="37">
        <f t="shared" ca="1" si="82"/>
        <v>0</v>
      </c>
      <c r="CC194" s="37">
        <f t="shared" ca="1" si="83"/>
        <v>0</v>
      </c>
      <c r="CD194">
        <f t="shared" ca="1" si="97"/>
        <v>1</v>
      </c>
      <c r="CW194">
        <f t="shared" si="106"/>
        <v>185</v>
      </c>
      <c r="CX194" s="52">
        <f ca="1">'Rainfall Year 2065 '!M268</f>
        <v>10.522907418303243</v>
      </c>
      <c r="CY194" s="37">
        <f t="shared" ca="1" si="84"/>
        <v>18941.233352945837</v>
      </c>
      <c r="CZ194" s="37">
        <f t="shared" ca="1" si="98"/>
        <v>2036.1080160625988</v>
      </c>
      <c r="DA194" s="37">
        <f t="shared" ca="1" si="85"/>
        <v>2036.1080160625988</v>
      </c>
      <c r="DB194" s="37">
        <f t="shared" ca="1" si="86"/>
        <v>8941.2333529458374</v>
      </c>
      <c r="DC194">
        <f t="shared" ca="1" si="99"/>
        <v>1</v>
      </c>
      <c r="DV194">
        <f t="shared" si="107"/>
        <v>185</v>
      </c>
      <c r="DW194" s="52">
        <f ca="1">'Rainfall Year 2075'!M268</f>
        <v>3.9751309699413828</v>
      </c>
      <c r="DX194" s="37">
        <f t="shared" ca="1" si="87"/>
        <v>7155.2357458944889</v>
      </c>
      <c r="DY194" s="37">
        <f t="shared" ca="1" si="100"/>
        <v>9375.708289141945</v>
      </c>
      <c r="DZ194" s="37">
        <f t="shared" ca="1" si="88"/>
        <v>9375.708289141945</v>
      </c>
      <c r="EA194" s="37">
        <f t="shared" ca="1" si="89"/>
        <v>0</v>
      </c>
      <c r="EB194">
        <f t="shared" ca="1" si="101"/>
        <v>1</v>
      </c>
    </row>
    <row r="195" spans="1:132">
      <c r="A195">
        <f t="shared" si="102"/>
        <v>186</v>
      </c>
      <c r="B195" s="52">
        <f ca="1">'Rainfall Year 2025'!M269</f>
        <v>0.55058627652307479</v>
      </c>
      <c r="C195" s="37">
        <f t="shared" ca="1" si="72"/>
        <v>991.05529774153467</v>
      </c>
      <c r="D195" s="37">
        <f t="shared" ca="1" si="90"/>
        <v>1910.2294427074207</v>
      </c>
      <c r="E195" s="37">
        <f t="shared" ca="1" si="73"/>
        <v>1910.2294427074207</v>
      </c>
      <c r="F195" s="37">
        <f t="shared" ca="1" si="74"/>
        <v>0</v>
      </c>
      <c r="G195">
        <f t="shared" ca="1" si="91"/>
        <v>1</v>
      </c>
      <c r="Z195">
        <f t="shared" si="103"/>
        <v>186</v>
      </c>
      <c r="AA195" s="52">
        <f ca="1">'Rainfall Year 2035 '!M269</f>
        <v>5.4509316292011381</v>
      </c>
      <c r="AB195" s="37">
        <f t="shared" ca="1" si="75"/>
        <v>9811.676932562048</v>
      </c>
      <c r="AC195" s="37">
        <f t="shared" ca="1" si="92"/>
        <v>0</v>
      </c>
      <c r="AD195" s="37">
        <f t="shared" ca="1" si="76"/>
        <v>0</v>
      </c>
      <c r="AE195" s="37">
        <f t="shared" ca="1" si="77"/>
        <v>0</v>
      </c>
      <c r="AF195">
        <f t="shared" ca="1" si="93"/>
        <v>1</v>
      </c>
      <c r="AX195">
        <f t="shared" si="104"/>
        <v>186</v>
      </c>
      <c r="AY195" s="52">
        <f ca="1">'Rainfall Year 2045'!M269</f>
        <v>0.71645464957346494</v>
      </c>
      <c r="AZ195" s="37">
        <f t="shared" ca="1" si="78"/>
        <v>1289.618369232237</v>
      </c>
      <c r="BA195" s="37">
        <f t="shared" ca="1" si="94"/>
        <v>0</v>
      </c>
      <c r="BB195" s="37">
        <f t="shared" ca="1" si="79"/>
        <v>0</v>
      </c>
      <c r="BC195" s="37">
        <f t="shared" ca="1" si="80"/>
        <v>0</v>
      </c>
      <c r="BD195">
        <f t="shared" ca="1" si="95"/>
        <v>1</v>
      </c>
      <c r="BX195">
        <f t="shared" si="105"/>
        <v>186</v>
      </c>
      <c r="BY195" s="52">
        <f ca="1">'Rainfall Year 2055 '!M269</f>
        <v>2.3071388870522287</v>
      </c>
      <c r="BZ195" s="37">
        <f t="shared" ca="1" si="81"/>
        <v>4152.8499966940117</v>
      </c>
      <c r="CA195" s="37">
        <f t="shared" ca="1" si="96"/>
        <v>2619.9743847822524</v>
      </c>
      <c r="CB195" s="37">
        <f t="shared" ca="1" si="82"/>
        <v>2619.9743847822524</v>
      </c>
      <c r="CC195" s="37">
        <f t="shared" ca="1" si="83"/>
        <v>0</v>
      </c>
      <c r="CD195">
        <f t="shared" ca="1" si="97"/>
        <v>1</v>
      </c>
      <c r="CW195">
        <f t="shared" si="106"/>
        <v>186</v>
      </c>
      <c r="CX195" s="52">
        <f ca="1">'Rainfall Year 2065 '!M269</f>
        <v>0</v>
      </c>
      <c r="CY195" s="37">
        <f t="shared" ca="1" si="84"/>
        <v>0</v>
      </c>
      <c r="CZ195" s="37">
        <f t="shared" ca="1" si="98"/>
        <v>10000</v>
      </c>
      <c r="DA195" s="37">
        <f t="shared" ca="1" si="85"/>
        <v>10000</v>
      </c>
      <c r="DB195" s="37">
        <f t="shared" ca="1" si="86"/>
        <v>0</v>
      </c>
      <c r="DC195">
        <f t="shared" ca="1" si="99"/>
        <v>0</v>
      </c>
      <c r="DV195">
        <f t="shared" si="107"/>
        <v>186</v>
      </c>
      <c r="DW195" s="52">
        <f ca="1">'Rainfall Year 2075'!M269</f>
        <v>2.6099439703052041</v>
      </c>
      <c r="DX195" s="37">
        <f t="shared" ca="1" si="87"/>
        <v>4697.8991465493673</v>
      </c>
      <c r="DY195" s="37">
        <f t="shared" ca="1" si="100"/>
        <v>7155.2357458944898</v>
      </c>
      <c r="DZ195" s="37">
        <f t="shared" ca="1" si="88"/>
        <v>7155.2357458944898</v>
      </c>
      <c r="EA195" s="37">
        <f t="shared" ca="1" si="89"/>
        <v>0</v>
      </c>
      <c r="EB195">
        <f t="shared" ca="1" si="101"/>
        <v>1</v>
      </c>
    </row>
    <row r="196" spans="1:132">
      <c r="A196">
        <f t="shared" si="102"/>
        <v>187</v>
      </c>
      <c r="B196" s="52">
        <f ca="1">'Rainfall Year 2025'!M270</f>
        <v>6.1422399351991848</v>
      </c>
      <c r="C196" s="37">
        <f t="shared" ca="1" si="72"/>
        <v>11056.031883358533</v>
      </c>
      <c r="D196" s="37">
        <f t="shared" ca="1" si="90"/>
        <v>991.05529774153456</v>
      </c>
      <c r="E196" s="37">
        <f t="shared" ca="1" si="73"/>
        <v>991.05529774153456</v>
      </c>
      <c r="F196" s="37">
        <f t="shared" ca="1" si="74"/>
        <v>1056.0318833585334</v>
      </c>
      <c r="G196">
        <f t="shared" ca="1" si="91"/>
        <v>1</v>
      </c>
      <c r="Z196">
        <f t="shared" si="103"/>
        <v>187</v>
      </c>
      <c r="AA196" s="52">
        <f ca="1">'Rainfall Year 2035 '!M270</f>
        <v>3.7244823615683864</v>
      </c>
      <c r="AB196" s="37">
        <f t="shared" ca="1" si="75"/>
        <v>6704.0682508230957</v>
      </c>
      <c r="AC196" s="37">
        <f t="shared" ca="1" si="92"/>
        <v>9811.676932562048</v>
      </c>
      <c r="AD196" s="37">
        <f t="shared" ca="1" si="76"/>
        <v>9811.676932562048</v>
      </c>
      <c r="AE196" s="37">
        <f t="shared" ca="1" si="77"/>
        <v>0</v>
      </c>
      <c r="AF196">
        <f t="shared" ca="1" si="93"/>
        <v>1</v>
      </c>
      <c r="AX196">
        <f t="shared" si="104"/>
        <v>187</v>
      </c>
      <c r="AY196" s="52">
        <f ca="1">'Rainfall Year 2045'!M270</f>
        <v>0</v>
      </c>
      <c r="AZ196" s="37">
        <f t="shared" ca="1" si="78"/>
        <v>0</v>
      </c>
      <c r="BA196" s="37">
        <f t="shared" ca="1" si="94"/>
        <v>1289.618369232237</v>
      </c>
      <c r="BB196" s="37">
        <f t="shared" ca="1" si="79"/>
        <v>1289.618369232237</v>
      </c>
      <c r="BC196" s="37">
        <f t="shared" ca="1" si="80"/>
        <v>0</v>
      </c>
      <c r="BD196">
        <f t="shared" ca="1" si="95"/>
        <v>0</v>
      </c>
      <c r="BX196">
        <f t="shared" si="105"/>
        <v>187</v>
      </c>
      <c r="BY196" s="52">
        <f ca="1">'Rainfall Year 2055 '!M270</f>
        <v>0.63167147791598266</v>
      </c>
      <c r="BZ196" s="37">
        <f t="shared" ca="1" si="81"/>
        <v>1137.0086602487688</v>
      </c>
      <c r="CA196" s="37">
        <f t="shared" ca="1" si="96"/>
        <v>4152.8499966940126</v>
      </c>
      <c r="CB196" s="37">
        <f t="shared" ca="1" si="82"/>
        <v>4152.8499966940126</v>
      </c>
      <c r="CC196" s="37">
        <f t="shared" ca="1" si="83"/>
        <v>0</v>
      </c>
      <c r="CD196">
        <f t="shared" ca="1" si="97"/>
        <v>1</v>
      </c>
      <c r="CW196">
        <f t="shared" si="106"/>
        <v>187</v>
      </c>
      <c r="CX196" s="52">
        <f ca="1">'Rainfall Year 2065 '!M270</f>
        <v>8.6385340062869478</v>
      </c>
      <c r="CY196" s="37">
        <f t="shared" ca="1" si="84"/>
        <v>15549.361211316505</v>
      </c>
      <c r="CZ196" s="37">
        <f t="shared" ca="1" si="98"/>
        <v>0</v>
      </c>
      <c r="DA196" s="37">
        <f t="shared" ca="1" si="85"/>
        <v>0</v>
      </c>
      <c r="DB196" s="37">
        <f t="shared" ca="1" si="86"/>
        <v>5549.3612113165054</v>
      </c>
      <c r="DC196">
        <f t="shared" ca="1" si="99"/>
        <v>1</v>
      </c>
      <c r="DV196">
        <f t="shared" si="107"/>
        <v>187</v>
      </c>
      <c r="DW196" s="52">
        <f ca="1">'Rainfall Year 2075'!M270</f>
        <v>4.2404676820816718</v>
      </c>
      <c r="DX196" s="37">
        <f t="shared" ca="1" si="87"/>
        <v>7632.8418277470091</v>
      </c>
      <c r="DY196" s="37">
        <f t="shared" ca="1" si="100"/>
        <v>4697.8991465493673</v>
      </c>
      <c r="DZ196" s="37">
        <f t="shared" ca="1" si="88"/>
        <v>4697.8991465493673</v>
      </c>
      <c r="EA196" s="37">
        <f t="shared" ca="1" si="89"/>
        <v>0</v>
      </c>
      <c r="EB196">
        <f t="shared" ca="1" si="101"/>
        <v>1</v>
      </c>
    </row>
    <row r="197" spans="1:132">
      <c r="A197">
        <f t="shared" si="102"/>
        <v>188</v>
      </c>
      <c r="B197" s="52">
        <f ca="1">'Rainfall Year 2025'!M271</f>
        <v>0</v>
      </c>
      <c r="C197" s="37">
        <f t="shared" ca="1" si="72"/>
        <v>0</v>
      </c>
      <c r="D197" s="37">
        <f t="shared" ca="1" si="90"/>
        <v>10000</v>
      </c>
      <c r="E197" s="37">
        <f t="shared" ca="1" si="73"/>
        <v>10000</v>
      </c>
      <c r="F197" s="37">
        <f t="shared" ca="1" si="74"/>
        <v>0</v>
      </c>
      <c r="G197">
        <f t="shared" ca="1" si="91"/>
        <v>0</v>
      </c>
      <c r="Z197">
        <f t="shared" si="103"/>
        <v>188</v>
      </c>
      <c r="AA197" s="52">
        <f ca="1">'Rainfall Year 2035 '!M271</f>
        <v>3.8922904718367319</v>
      </c>
      <c r="AB197" s="37">
        <f t="shared" ca="1" si="75"/>
        <v>7006.1228493061171</v>
      </c>
      <c r="AC197" s="37">
        <f t="shared" ca="1" si="92"/>
        <v>6704.0682508230966</v>
      </c>
      <c r="AD197" s="37">
        <f t="shared" ca="1" si="76"/>
        <v>6704.0682508230966</v>
      </c>
      <c r="AE197" s="37">
        <f t="shared" ca="1" si="77"/>
        <v>0</v>
      </c>
      <c r="AF197">
        <f t="shared" ca="1" si="93"/>
        <v>1</v>
      </c>
      <c r="AX197">
        <f t="shared" si="104"/>
        <v>188</v>
      </c>
      <c r="AY197" s="52">
        <f ca="1">'Rainfall Year 2045'!M271</f>
        <v>3.5442153061515542</v>
      </c>
      <c r="AZ197" s="37">
        <f t="shared" ca="1" si="78"/>
        <v>6379.5875510727974</v>
      </c>
      <c r="BA197" s="37">
        <f t="shared" ca="1" si="94"/>
        <v>0</v>
      </c>
      <c r="BB197" s="37">
        <f t="shared" ca="1" si="79"/>
        <v>0</v>
      </c>
      <c r="BC197" s="37">
        <f t="shared" ca="1" si="80"/>
        <v>0</v>
      </c>
      <c r="BD197">
        <f t="shared" ca="1" si="95"/>
        <v>1</v>
      </c>
      <c r="BX197">
        <f t="shared" si="105"/>
        <v>188</v>
      </c>
      <c r="BY197" s="52">
        <f ca="1">'Rainfall Year 2055 '!M271</f>
        <v>15.114744047149548</v>
      </c>
      <c r="BZ197" s="37">
        <f t="shared" ca="1" si="81"/>
        <v>27206.539284869188</v>
      </c>
      <c r="CA197" s="37">
        <f t="shared" ca="1" si="96"/>
        <v>1137.008660248769</v>
      </c>
      <c r="CB197" s="37">
        <f t="shared" ca="1" si="82"/>
        <v>1137.008660248769</v>
      </c>
      <c r="CC197" s="37">
        <f t="shared" ca="1" si="83"/>
        <v>17206.539284869188</v>
      </c>
      <c r="CD197">
        <f t="shared" ca="1" si="97"/>
        <v>1</v>
      </c>
      <c r="CW197">
        <f t="shared" si="106"/>
        <v>188</v>
      </c>
      <c r="CX197" s="52">
        <f ca="1">'Rainfall Year 2065 '!M271</f>
        <v>3.3044405733562567</v>
      </c>
      <c r="CY197" s="37">
        <f t="shared" ca="1" si="84"/>
        <v>5947.9930320412623</v>
      </c>
      <c r="CZ197" s="37">
        <f t="shared" ca="1" si="98"/>
        <v>10000</v>
      </c>
      <c r="DA197" s="37">
        <f t="shared" ca="1" si="85"/>
        <v>10000</v>
      </c>
      <c r="DB197" s="37">
        <f t="shared" ca="1" si="86"/>
        <v>0</v>
      </c>
      <c r="DC197">
        <f t="shared" ca="1" si="99"/>
        <v>1</v>
      </c>
      <c r="DV197">
        <f t="shared" si="107"/>
        <v>188</v>
      </c>
      <c r="DW197" s="52">
        <f ca="1">'Rainfall Year 2075'!M271</f>
        <v>1.6548309084882584</v>
      </c>
      <c r="DX197" s="37">
        <f t="shared" ca="1" si="87"/>
        <v>2978.6956352788652</v>
      </c>
      <c r="DY197" s="37">
        <f t="shared" ca="1" si="100"/>
        <v>7632.8418277470082</v>
      </c>
      <c r="DZ197" s="37">
        <f t="shared" ca="1" si="88"/>
        <v>7632.8418277470082</v>
      </c>
      <c r="EA197" s="37">
        <f t="shared" ca="1" si="89"/>
        <v>0</v>
      </c>
      <c r="EB197">
        <f t="shared" ca="1" si="101"/>
        <v>1</v>
      </c>
    </row>
    <row r="198" spans="1:132">
      <c r="A198">
        <f t="shared" si="102"/>
        <v>189</v>
      </c>
      <c r="B198" s="52">
        <f ca="1">'Rainfall Year 2025'!M272</f>
        <v>10.165438994688092</v>
      </c>
      <c r="C198" s="37">
        <f t="shared" ca="1" si="72"/>
        <v>18297.790190438565</v>
      </c>
      <c r="D198" s="37">
        <f t="shared" ca="1" si="90"/>
        <v>0</v>
      </c>
      <c r="E198" s="37">
        <f t="shared" ca="1" si="73"/>
        <v>0</v>
      </c>
      <c r="F198" s="37">
        <f t="shared" ca="1" si="74"/>
        <v>8297.7901904385653</v>
      </c>
      <c r="G198">
        <f t="shared" ca="1" si="91"/>
        <v>1</v>
      </c>
      <c r="Z198">
        <f t="shared" si="103"/>
        <v>189</v>
      </c>
      <c r="AA198" s="52">
        <f ca="1">'Rainfall Year 2035 '!M272</f>
        <v>2.0566823825316769</v>
      </c>
      <c r="AB198" s="37">
        <f t="shared" ca="1" si="75"/>
        <v>3702.0282885570186</v>
      </c>
      <c r="AC198" s="37">
        <f t="shared" ca="1" si="92"/>
        <v>7006.1228493061171</v>
      </c>
      <c r="AD198" s="37">
        <f t="shared" ca="1" si="76"/>
        <v>7006.1228493061171</v>
      </c>
      <c r="AE198" s="37">
        <f t="shared" ca="1" si="77"/>
        <v>0</v>
      </c>
      <c r="AF198">
        <f t="shared" ca="1" si="93"/>
        <v>1</v>
      </c>
      <c r="AX198">
        <f t="shared" si="104"/>
        <v>189</v>
      </c>
      <c r="AY198" s="52">
        <f ca="1">'Rainfall Year 2045'!M272</f>
        <v>0</v>
      </c>
      <c r="AZ198" s="37">
        <f t="shared" ca="1" si="78"/>
        <v>0</v>
      </c>
      <c r="BA198" s="37">
        <f t="shared" ca="1" si="94"/>
        <v>6379.5875510727974</v>
      </c>
      <c r="BB198" s="37">
        <f t="shared" ca="1" si="79"/>
        <v>6379.5875510727974</v>
      </c>
      <c r="BC198" s="37">
        <f t="shared" ca="1" si="80"/>
        <v>0</v>
      </c>
      <c r="BD198">
        <f t="shared" ca="1" si="95"/>
        <v>0</v>
      </c>
      <c r="BX198">
        <f t="shared" si="105"/>
        <v>189</v>
      </c>
      <c r="BY198" s="52">
        <f ca="1">'Rainfall Year 2055 '!M272</f>
        <v>4.6405622733488574</v>
      </c>
      <c r="BZ198" s="37">
        <f t="shared" ca="1" si="81"/>
        <v>8353.0120920279442</v>
      </c>
      <c r="CA198" s="37">
        <f t="shared" ca="1" si="96"/>
        <v>10000</v>
      </c>
      <c r="CB198" s="37">
        <f t="shared" ca="1" si="82"/>
        <v>10000</v>
      </c>
      <c r="CC198" s="37">
        <f t="shared" ca="1" si="83"/>
        <v>0</v>
      </c>
      <c r="CD198">
        <f t="shared" ca="1" si="97"/>
        <v>1</v>
      </c>
      <c r="CW198">
        <f t="shared" si="106"/>
        <v>189</v>
      </c>
      <c r="CX198" s="52">
        <f ca="1">'Rainfall Year 2065 '!M272</f>
        <v>10.226600825227202</v>
      </c>
      <c r="CY198" s="37">
        <f t="shared" ca="1" si="84"/>
        <v>18407.881485408961</v>
      </c>
      <c r="CZ198" s="37">
        <f t="shared" ca="1" si="98"/>
        <v>5947.9930320412623</v>
      </c>
      <c r="DA198" s="37">
        <f t="shared" ca="1" si="85"/>
        <v>5947.9930320412623</v>
      </c>
      <c r="DB198" s="37">
        <f t="shared" ca="1" si="86"/>
        <v>8407.8814854089615</v>
      </c>
      <c r="DC198">
        <f t="shared" ca="1" si="99"/>
        <v>1</v>
      </c>
      <c r="DV198">
        <f t="shared" si="107"/>
        <v>189</v>
      </c>
      <c r="DW198" s="52">
        <f ca="1">'Rainfall Year 2075'!M272</f>
        <v>3.6655652427866974</v>
      </c>
      <c r="DX198" s="37">
        <f t="shared" ca="1" si="87"/>
        <v>6598.0174370160548</v>
      </c>
      <c r="DY198" s="37">
        <f t="shared" ca="1" si="100"/>
        <v>2978.6956352788657</v>
      </c>
      <c r="DZ198" s="37">
        <f t="shared" ca="1" si="88"/>
        <v>2978.6956352788657</v>
      </c>
      <c r="EA198" s="37">
        <f t="shared" ca="1" si="89"/>
        <v>0</v>
      </c>
      <c r="EB198">
        <f t="shared" ca="1" si="101"/>
        <v>1</v>
      </c>
    </row>
    <row r="199" spans="1:132">
      <c r="A199">
        <f t="shared" si="102"/>
        <v>190</v>
      </c>
      <c r="B199" s="52">
        <f ca="1">'Rainfall Year 2025'!M273</f>
        <v>2.5623948454152163</v>
      </c>
      <c r="C199" s="37">
        <f t="shared" ca="1" si="72"/>
        <v>4612.3107217473898</v>
      </c>
      <c r="D199" s="37">
        <f t="shared" ca="1" si="90"/>
        <v>10000</v>
      </c>
      <c r="E199" s="37">
        <f t="shared" ca="1" si="73"/>
        <v>10000</v>
      </c>
      <c r="F199" s="37">
        <f t="shared" ca="1" si="74"/>
        <v>0</v>
      </c>
      <c r="G199">
        <f t="shared" ca="1" si="91"/>
        <v>1</v>
      </c>
      <c r="Z199">
        <f t="shared" si="103"/>
        <v>190</v>
      </c>
      <c r="AA199" s="52">
        <f ca="1">'Rainfall Year 2035 '!M273</f>
        <v>0</v>
      </c>
      <c r="AB199" s="37">
        <f t="shared" ca="1" si="75"/>
        <v>0</v>
      </c>
      <c r="AC199" s="37">
        <f t="shared" ca="1" si="92"/>
        <v>3702.0282885570196</v>
      </c>
      <c r="AD199" s="37">
        <f t="shared" ca="1" si="76"/>
        <v>3702.0282885570196</v>
      </c>
      <c r="AE199" s="37">
        <f t="shared" ca="1" si="77"/>
        <v>0</v>
      </c>
      <c r="AF199">
        <f t="shared" ca="1" si="93"/>
        <v>0</v>
      </c>
      <c r="AX199">
        <f t="shared" si="104"/>
        <v>190</v>
      </c>
      <c r="AY199" s="52">
        <f ca="1">'Rainfall Year 2045'!M273</f>
        <v>3.7466686140482186</v>
      </c>
      <c r="AZ199" s="37">
        <f t="shared" ca="1" si="78"/>
        <v>6744.0035052867934</v>
      </c>
      <c r="BA199" s="37">
        <f t="shared" ca="1" si="94"/>
        <v>0</v>
      </c>
      <c r="BB199" s="37">
        <f t="shared" ca="1" si="79"/>
        <v>0</v>
      </c>
      <c r="BC199" s="37">
        <f t="shared" ca="1" si="80"/>
        <v>0</v>
      </c>
      <c r="BD199">
        <f t="shared" ca="1" si="95"/>
        <v>1</v>
      </c>
      <c r="BX199">
        <f t="shared" si="105"/>
        <v>190</v>
      </c>
      <c r="BY199" s="52">
        <f ca="1">'Rainfall Year 2055 '!M273</f>
        <v>0</v>
      </c>
      <c r="BZ199" s="37">
        <f t="shared" ca="1" si="81"/>
        <v>0</v>
      </c>
      <c r="CA199" s="37">
        <f t="shared" ca="1" si="96"/>
        <v>8353.0120920279442</v>
      </c>
      <c r="CB199" s="37">
        <f t="shared" ca="1" si="82"/>
        <v>8353.0120920279442</v>
      </c>
      <c r="CC199" s="37">
        <f t="shared" ca="1" si="83"/>
        <v>0</v>
      </c>
      <c r="CD199">
        <f t="shared" ca="1" si="97"/>
        <v>0</v>
      </c>
      <c r="CW199">
        <f t="shared" si="106"/>
        <v>190</v>
      </c>
      <c r="CX199" s="52">
        <f ca="1">'Rainfall Year 2065 '!M273</f>
        <v>0</v>
      </c>
      <c r="CY199" s="37">
        <f t="shared" ca="1" si="84"/>
        <v>0</v>
      </c>
      <c r="CZ199" s="37">
        <f t="shared" ca="1" si="98"/>
        <v>10000</v>
      </c>
      <c r="DA199" s="37">
        <f t="shared" ca="1" si="85"/>
        <v>10000</v>
      </c>
      <c r="DB199" s="37">
        <f t="shared" ca="1" si="86"/>
        <v>0</v>
      </c>
      <c r="DC199">
        <f t="shared" ca="1" si="99"/>
        <v>0</v>
      </c>
      <c r="DV199">
        <f t="shared" si="107"/>
        <v>190</v>
      </c>
      <c r="DW199" s="52">
        <f ca="1">'Rainfall Year 2075'!M273</f>
        <v>12.431336021911974</v>
      </c>
      <c r="DX199" s="37">
        <f t="shared" ca="1" si="87"/>
        <v>22376.404839441555</v>
      </c>
      <c r="DY199" s="37">
        <f t="shared" ca="1" si="100"/>
        <v>6598.0174370160548</v>
      </c>
      <c r="DZ199" s="37">
        <f t="shared" ca="1" si="88"/>
        <v>6598.0174370160548</v>
      </c>
      <c r="EA199" s="37">
        <f t="shared" ca="1" si="89"/>
        <v>12376.404839441555</v>
      </c>
      <c r="EB199">
        <f t="shared" ca="1" si="101"/>
        <v>1</v>
      </c>
    </row>
    <row r="200" spans="1:132">
      <c r="A200">
        <f t="shared" si="102"/>
        <v>191</v>
      </c>
      <c r="B200" s="52">
        <f ca="1">'Rainfall Year 2025'!M274</f>
        <v>6.6605105894045877</v>
      </c>
      <c r="C200" s="37">
        <f t="shared" ca="1" si="72"/>
        <v>11988.919060928258</v>
      </c>
      <c r="D200" s="37">
        <f t="shared" ca="1" si="90"/>
        <v>4612.3107217473898</v>
      </c>
      <c r="E200" s="37">
        <f t="shared" ca="1" si="73"/>
        <v>4612.3107217473898</v>
      </c>
      <c r="F200" s="37">
        <f t="shared" ca="1" si="74"/>
        <v>1988.9190609282577</v>
      </c>
      <c r="G200">
        <f t="shared" ca="1" si="91"/>
        <v>1</v>
      </c>
      <c r="Z200">
        <f t="shared" si="103"/>
        <v>191</v>
      </c>
      <c r="AA200" s="52">
        <f ca="1">'Rainfall Year 2035 '!M274</f>
        <v>4.5439677580918518</v>
      </c>
      <c r="AB200" s="37">
        <f t="shared" ca="1" si="75"/>
        <v>8179.1419645653332</v>
      </c>
      <c r="AC200" s="37">
        <f t="shared" ca="1" si="92"/>
        <v>0</v>
      </c>
      <c r="AD200" s="37">
        <f t="shared" ca="1" si="76"/>
        <v>0</v>
      </c>
      <c r="AE200" s="37">
        <f t="shared" ca="1" si="77"/>
        <v>0</v>
      </c>
      <c r="AF200">
        <f t="shared" ca="1" si="93"/>
        <v>1</v>
      </c>
      <c r="AX200">
        <f t="shared" si="104"/>
        <v>191</v>
      </c>
      <c r="AY200" s="52">
        <f ca="1">'Rainfall Year 2045'!M274</f>
        <v>0.84835561031196127</v>
      </c>
      <c r="AZ200" s="37">
        <f t="shared" ca="1" si="78"/>
        <v>1527.0400985615304</v>
      </c>
      <c r="BA200" s="37">
        <f t="shared" ca="1" si="94"/>
        <v>6744.0035052867934</v>
      </c>
      <c r="BB200" s="37">
        <f t="shared" ca="1" si="79"/>
        <v>6744.0035052867934</v>
      </c>
      <c r="BC200" s="37">
        <f t="shared" ca="1" si="80"/>
        <v>0</v>
      </c>
      <c r="BD200">
        <f t="shared" ca="1" si="95"/>
        <v>1</v>
      </c>
      <c r="BX200">
        <f t="shared" si="105"/>
        <v>191</v>
      </c>
      <c r="BY200" s="52">
        <f ca="1">'Rainfall Year 2055 '!M274</f>
        <v>0</v>
      </c>
      <c r="BZ200" s="37">
        <f t="shared" ca="1" si="81"/>
        <v>0</v>
      </c>
      <c r="CA200" s="37">
        <f t="shared" ca="1" si="96"/>
        <v>0</v>
      </c>
      <c r="CB200" s="37">
        <f t="shared" ca="1" si="82"/>
        <v>0</v>
      </c>
      <c r="CC200" s="37">
        <f t="shared" ca="1" si="83"/>
        <v>0</v>
      </c>
      <c r="CD200">
        <f t="shared" ca="1" si="97"/>
        <v>0</v>
      </c>
      <c r="CW200">
        <f t="shared" si="106"/>
        <v>191</v>
      </c>
      <c r="CX200" s="52">
        <f ca="1">'Rainfall Year 2065 '!M274</f>
        <v>0</v>
      </c>
      <c r="CY200" s="37">
        <f t="shared" ca="1" si="84"/>
        <v>0</v>
      </c>
      <c r="CZ200" s="37">
        <f t="shared" ca="1" si="98"/>
        <v>0</v>
      </c>
      <c r="DA200" s="37">
        <f t="shared" ca="1" si="85"/>
        <v>0</v>
      </c>
      <c r="DB200" s="37">
        <f t="shared" ca="1" si="86"/>
        <v>0</v>
      </c>
      <c r="DC200">
        <f t="shared" ca="1" si="99"/>
        <v>0</v>
      </c>
      <c r="DV200">
        <f t="shared" si="107"/>
        <v>191</v>
      </c>
      <c r="DW200" s="52">
        <f ca="1">'Rainfall Year 2075'!M274</f>
        <v>0.56981134594509364</v>
      </c>
      <c r="DX200" s="37">
        <f t="shared" ca="1" si="87"/>
        <v>1025.6604227011685</v>
      </c>
      <c r="DY200" s="37">
        <f t="shared" ca="1" si="100"/>
        <v>10000</v>
      </c>
      <c r="DZ200" s="37">
        <f t="shared" ca="1" si="88"/>
        <v>10000</v>
      </c>
      <c r="EA200" s="37">
        <f t="shared" ca="1" si="89"/>
        <v>0</v>
      </c>
      <c r="EB200">
        <f t="shared" ca="1" si="101"/>
        <v>1</v>
      </c>
    </row>
    <row r="201" spans="1:132">
      <c r="A201">
        <f t="shared" si="102"/>
        <v>192</v>
      </c>
      <c r="B201" s="52">
        <f ca="1">'Rainfall Year 2025'!M275</f>
        <v>0</v>
      </c>
      <c r="C201" s="37">
        <f t="shared" ca="1" si="72"/>
        <v>0</v>
      </c>
      <c r="D201" s="37">
        <f t="shared" ca="1" si="90"/>
        <v>10000</v>
      </c>
      <c r="E201" s="37">
        <f t="shared" ca="1" si="73"/>
        <v>10000</v>
      </c>
      <c r="F201" s="37">
        <f t="shared" ca="1" si="74"/>
        <v>0</v>
      </c>
      <c r="G201">
        <f t="shared" ca="1" si="91"/>
        <v>0</v>
      </c>
      <c r="Z201">
        <f t="shared" si="103"/>
        <v>192</v>
      </c>
      <c r="AA201" s="52">
        <f ca="1">'Rainfall Year 2035 '!M275</f>
        <v>1.675188125172058</v>
      </c>
      <c r="AB201" s="37">
        <f t="shared" ca="1" si="75"/>
        <v>3015.3386253097042</v>
      </c>
      <c r="AC201" s="37">
        <f t="shared" ca="1" si="92"/>
        <v>8179.1419645653332</v>
      </c>
      <c r="AD201" s="37">
        <f t="shared" ca="1" si="76"/>
        <v>8179.1419645653332</v>
      </c>
      <c r="AE201" s="37">
        <f t="shared" ca="1" si="77"/>
        <v>0</v>
      </c>
      <c r="AF201">
        <f t="shared" ca="1" si="93"/>
        <v>1</v>
      </c>
      <c r="AX201">
        <f t="shared" si="104"/>
        <v>192</v>
      </c>
      <c r="AY201" s="52">
        <f ca="1">'Rainfall Year 2045'!M275</f>
        <v>1.1771407204482118</v>
      </c>
      <c r="AZ201" s="37">
        <f t="shared" ca="1" si="78"/>
        <v>2118.8532968067811</v>
      </c>
      <c r="BA201" s="37">
        <f t="shared" ca="1" si="94"/>
        <v>1527.0400985615306</v>
      </c>
      <c r="BB201" s="37">
        <f t="shared" ca="1" si="79"/>
        <v>1527.0400985615306</v>
      </c>
      <c r="BC201" s="37">
        <f t="shared" ca="1" si="80"/>
        <v>0</v>
      </c>
      <c r="BD201">
        <f t="shared" ca="1" si="95"/>
        <v>1</v>
      </c>
      <c r="BX201">
        <f t="shared" si="105"/>
        <v>192</v>
      </c>
      <c r="BY201" s="52">
        <f ca="1">'Rainfall Year 2055 '!M275</f>
        <v>0.4769915587719018</v>
      </c>
      <c r="BZ201" s="37">
        <f t="shared" ca="1" si="81"/>
        <v>858.58480578942329</v>
      </c>
      <c r="CA201" s="37">
        <f t="shared" ca="1" si="96"/>
        <v>0</v>
      </c>
      <c r="CB201" s="37">
        <f t="shared" ca="1" si="82"/>
        <v>0</v>
      </c>
      <c r="CC201" s="37">
        <f t="shared" ca="1" si="83"/>
        <v>0</v>
      </c>
      <c r="CD201">
        <f t="shared" ca="1" si="97"/>
        <v>1</v>
      </c>
      <c r="CW201">
        <f t="shared" si="106"/>
        <v>192</v>
      </c>
      <c r="CX201" s="52">
        <f ca="1">'Rainfall Year 2065 '!M275</f>
        <v>8.1286383664164976</v>
      </c>
      <c r="CY201" s="37">
        <f t="shared" ca="1" si="84"/>
        <v>14631.549059549696</v>
      </c>
      <c r="CZ201" s="37">
        <f t="shared" ca="1" si="98"/>
        <v>0</v>
      </c>
      <c r="DA201" s="37">
        <f t="shared" ca="1" si="85"/>
        <v>0</v>
      </c>
      <c r="DB201" s="37">
        <f t="shared" ca="1" si="86"/>
        <v>4631.5490595496958</v>
      </c>
      <c r="DC201">
        <f t="shared" ca="1" si="99"/>
        <v>1</v>
      </c>
      <c r="DV201">
        <f t="shared" si="107"/>
        <v>192</v>
      </c>
      <c r="DW201" s="52">
        <f ca="1">'Rainfall Year 2075'!M275</f>
        <v>2.2904436502653076</v>
      </c>
      <c r="DX201" s="37">
        <f t="shared" ca="1" si="87"/>
        <v>4122.7985704775538</v>
      </c>
      <c r="DY201" s="37">
        <f t="shared" ca="1" si="100"/>
        <v>1025.6604227011685</v>
      </c>
      <c r="DZ201" s="37">
        <f t="shared" ca="1" si="88"/>
        <v>1025.6604227011685</v>
      </c>
      <c r="EA201" s="37">
        <f t="shared" ca="1" si="89"/>
        <v>0</v>
      </c>
      <c r="EB201">
        <f t="shared" ca="1" si="101"/>
        <v>1</v>
      </c>
    </row>
    <row r="202" spans="1:132">
      <c r="A202">
        <f t="shared" si="102"/>
        <v>193</v>
      </c>
      <c r="B202" s="52">
        <f ca="1">'Rainfall Year 2025'!M276</f>
        <v>0</v>
      </c>
      <c r="C202" s="37">
        <f t="shared" ref="C202:C265" ca="1" si="108">B202*roof</f>
        <v>0</v>
      </c>
      <c r="D202" s="37">
        <f t="shared" ca="1" si="90"/>
        <v>0</v>
      </c>
      <c r="E202" s="37">
        <f t="shared" ref="E202:E265" ca="1" si="109">MIN(use,D202)</f>
        <v>0</v>
      </c>
      <c r="F202" s="37">
        <f t="shared" ref="F202:F265" ca="1" si="110">MAX(0,C202-tank)</f>
        <v>0</v>
      </c>
      <c r="G202">
        <f t="shared" ca="1" si="91"/>
        <v>0</v>
      </c>
      <c r="Z202">
        <f t="shared" si="103"/>
        <v>193</v>
      </c>
      <c r="AA202" s="52">
        <f ca="1">'Rainfall Year 2035 '!M276</f>
        <v>0</v>
      </c>
      <c r="AB202" s="37">
        <f t="shared" ref="AB202:AB265" ca="1" si="111">AA202*roof</f>
        <v>0</v>
      </c>
      <c r="AC202" s="37">
        <f t="shared" ca="1" si="92"/>
        <v>3015.3386253097051</v>
      </c>
      <c r="AD202" s="37">
        <f t="shared" ref="AD202:AD265" ca="1" si="112">MIN(use,AC202)</f>
        <v>3015.3386253097051</v>
      </c>
      <c r="AE202" s="37">
        <f t="shared" ref="AE202:AE265" ca="1" si="113">MAX(0,AB202-tank)</f>
        <v>0</v>
      </c>
      <c r="AF202">
        <f t="shared" ca="1" si="93"/>
        <v>0</v>
      </c>
      <c r="AX202">
        <f t="shared" si="104"/>
        <v>193</v>
      </c>
      <c r="AY202" s="52">
        <f ca="1">'Rainfall Year 2045'!M276</f>
        <v>0</v>
      </c>
      <c r="AZ202" s="37">
        <f t="shared" ref="AZ202:AZ265" ca="1" si="114">AY202*roof</f>
        <v>0</v>
      </c>
      <c r="BA202" s="37">
        <f t="shared" ca="1" si="94"/>
        <v>2118.8532968067811</v>
      </c>
      <c r="BB202" s="37">
        <f t="shared" ref="BB202:BB265" ca="1" si="115">MIN(use,BA202)</f>
        <v>2118.8532968067811</v>
      </c>
      <c r="BC202" s="37">
        <f t="shared" ref="BC202:BC265" ca="1" si="116">MAX(0,AZ202-tank)</f>
        <v>0</v>
      </c>
      <c r="BD202">
        <f t="shared" ca="1" si="95"/>
        <v>0</v>
      </c>
      <c r="BX202">
        <f t="shared" si="105"/>
        <v>193</v>
      </c>
      <c r="BY202" s="52">
        <f ca="1">'Rainfall Year 2055 '!M276</f>
        <v>1.0002284365985457</v>
      </c>
      <c r="BZ202" s="37">
        <f t="shared" ref="BZ202:BZ265" ca="1" si="117">BY202*roof</f>
        <v>1800.4111858773822</v>
      </c>
      <c r="CA202" s="37">
        <f t="shared" ca="1" si="96"/>
        <v>858.58480578942329</v>
      </c>
      <c r="CB202" s="37">
        <f t="shared" ref="CB202:CB265" ca="1" si="118">MIN(use,CA202)</f>
        <v>858.58480578942329</v>
      </c>
      <c r="CC202" s="37">
        <f t="shared" ref="CC202:CC265" ca="1" si="119">MAX(0,BZ202-tank)</f>
        <v>0</v>
      </c>
      <c r="CD202">
        <f t="shared" ca="1" si="97"/>
        <v>1</v>
      </c>
      <c r="CW202">
        <f t="shared" si="106"/>
        <v>193</v>
      </c>
      <c r="CX202" s="52">
        <f ca="1">'Rainfall Year 2065 '!M276</f>
        <v>0.59491539007196903</v>
      </c>
      <c r="CY202" s="37">
        <f t="shared" ref="CY202:CY265" ca="1" si="120">CX202*roof</f>
        <v>1070.8477021295444</v>
      </c>
      <c r="CZ202" s="37">
        <f t="shared" ca="1" si="98"/>
        <v>10000</v>
      </c>
      <c r="DA202" s="37">
        <f t="shared" ref="DA202:DA265" ca="1" si="121">MIN(use,CZ202)</f>
        <v>10000</v>
      </c>
      <c r="DB202" s="37">
        <f t="shared" ref="DB202:DB265" ca="1" si="122">MAX(0,CY202-tank)</f>
        <v>0</v>
      </c>
      <c r="DC202">
        <f t="shared" ca="1" si="99"/>
        <v>1</v>
      </c>
      <c r="DV202">
        <f t="shared" si="107"/>
        <v>193</v>
      </c>
      <c r="DW202" s="52">
        <f ca="1">'Rainfall Year 2075'!M276</f>
        <v>2.4935042913216403</v>
      </c>
      <c r="DX202" s="37">
        <f t="shared" ref="DX202:DX265" ca="1" si="123">DW202*roof</f>
        <v>4488.3077243789521</v>
      </c>
      <c r="DY202" s="37">
        <f t="shared" ca="1" si="100"/>
        <v>4122.7985704775538</v>
      </c>
      <c r="DZ202" s="37">
        <f t="shared" ref="DZ202:DZ265" ca="1" si="124">MIN(use,DY202)</f>
        <v>4122.7985704775538</v>
      </c>
      <c r="EA202" s="37">
        <f t="shared" ref="EA202:EA265" ca="1" si="125">MAX(0,DX202-tank)</f>
        <v>0</v>
      </c>
      <c r="EB202">
        <f t="shared" ca="1" si="101"/>
        <v>1</v>
      </c>
    </row>
    <row r="203" spans="1:132">
      <c r="A203">
        <f t="shared" si="102"/>
        <v>194</v>
      </c>
      <c r="B203" s="52">
        <f ca="1">'Rainfall Year 2025'!M277</f>
        <v>3.0352817337648013</v>
      </c>
      <c r="C203" s="37">
        <f t="shared" ca="1" si="108"/>
        <v>5463.5071207766423</v>
      </c>
      <c r="D203" s="37">
        <f t="shared" ref="D203:D266" ca="1" si="126">MIN(tank,MAX(0,D202+C202-E202))</f>
        <v>0</v>
      </c>
      <c r="E203" s="37">
        <f t="shared" ca="1" si="109"/>
        <v>0</v>
      </c>
      <c r="F203" s="37">
        <f t="shared" ca="1" si="110"/>
        <v>0</v>
      </c>
      <c r="G203">
        <f t="shared" ref="G203:G266" ca="1" si="127">IF(B203&gt;0,1,0)</f>
        <v>1</v>
      </c>
      <c r="Z203">
        <f t="shared" si="103"/>
        <v>194</v>
      </c>
      <c r="AA203" s="52">
        <f ca="1">'Rainfall Year 2035 '!M277</f>
        <v>11.898673694918905</v>
      </c>
      <c r="AB203" s="37">
        <f t="shared" ca="1" si="111"/>
        <v>21417.612650854029</v>
      </c>
      <c r="AC203" s="37">
        <f t="shared" ref="AC203:AC266" ca="1" si="128">MIN(tank,MAX(0,AC202+AB202-AD202))</f>
        <v>0</v>
      </c>
      <c r="AD203" s="37">
        <f t="shared" ca="1" si="112"/>
        <v>0</v>
      </c>
      <c r="AE203" s="37">
        <f t="shared" ca="1" si="113"/>
        <v>11417.612650854029</v>
      </c>
      <c r="AF203">
        <f t="shared" ref="AF203:AF266" ca="1" si="129">IF(AA203&gt;0,1,0)</f>
        <v>1</v>
      </c>
      <c r="AX203">
        <f t="shared" si="104"/>
        <v>194</v>
      </c>
      <c r="AY203" s="52">
        <f ca="1">'Rainfall Year 2045'!M277</f>
        <v>12.624571333241439</v>
      </c>
      <c r="AZ203" s="37">
        <f t="shared" ca="1" si="114"/>
        <v>22724.228399834592</v>
      </c>
      <c r="BA203" s="37">
        <f t="shared" ref="BA203:BA266" ca="1" si="130">MIN(tank,MAX(0,BA202+AZ202-BB202))</f>
        <v>0</v>
      </c>
      <c r="BB203" s="37">
        <f t="shared" ca="1" si="115"/>
        <v>0</v>
      </c>
      <c r="BC203" s="37">
        <f t="shared" ca="1" si="116"/>
        <v>12724.228399834592</v>
      </c>
      <c r="BD203">
        <f t="shared" ref="BD203:BD266" ca="1" si="131">IF(AY203&gt;0,1,0)</f>
        <v>1</v>
      </c>
      <c r="BX203">
        <f t="shared" si="105"/>
        <v>194</v>
      </c>
      <c r="BY203" s="52">
        <f ca="1">'Rainfall Year 2055 '!M277</f>
        <v>1.7331801918911007</v>
      </c>
      <c r="BZ203" s="37">
        <f t="shared" ca="1" si="117"/>
        <v>3119.7243454039813</v>
      </c>
      <c r="CA203" s="37">
        <f t="shared" ref="CA203:CA266" ca="1" si="132">MIN(tank,MAX(0,CA202+BZ202-CB202))</f>
        <v>1800.4111858773822</v>
      </c>
      <c r="CB203" s="37">
        <f t="shared" ca="1" si="118"/>
        <v>1800.4111858773822</v>
      </c>
      <c r="CC203" s="37">
        <f t="shared" ca="1" si="119"/>
        <v>0</v>
      </c>
      <c r="CD203">
        <f t="shared" ref="CD203:CD266" ca="1" si="133">IF(BY203&gt;0,1,0)</f>
        <v>1</v>
      </c>
      <c r="CW203">
        <f t="shared" si="106"/>
        <v>194</v>
      </c>
      <c r="CX203" s="52">
        <f ca="1">'Rainfall Year 2065 '!M277</f>
        <v>0.32689362348693901</v>
      </c>
      <c r="CY203" s="37">
        <f t="shared" ca="1" si="120"/>
        <v>588.4085222764902</v>
      </c>
      <c r="CZ203" s="37">
        <f t="shared" ref="CZ203:CZ266" ca="1" si="134">MIN(tank,MAX(0,CZ202+CY202-DA202))</f>
        <v>1070.8477021295439</v>
      </c>
      <c r="DA203" s="37">
        <f t="shared" ca="1" si="121"/>
        <v>1070.8477021295439</v>
      </c>
      <c r="DB203" s="37">
        <f t="shared" ca="1" si="122"/>
        <v>0</v>
      </c>
      <c r="DC203">
        <f t="shared" ref="DC203:DC266" ca="1" si="135">IF(CX203&gt;0,1,0)</f>
        <v>1</v>
      </c>
      <c r="DV203">
        <f t="shared" si="107"/>
        <v>194</v>
      </c>
      <c r="DW203" s="52">
        <f ca="1">'Rainfall Year 2075'!M277</f>
        <v>0</v>
      </c>
      <c r="DX203" s="37">
        <f t="shared" ca="1" si="123"/>
        <v>0</v>
      </c>
      <c r="DY203" s="37">
        <f t="shared" ref="DY203:DY266" ca="1" si="136">MIN(tank,MAX(0,DY202+DX202-DZ202))</f>
        <v>4488.3077243789512</v>
      </c>
      <c r="DZ203" s="37">
        <f t="shared" ca="1" si="124"/>
        <v>4488.3077243789512</v>
      </c>
      <c r="EA203" s="37">
        <f t="shared" ca="1" si="125"/>
        <v>0</v>
      </c>
      <c r="EB203">
        <f t="shared" ref="EB203:EB266" ca="1" si="137">IF(DW203&gt;0,1,0)</f>
        <v>0</v>
      </c>
    </row>
    <row r="204" spans="1:132">
      <c r="A204">
        <f t="shared" ref="A204:A267" si="138">A203+1</f>
        <v>195</v>
      </c>
      <c r="B204" s="52">
        <f ca="1">'Rainfall Year 2025'!M278</f>
        <v>1.6251040896509978</v>
      </c>
      <c r="C204" s="37">
        <f t="shared" ca="1" si="108"/>
        <v>2925.1873613717962</v>
      </c>
      <c r="D204" s="37">
        <f t="shared" ca="1" si="126"/>
        <v>5463.5071207766423</v>
      </c>
      <c r="E204" s="37">
        <f t="shared" ca="1" si="109"/>
        <v>5463.5071207766423</v>
      </c>
      <c r="F204" s="37">
        <f t="shared" ca="1" si="110"/>
        <v>0</v>
      </c>
      <c r="G204">
        <f t="shared" ca="1" si="127"/>
        <v>1</v>
      </c>
      <c r="Z204">
        <f t="shared" ref="Z204:Z267" si="139">Z203+1</f>
        <v>195</v>
      </c>
      <c r="AA204" s="52">
        <f ca="1">'Rainfall Year 2035 '!M278</f>
        <v>0</v>
      </c>
      <c r="AB204" s="37">
        <f t="shared" ca="1" si="111"/>
        <v>0</v>
      </c>
      <c r="AC204" s="37">
        <f t="shared" ca="1" si="128"/>
        <v>10000</v>
      </c>
      <c r="AD204" s="37">
        <f t="shared" ca="1" si="112"/>
        <v>10000</v>
      </c>
      <c r="AE204" s="37">
        <f t="shared" ca="1" si="113"/>
        <v>0</v>
      </c>
      <c r="AF204">
        <f t="shared" ca="1" si="129"/>
        <v>0</v>
      </c>
      <c r="AX204">
        <f t="shared" ref="AX204:AX267" si="140">AX203+1</f>
        <v>195</v>
      </c>
      <c r="AY204" s="52">
        <f ca="1">'Rainfall Year 2045'!M278</f>
        <v>0</v>
      </c>
      <c r="AZ204" s="37">
        <f t="shared" ca="1" si="114"/>
        <v>0</v>
      </c>
      <c r="BA204" s="37">
        <f t="shared" ca="1" si="130"/>
        <v>10000</v>
      </c>
      <c r="BB204" s="37">
        <f t="shared" ca="1" si="115"/>
        <v>10000</v>
      </c>
      <c r="BC204" s="37">
        <f t="shared" ca="1" si="116"/>
        <v>0</v>
      </c>
      <c r="BD204">
        <f t="shared" ca="1" si="131"/>
        <v>0</v>
      </c>
      <c r="BX204">
        <f t="shared" ref="BX204:BX267" si="141">BX203+1</f>
        <v>195</v>
      </c>
      <c r="BY204" s="52">
        <f ca="1">'Rainfall Year 2055 '!M278</f>
        <v>5.7836204464012191</v>
      </c>
      <c r="BZ204" s="37">
        <f t="shared" ca="1" si="117"/>
        <v>10410.516803522194</v>
      </c>
      <c r="CA204" s="37">
        <f t="shared" ca="1" si="132"/>
        <v>3119.7243454039808</v>
      </c>
      <c r="CB204" s="37">
        <f t="shared" ca="1" si="118"/>
        <v>3119.7243454039808</v>
      </c>
      <c r="CC204" s="37">
        <f t="shared" ca="1" si="119"/>
        <v>410.5168035221941</v>
      </c>
      <c r="CD204">
        <f t="shared" ca="1" si="133"/>
        <v>1</v>
      </c>
      <c r="CW204">
        <f t="shared" ref="CW204:CW267" si="142">CW203+1</f>
        <v>195</v>
      </c>
      <c r="CX204" s="52">
        <f ca="1">'Rainfall Year 2065 '!M278</f>
        <v>2.2301889890337239</v>
      </c>
      <c r="CY204" s="37">
        <f t="shared" ca="1" si="120"/>
        <v>4014.3401802607032</v>
      </c>
      <c r="CZ204" s="37">
        <f t="shared" ca="1" si="134"/>
        <v>588.4085222764902</v>
      </c>
      <c r="DA204" s="37">
        <f t="shared" ca="1" si="121"/>
        <v>588.4085222764902</v>
      </c>
      <c r="DB204" s="37">
        <f t="shared" ca="1" si="122"/>
        <v>0</v>
      </c>
      <c r="DC204">
        <f t="shared" ca="1" si="135"/>
        <v>1</v>
      </c>
      <c r="DV204">
        <f t="shared" ref="DV204:DV267" si="143">DV203+1</f>
        <v>195</v>
      </c>
      <c r="DW204" s="52">
        <f ca="1">'Rainfall Year 2075'!M278</f>
        <v>2.1101836519440846</v>
      </c>
      <c r="DX204" s="37">
        <f t="shared" ca="1" si="123"/>
        <v>3798.3305734993523</v>
      </c>
      <c r="DY204" s="37">
        <f t="shared" ca="1" si="136"/>
        <v>0</v>
      </c>
      <c r="DZ204" s="37">
        <f t="shared" ca="1" si="124"/>
        <v>0</v>
      </c>
      <c r="EA204" s="37">
        <f t="shared" ca="1" si="125"/>
        <v>0</v>
      </c>
      <c r="EB204">
        <f t="shared" ca="1" si="137"/>
        <v>1</v>
      </c>
    </row>
    <row r="205" spans="1:132">
      <c r="A205">
        <f t="shared" si="138"/>
        <v>196</v>
      </c>
      <c r="B205" s="52">
        <f ca="1">'Rainfall Year 2025'!M279</f>
        <v>2.0048401909846865</v>
      </c>
      <c r="C205" s="37">
        <f t="shared" ca="1" si="108"/>
        <v>3608.7123437724358</v>
      </c>
      <c r="D205" s="37">
        <f t="shared" ca="1" si="126"/>
        <v>2925.1873613717971</v>
      </c>
      <c r="E205" s="37">
        <f t="shared" ca="1" si="109"/>
        <v>2925.1873613717971</v>
      </c>
      <c r="F205" s="37">
        <f t="shared" ca="1" si="110"/>
        <v>0</v>
      </c>
      <c r="G205">
        <f t="shared" ca="1" si="127"/>
        <v>1</v>
      </c>
      <c r="Z205">
        <f t="shared" si="139"/>
        <v>196</v>
      </c>
      <c r="AA205" s="52">
        <f ca="1">'Rainfall Year 2035 '!M279</f>
        <v>0.91392113840110523</v>
      </c>
      <c r="AB205" s="37">
        <f t="shared" ca="1" si="111"/>
        <v>1645.0580491219894</v>
      </c>
      <c r="AC205" s="37">
        <f t="shared" ca="1" si="128"/>
        <v>0</v>
      </c>
      <c r="AD205" s="37">
        <f t="shared" ca="1" si="112"/>
        <v>0</v>
      </c>
      <c r="AE205" s="37">
        <f t="shared" ca="1" si="113"/>
        <v>0</v>
      </c>
      <c r="AF205">
        <f t="shared" ca="1" si="129"/>
        <v>1</v>
      </c>
      <c r="AX205">
        <f t="shared" si="140"/>
        <v>196</v>
      </c>
      <c r="AY205" s="52">
        <f ca="1">'Rainfall Year 2045'!M279</f>
        <v>6.1412520430213569</v>
      </c>
      <c r="AZ205" s="37">
        <f t="shared" ca="1" si="114"/>
        <v>11054.253677438443</v>
      </c>
      <c r="BA205" s="37">
        <f t="shared" ca="1" si="130"/>
        <v>0</v>
      </c>
      <c r="BB205" s="37">
        <f t="shared" ca="1" si="115"/>
        <v>0</v>
      </c>
      <c r="BC205" s="37">
        <f t="shared" ca="1" si="116"/>
        <v>1054.2536774384425</v>
      </c>
      <c r="BD205">
        <f t="shared" ca="1" si="131"/>
        <v>1</v>
      </c>
      <c r="BX205">
        <f t="shared" si="141"/>
        <v>196</v>
      </c>
      <c r="BY205" s="52">
        <f ca="1">'Rainfall Year 2055 '!M279</f>
        <v>0</v>
      </c>
      <c r="BZ205" s="37">
        <f t="shared" ca="1" si="117"/>
        <v>0</v>
      </c>
      <c r="CA205" s="37">
        <f t="shared" ca="1" si="132"/>
        <v>10000</v>
      </c>
      <c r="CB205" s="37">
        <f t="shared" ca="1" si="118"/>
        <v>10000</v>
      </c>
      <c r="CC205" s="37">
        <f t="shared" ca="1" si="119"/>
        <v>0</v>
      </c>
      <c r="CD205">
        <f t="shared" ca="1" si="133"/>
        <v>0</v>
      </c>
      <c r="CW205">
        <f t="shared" si="142"/>
        <v>196</v>
      </c>
      <c r="CX205" s="52">
        <f ca="1">'Rainfall Year 2065 '!M279</f>
        <v>0.30973698844838105</v>
      </c>
      <c r="CY205" s="37">
        <f t="shared" ca="1" si="120"/>
        <v>557.52657920708589</v>
      </c>
      <c r="CZ205" s="37">
        <f t="shared" ca="1" si="134"/>
        <v>4014.3401802607036</v>
      </c>
      <c r="DA205" s="37">
        <f t="shared" ca="1" si="121"/>
        <v>4014.3401802607036</v>
      </c>
      <c r="DB205" s="37">
        <f t="shared" ca="1" si="122"/>
        <v>0</v>
      </c>
      <c r="DC205">
        <f t="shared" ca="1" si="135"/>
        <v>1</v>
      </c>
      <c r="DV205">
        <f t="shared" si="143"/>
        <v>196</v>
      </c>
      <c r="DW205" s="52">
        <f ca="1">'Rainfall Year 2075'!M279</f>
        <v>0.75109169289736777</v>
      </c>
      <c r="DX205" s="37">
        <f t="shared" ca="1" si="123"/>
        <v>1351.9650472152621</v>
      </c>
      <c r="DY205" s="37">
        <f t="shared" ca="1" si="136"/>
        <v>3798.3305734993523</v>
      </c>
      <c r="DZ205" s="37">
        <f t="shared" ca="1" si="124"/>
        <v>3798.3305734993523</v>
      </c>
      <c r="EA205" s="37">
        <f t="shared" ca="1" si="125"/>
        <v>0</v>
      </c>
      <c r="EB205">
        <f t="shared" ca="1" si="137"/>
        <v>1</v>
      </c>
    </row>
    <row r="206" spans="1:132">
      <c r="A206">
        <f t="shared" si="138"/>
        <v>197</v>
      </c>
      <c r="B206" s="52">
        <f ca="1">'Rainfall Year 2025'!M280</f>
        <v>0.51490060489905365</v>
      </c>
      <c r="C206" s="37">
        <f t="shared" ca="1" si="108"/>
        <v>926.82108881829652</v>
      </c>
      <c r="D206" s="37">
        <f t="shared" ca="1" si="126"/>
        <v>3608.7123437724358</v>
      </c>
      <c r="E206" s="37">
        <f t="shared" ca="1" si="109"/>
        <v>3608.7123437724358</v>
      </c>
      <c r="F206" s="37">
        <f t="shared" ca="1" si="110"/>
        <v>0</v>
      </c>
      <c r="G206">
        <f t="shared" ca="1" si="127"/>
        <v>1</v>
      </c>
      <c r="Z206">
        <f t="shared" si="139"/>
        <v>197</v>
      </c>
      <c r="AA206" s="52">
        <f ca="1">'Rainfall Year 2035 '!M280</f>
        <v>0</v>
      </c>
      <c r="AB206" s="37">
        <f t="shared" ca="1" si="111"/>
        <v>0</v>
      </c>
      <c r="AC206" s="37">
        <f t="shared" ca="1" si="128"/>
        <v>1645.0580491219894</v>
      </c>
      <c r="AD206" s="37">
        <f t="shared" ca="1" si="112"/>
        <v>1645.0580491219894</v>
      </c>
      <c r="AE206" s="37">
        <f t="shared" ca="1" si="113"/>
        <v>0</v>
      </c>
      <c r="AF206">
        <f t="shared" ca="1" si="129"/>
        <v>0</v>
      </c>
      <c r="AX206">
        <f t="shared" si="140"/>
        <v>197</v>
      </c>
      <c r="AY206" s="52">
        <f ca="1">'Rainfall Year 2045'!M280</f>
        <v>5.7067449776079897</v>
      </c>
      <c r="AZ206" s="37">
        <f t="shared" ca="1" si="114"/>
        <v>10272.140959694381</v>
      </c>
      <c r="BA206" s="37">
        <f t="shared" ca="1" si="130"/>
        <v>10000</v>
      </c>
      <c r="BB206" s="37">
        <f t="shared" ca="1" si="115"/>
        <v>10000</v>
      </c>
      <c r="BC206" s="37">
        <f t="shared" ca="1" si="116"/>
        <v>272.14095969438131</v>
      </c>
      <c r="BD206">
        <f t="shared" ca="1" si="131"/>
        <v>1</v>
      </c>
      <c r="BX206">
        <f t="shared" si="141"/>
        <v>197</v>
      </c>
      <c r="BY206" s="52">
        <f ca="1">'Rainfall Year 2055 '!M280</f>
        <v>0</v>
      </c>
      <c r="BZ206" s="37">
        <f t="shared" ca="1" si="117"/>
        <v>0</v>
      </c>
      <c r="CA206" s="37">
        <f t="shared" ca="1" si="132"/>
        <v>0</v>
      </c>
      <c r="CB206" s="37">
        <f t="shared" ca="1" si="118"/>
        <v>0</v>
      </c>
      <c r="CC206" s="37">
        <f t="shared" ca="1" si="119"/>
        <v>0</v>
      </c>
      <c r="CD206">
        <f t="shared" ca="1" si="133"/>
        <v>0</v>
      </c>
      <c r="CW206">
        <f t="shared" si="142"/>
        <v>197</v>
      </c>
      <c r="CX206" s="52">
        <f ca="1">'Rainfall Year 2065 '!M280</f>
        <v>0.96627846535309703</v>
      </c>
      <c r="CY206" s="37">
        <f t="shared" ca="1" si="120"/>
        <v>1739.3012376355746</v>
      </c>
      <c r="CZ206" s="37">
        <f t="shared" ca="1" si="134"/>
        <v>557.52657920708634</v>
      </c>
      <c r="DA206" s="37">
        <f t="shared" ca="1" si="121"/>
        <v>557.52657920708634</v>
      </c>
      <c r="DB206" s="37">
        <f t="shared" ca="1" si="122"/>
        <v>0</v>
      </c>
      <c r="DC206">
        <f t="shared" ca="1" si="135"/>
        <v>1</v>
      </c>
      <c r="DV206">
        <f t="shared" si="143"/>
        <v>197</v>
      </c>
      <c r="DW206" s="52">
        <f ca="1">'Rainfall Year 2075'!M280</f>
        <v>5.5395692943984969</v>
      </c>
      <c r="DX206" s="37">
        <f t="shared" ca="1" si="123"/>
        <v>9971.2247299172941</v>
      </c>
      <c r="DY206" s="37">
        <f t="shared" ca="1" si="136"/>
        <v>1351.9650472152621</v>
      </c>
      <c r="DZ206" s="37">
        <f t="shared" ca="1" si="124"/>
        <v>1351.9650472152621</v>
      </c>
      <c r="EA206" s="37">
        <f t="shared" ca="1" si="125"/>
        <v>0</v>
      </c>
      <c r="EB206">
        <f t="shared" ca="1" si="137"/>
        <v>1</v>
      </c>
    </row>
    <row r="207" spans="1:132">
      <c r="A207">
        <f t="shared" si="138"/>
        <v>198</v>
      </c>
      <c r="B207" s="52">
        <f ca="1">'Rainfall Year 2025'!M281</f>
        <v>0</v>
      </c>
      <c r="C207" s="37">
        <f t="shared" ca="1" si="108"/>
        <v>0</v>
      </c>
      <c r="D207" s="37">
        <f t="shared" ca="1" si="126"/>
        <v>926.82108881829663</v>
      </c>
      <c r="E207" s="37">
        <f t="shared" ca="1" si="109"/>
        <v>926.82108881829663</v>
      </c>
      <c r="F207" s="37">
        <f t="shared" ca="1" si="110"/>
        <v>0</v>
      </c>
      <c r="G207">
        <f t="shared" ca="1" si="127"/>
        <v>0</v>
      </c>
      <c r="Z207">
        <f t="shared" si="139"/>
        <v>198</v>
      </c>
      <c r="AA207" s="52">
        <f ca="1">'Rainfall Year 2035 '!M281</f>
        <v>0</v>
      </c>
      <c r="AB207" s="37">
        <f t="shared" ca="1" si="111"/>
        <v>0</v>
      </c>
      <c r="AC207" s="37">
        <f t="shared" ca="1" si="128"/>
        <v>0</v>
      </c>
      <c r="AD207" s="37">
        <f t="shared" ca="1" si="112"/>
        <v>0</v>
      </c>
      <c r="AE207" s="37">
        <f t="shared" ca="1" si="113"/>
        <v>0</v>
      </c>
      <c r="AF207">
        <f t="shared" ca="1" si="129"/>
        <v>0</v>
      </c>
      <c r="AX207">
        <f t="shared" si="140"/>
        <v>198</v>
      </c>
      <c r="AY207" s="52">
        <f ca="1">'Rainfall Year 2045'!M281</f>
        <v>1.9671984189172096</v>
      </c>
      <c r="AZ207" s="37">
        <f t="shared" ca="1" si="114"/>
        <v>3540.9571540509774</v>
      </c>
      <c r="BA207" s="37">
        <f t="shared" ca="1" si="130"/>
        <v>10000</v>
      </c>
      <c r="BB207" s="37">
        <f t="shared" ca="1" si="115"/>
        <v>10000</v>
      </c>
      <c r="BC207" s="37">
        <f t="shared" ca="1" si="116"/>
        <v>0</v>
      </c>
      <c r="BD207">
        <f t="shared" ca="1" si="131"/>
        <v>1</v>
      </c>
      <c r="BX207">
        <f t="shared" si="141"/>
        <v>198</v>
      </c>
      <c r="BY207" s="52">
        <f ca="1">'Rainfall Year 2055 '!M281</f>
        <v>0</v>
      </c>
      <c r="BZ207" s="37">
        <f t="shared" ca="1" si="117"/>
        <v>0</v>
      </c>
      <c r="CA207" s="37">
        <f t="shared" ca="1" si="132"/>
        <v>0</v>
      </c>
      <c r="CB207" s="37">
        <f t="shared" ca="1" si="118"/>
        <v>0</v>
      </c>
      <c r="CC207" s="37">
        <f t="shared" ca="1" si="119"/>
        <v>0</v>
      </c>
      <c r="CD207">
        <f t="shared" ca="1" si="133"/>
        <v>0</v>
      </c>
      <c r="CW207">
        <f t="shared" si="142"/>
        <v>198</v>
      </c>
      <c r="CX207" s="52">
        <f ca="1">'Rainfall Year 2065 '!M281</f>
        <v>0</v>
      </c>
      <c r="CY207" s="37">
        <f t="shared" ca="1" si="120"/>
        <v>0</v>
      </c>
      <c r="CZ207" s="37">
        <f t="shared" ca="1" si="134"/>
        <v>1739.3012376355746</v>
      </c>
      <c r="DA207" s="37">
        <f t="shared" ca="1" si="121"/>
        <v>1739.3012376355746</v>
      </c>
      <c r="DB207" s="37">
        <f t="shared" ca="1" si="122"/>
        <v>0</v>
      </c>
      <c r="DC207">
        <f t="shared" ca="1" si="135"/>
        <v>0</v>
      </c>
      <c r="DV207">
        <f t="shared" si="143"/>
        <v>198</v>
      </c>
      <c r="DW207" s="52">
        <f ca="1">'Rainfall Year 2075'!M281</f>
        <v>1.7205614385653645</v>
      </c>
      <c r="DX207" s="37">
        <f t="shared" ca="1" si="123"/>
        <v>3097.0105894176559</v>
      </c>
      <c r="DY207" s="37">
        <f t="shared" ca="1" si="136"/>
        <v>9971.2247299172941</v>
      </c>
      <c r="DZ207" s="37">
        <f t="shared" ca="1" si="124"/>
        <v>9971.2247299172941</v>
      </c>
      <c r="EA207" s="37">
        <f t="shared" ca="1" si="125"/>
        <v>0</v>
      </c>
      <c r="EB207">
        <f t="shared" ca="1" si="137"/>
        <v>1</v>
      </c>
    </row>
    <row r="208" spans="1:132">
      <c r="A208">
        <f t="shared" si="138"/>
        <v>199</v>
      </c>
      <c r="B208" s="52">
        <f ca="1">'Rainfall Year 2025'!M282</f>
        <v>6.2293288629348584</v>
      </c>
      <c r="C208" s="37">
        <f t="shared" ca="1" si="108"/>
        <v>11212.791953282745</v>
      </c>
      <c r="D208" s="37">
        <f t="shared" ca="1" si="126"/>
        <v>0</v>
      </c>
      <c r="E208" s="37">
        <f t="shared" ca="1" si="109"/>
        <v>0</v>
      </c>
      <c r="F208" s="37">
        <f t="shared" ca="1" si="110"/>
        <v>1212.7919532827455</v>
      </c>
      <c r="G208">
        <f t="shared" ca="1" si="127"/>
        <v>1</v>
      </c>
      <c r="Z208">
        <f t="shared" si="139"/>
        <v>199</v>
      </c>
      <c r="AA208" s="52">
        <f ca="1">'Rainfall Year 2035 '!M282</f>
        <v>0.59736853979890381</v>
      </c>
      <c r="AB208" s="37">
        <f t="shared" ca="1" si="111"/>
        <v>1075.2633716380269</v>
      </c>
      <c r="AC208" s="37">
        <f t="shared" ca="1" si="128"/>
        <v>0</v>
      </c>
      <c r="AD208" s="37">
        <f t="shared" ca="1" si="112"/>
        <v>0</v>
      </c>
      <c r="AE208" s="37">
        <f t="shared" ca="1" si="113"/>
        <v>0</v>
      </c>
      <c r="AF208">
        <f t="shared" ca="1" si="129"/>
        <v>1</v>
      </c>
      <c r="AX208">
        <f t="shared" si="140"/>
        <v>199</v>
      </c>
      <c r="AY208" s="52">
        <f ca="1">'Rainfall Year 2045'!M282</f>
        <v>0</v>
      </c>
      <c r="AZ208" s="37">
        <f t="shared" ca="1" si="114"/>
        <v>0</v>
      </c>
      <c r="BA208" s="37">
        <f t="shared" ca="1" si="130"/>
        <v>3540.9571540509769</v>
      </c>
      <c r="BB208" s="37">
        <f t="shared" ca="1" si="115"/>
        <v>3540.9571540509769</v>
      </c>
      <c r="BC208" s="37">
        <f t="shared" ca="1" si="116"/>
        <v>0</v>
      </c>
      <c r="BD208">
        <f t="shared" ca="1" si="131"/>
        <v>0</v>
      </c>
      <c r="BX208">
        <f t="shared" si="141"/>
        <v>199</v>
      </c>
      <c r="BY208" s="52">
        <f ca="1">'Rainfall Year 2055 '!M282</f>
        <v>0</v>
      </c>
      <c r="BZ208" s="37">
        <f t="shared" ca="1" si="117"/>
        <v>0</v>
      </c>
      <c r="CA208" s="37">
        <f t="shared" ca="1" si="132"/>
        <v>0</v>
      </c>
      <c r="CB208" s="37">
        <f t="shared" ca="1" si="118"/>
        <v>0</v>
      </c>
      <c r="CC208" s="37">
        <f t="shared" ca="1" si="119"/>
        <v>0</v>
      </c>
      <c r="CD208">
        <f t="shared" ca="1" si="133"/>
        <v>0</v>
      </c>
      <c r="CW208">
        <f t="shared" si="142"/>
        <v>199</v>
      </c>
      <c r="CX208" s="52">
        <f ca="1">'Rainfall Year 2065 '!M282</f>
        <v>1.6386239897495785</v>
      </c>
      <c r="CY208" s="37">
        <f t="shared" ca="1" si="120"/>
        <v>2949.5231815492411</v>
      </c>
      <c r="CZ208" s="37">
        <f t="shared" ca="1" si="134"/>
        <v>0</v>
      </c>
      <c r="DA208" s="37">
        <f t="shared" ca="1" si="121"/>
        <v>0</v>
      </c>
      <c r="DB208" s="37">
        <f t="shared" ca="1" si="122"/>
        <v>0</v>
      </c>
      <c r="DC208">
        <f t="shared" ca="1" si="135"/>
        <v>1</v>
      </c>
      <c r="DV208">
        <f t="shared" si="143"/>
        <v>199</v>
      </c>
      <c r="DW208" s="52">
        <f ca="1">'Rainfall Year 2075'!M282</f>
        <v>0.3554100803716348</v>
      </c>
      <c r="DX208" s="37">
        <f t="shared" ca="1" si="123"/>
        <v>639.7381446689426</v>
      </c>
      <c r="DY208" s="37">
        <f t="shared" ca="1" si="136"/>
        <v>3097.0105894176559</v>
      </c>
      <c r="DZ208" s="37">
        <f t="shared" ca="1" si="124"/>
        <v>3097.0105894176559</v>
      </c>
      <c r="EA208" s="37">
        <f t="shared" ca="1" si="125"/>
        <v>0</v>
      </c>
      <c r="EB208">
        <f t="shared" ca="1" si="137"/>
        <v>1</v>
      </c>
    </row>
    <row r="209" spans="1:132">
      <c r="A209">
        <f t="shared" si="138"/>
        <v>200</v>
      </c>
      <c r="B209" s="52">
        <f ca="1">'Rainfall Year 2025'!M283</f>
        <v>4.3504575045279203</v>
      </c>
      <c r="C209" s="37">
        <f t="shared" ca="1" si="108"/>
        <v>7830.8235081502562</v>
      </c>
      <c r="D209" s="37">
        <f t="shared" ca="1" si="126"/>
        <v>10000</v>
      </c>
      <c r="E209" s="37">
        <f t="shared" ca="1" si="109"/>
        <v>10000</v>
      </c>
      <c r="F209" s="37">
        <f t="shared" ca="1" si="110"/>
        <v>0</v>
      </c>
      <c r="G209">
        <f t="shared" ca="1" si="127"/>
        <v>1</v>
      </c>
      <c r="Z209">
        <f t="shared" si="139"/>
        <v>200</v>
      </c>
      <c r="AA209" s="52">
        <f ca="1">'Rainfall Year 2035 '!M283</f>
        <v>3.4437366091761761</v>
      </c>
      <c r="AB209" s="37">
        <f t="shared" ca="1" si="111"/>
        <v>6198.7258965171168</v>
      </c>
      <c r="AC209" s="37">
        <f t="shared" ca="1" si="128"/>
        <v>1075.2633716380269</v>
      </c>
      <c r="AD209" s="37">
        <f t="shared" ca="1" si="112"/>
        <v>1075.2633716380269</v>
      </c>
      <c r="AE209" s="37">
        <f t="shared" ca="1" si="113"/>
        <v>0</v>
      </c>
      <c r="AF209">
        <f t="shared" ca="1" si="129"/>
        <v>1</v>
      </c>
      <c r="AX209">
        <f t="shared" si="140"/>
        <v>200</v>
      </c>
      <c r="AY209" s="52">
        <f ca="1">'Rainfall Year 2045'!M283</f>
        <v>0.61179815252933112</v>
      </c>
      <c r="AZ209" s="37">
        <f t="shared" ca="1" si="114"/>
        <v>1101.2366745527961</v>
      </c>
      <c r="BA209" s="37">
        <f t="shared" ca="1" si="130"/>
        <v>0</v>
      </c>
      <c r="BB209" s="37">
        <f t="shared" ca="1" si="115"/>
        <v>0</v>
      </c>
      <c r="BC209" s="37">
        <f t="shared" ca="1" si="116"/>
        <v>0</v>
      </c>
      <c r="BD209">
        <f t="shared" ca="1" si="131"/>
        <v>1</v>
      </c>
      <c r="BX209">
        <f t="shared" si="141"/>
        <v>200</v>
      </c>
      <c r="BY209" s="52">
        <f ca="1">'Rainfall Year 2055 '!M283</f>
        <v>0</v>
      </c>
      <c r="BZ209" s="37">
        <f t="shared" ca="1" si="117"/>
        <v>0</v>
      </c>
      <c r="CA209" s="37">
        <f t="shared" ca="1" si="132"/>
        <v>0</v>
      </c>
      <c r="CB209" s="37">
        <f t="shared" ca="1" si="118"/>
        <v>0</v>
      </c>
      <c r="CC209" s="37">
        <f t="shared" ca="1" si="119"/>
        <v>0</v>
      </c>
      <c r="CD209">
        <f t="shared" ca="1" si="133"/>
        <v>0</v>
      </c>
      <c r="CW209">
        <f t="shared" si="142"/>
        <v>200</v>
      </c>
      <c r="CX209" s="52">
        <f ca="1">'Rainfall Year 2065 '!M283</f>
        <v>3.819166270765161</v>
      </c>
      <c r="CY209" s="37">
        <f t="shared" ca="1" si="120"/>
        <v>6874.4992873772899</v>
      </c>
      <c r="CZ209" s="37">
        <f t="shared" ca="1" si="134"/>
        <v>2949.5231815492411</v>
      </c>
      <c r="DA209" s="37">
        <f t="shared" ca="1" si="121"/>
        <v>2949.5231815492411</v>
      </c>
      <c r="DB209" s="37">
        <f t="shared" ca="1" si="122"/>
        <v>0</v>
      </c>
      <c r="DC209">
        <f t="shared" ca="1" si="135"/>
        <v>1</v>
      </c>
      <c r="DV209">
        <f t="shared" si="143"/>
        <v>200</v>
      </c>
      <c r="DW209" s="52">
        <f ca="1">'Rainfall Year 2075'!M283</f>
        <v>3.4248507834156663</v>
      </c>
      <c r="DX209" s="37">
        <f t="shared" ca="1" si="123"/>
        <v>6164.7314101481998</v>
      </c>
      <c r="DY209" s="37">
        <f t="shared" ca="1" si="136"/>
        <v>639.73814466894237</v>
      </c>
      <c r="DZ209" s="37">
        <f t="shared" ca="1" si="124"/>
        <v>639.73814466894237</v>
      </c>
      <c r="EA209" s="37">
        <f t="shared" ca="1" si="125"/>
        <v>0</v>
      </c>
      <c r="EB209">
        <f t="shared" ca="1" si="137"/>
        <v>1</v>
      </c>
    </row>
    <row r="210" spans="1:132">
      <c r="A210">
        <f t="shared" si="138"/>
        <v>201</v>
      </c>
      <c r="B210" s="52">
        <f ca="1">'Rainfall Year 2025'!M284</f>
        <v>1.0502259218421273</v>
      </c>
      <c r="C210" s="37">
        <f t="shared" ca="1" si="108"/>
        <v>1890.4066593158291</v>
      </c>
      <c r="D210" s="37">
        <f t="shared" ca="1" si="126"/>
        <v>7830.8235081502571</v>
      </c>
      <c r="E210" s="37">
        <f t="shared" ca="1" si="109"/>
        <v>7830.8235081502571</v>
      </c>
      <c r="F210" s="37">
        <f t="shared" ca="1" si="110"/>
        <v>0</v>
      </c>
      <c r="G210">
        <f t="shared" ca="1" si="127"/>
        <v>1</v>
      </c>
      <c r="Z210">
        <f t="shared" si="139"/>
        <v>201</v>
      </c>
      <c r="AA210" s="52">
        <f ca="1">'Rainfall Year 2035 '!M284</f>
        <v>0</v>
      </c>
      <c r="AB210" s="37">
        <f t="shared" ca="1" si="111"/>
        <v>0</v>
      </c>
      <c r="AC210" s="37">
        <f t="shared" ca="1" si="128"/>
        <v>6198.7258965171168</v>
      </c>
      <c r="AD210" s="37">
        <f t="shared" ca="1" si="112"/>
        <v>6198.7258965171168</v>
      </c>
      <c r="AE210" s="37">
        <f t="shared" ca="1" si="113"/>
        <v>0</v>
      </c>
      <c r="AF210">
        <f t="shared" ca="1" si="129"/>
        <v>0</v>
      </c>
      <c r="AX210">
        <f t="shared" si="140"/>
        <v>201</v>
      </c>
      <c r="AY210" s="52">
        <f ca="1">'Rainfall Year 2045'!M284</f>
        <v>0</v>
      </c>
      <c r="AZ210" s="37">
        <f t="shared" ca="1" si="114"/>
        <v>0</v>
      </c>
      <c r="BA210" s="37">
        <f t="shared" ca="1" si="130"/>
        <v>1101.2366745527961</v>
      </c>
      <c r="BB210" s="37">
        <f t="shared" ca="1" si="115"/>
        <v>1101.2366745527961</v>
      </c>
      <c r="BC210" s="37">
        <f t="shared" ca="1" si="116"/>
        <v>0</v>
      </c>
      <c r="BD210">
        <f t="shared" ca="1" si="131"/>
        <v>0</v>
      </c>
      <c r="BX210">
        <f t="shared" si="141"/>
        <v>201</v>
      </c>
      <c r="BY210" s="52">
        <f ca="1">'Rainfall Year 2055 '!M284</f>
        <v>3.615660154541243</v>
      </c>
      <c r="BZ210" s="37">
        <f t="shared" ca="1" si="117"/>
        <v>6508.188278174237</v>
      </c>
      <c r="CA210" s="37">
        <f t="shared" ca="1" si="132"/>
        <v>0</v>
      </c>
      <c r="CB210" s="37">
        <f t="shared" ca="1" si="118"/>
        <v>0</v>
      </c>
      <c r="CC210" s="37">
        <f t="shared" ca="1" si="119"/>
        <v>0</v>
      </c>
      <c r="CD210">
        <f t="shared" ca="1" si="133"/>
        <v>1</v>
      </c>
      <c r="CW210">
        <f t="shared" si="142"/>
        <v>201</v>
      </c>
      <c r="CX210" s="52">
        <f ca="1">'Rainfall Year 2065 '!M284</f>
        <v>1.5673235098921967</v>
      </c>
      <c r="CY210" s="37">
        <f t="shared" ca="1" si="120"/>
        <v>2821.182317805954</v>
      </c>
      <c r="CZ210" s="37">
        <f t="shared" ca="1" si="134"/>
        <v>6874.4992873772899</v>
      </c>
      <c r="DA210" s="37">
        <f t="shared" ca="1" si="121"/>
        <v>6874.4992873772899</v>
      </c>
      <c r="DB210" s="37">
        <f t="shared" ca="1" si="122"/>
        <v>0</v>
      </c>
      <c r="DC210">
        <f t="shared" ca="1" si="135"/>
        <v>1</v>
      </c>
      <c r="DV210">
        <f t="shared" si="143"/>
        <v>201</v>
      </c>
      <c r="DW210" s="52">
        <f ca="1">'Rainfall Year 2075'!M284</f>
        <v>0</v>
      </c>
      <c r="DX210" s="37">
        <f t="shared" ca="1" si="123"/>
        <v>0</v>
      </c>
      <c r="DY210" s="37">
        <f t="shared" ca="1" si="136"/>
        <v>6164.7314101481998</v>
      </c>
      <c r="DZ210" s="37">
        <f t="shared" ca="1" si="124"/>
        <v>6164.7314101481998</v>
      </c>
      <c r="EA210" s="37">
        <f t="shared" ca="1" si="125"/>
        <v>0</v>
      </c>
      <c r="EB210">
        <f t="shared" ca="1" si="137"/>
        <v>0</v>
      </c>
    </row>
    <row r="211" spans="1:132">
      <c r="A211">
        <f t="shared" si="138"/>
        <v>202</v>
      </c>
      <c r="B211" s="52">
        <f ca="1">'Rainfall Year 2025'!M285</f>
        <v>1.6715514908474447</v>
      </c>
      <c r="C211" s="37">
        <f t="shared" ca="1" si="108"/>
        <v>3008.7926835254007</v>
      </c>
      <c r="D211" s="37">
        <f t="shared" ca="1" si="126"/>
        <v>1890.4066593158295</v>
      </c>
      <c r="E211" s="37">
        <f t="shared" ca="1" si="109"/>
        <v>1890.4066593158295</v>
      </c>
      <c r="F211" s="37">
        <f t="shared" ca="1" si="110"/>
        <v>0</v>
      </c>
      <c r="G211">
        <f t="shared" ca="1" si="127"/>
        <v>1</v>
      </c>
      <c r="Z211">
        <f t="shared" si="139"/>
        <v>202</v>
      </c>
      <c r="AA211" s="52">
        <f ca="1">'Rainfall Year 2035 '!M285</f>
        <v>1.2986457713877289</v>
      </c>
      <c r="AB211" s="37">
        <f t="shared" ca="1" si="111"/>
        <v>2337.5623884979118</v>
      </c>
      <c r="AC211" s="37">
        <f t="shared" ca="1" si="128"/>
        <v>0</v>
      </c>
      <c r="AD211" s="37">
        <f t="shared" ca="1" si="112"/>
        <v>0</v>
      </c>
      <c r="AE211" s="37">
        <f t="shared" ca="1" si="113"/>
        <v>0</v>
      </c>
      <c r="AF211">
        <f t="shared" ca="1" si="129"/>
        <v>1</v>
      </c>
      <c r="AX211">
        <f t="shared" si="140"/>
        <v>202</v>
      </c>
      <c r="AY211" s="52">
        <f ca="1">'Rainfall Year 2045'!M285</f>
        <v>0</v>
      </c>
      <c r="AZ211" s="37">
        <f t="shared" ca="1" si="114"/>
        <v>0</v>
      </c>
      <c r="BA211" s="37">
        <f t="shared" ca="1" si="130"/>
        <v>0</v>
      </c>
      <c r="BB211" s="37">
        <f t="shared" ca="1" si="115"/>
        <v>0</v>
      </c>
      <c r="BC211" s="37">
        <f t="shared" ca="1" si="116"/>
        <v>0</v>
      </c>
      <c r="BD211">
        <f t="shared" ca="1" si="131"/>
        <v>0</v>
      </c>
      <c r="BX211">
        <f t="shared" si="141"/>
        <v>202</v>
      </c>
      <c r="BY211" s="52">
        <f ca="1">'Rainfall Year 2055 '!M285</f>
        <v>1.3800206270369491</v>
      </c>
      <c r="BZ211" s="37">
        <f t="shared" ca="1" si="117"/>
        <v>2484.0371286665081</v>
      </c>
      <c r="CA211" s="37">
        <f t="shared" ca="1" si="132"/>
        <v>6508.188278174237</v>
      </c>
      <c r="CB211" s="37">
        <f t="shared" ca="1" si="118"/>
        <v>6508.188278174237</v>
      </c>
      <c r="CC211" s="37">
        <f t="shared" ca="1" si="119"/>
        <v>0</v>
      </c>
      <c r="CD211">
        <f t="shared" ca="1" si="133"/>
        <v>1</v>
      </c>
      <c r="CW211">
        <f t="shared" si="142"/>
        <v>202</v>
      </c>
      <c r="CX211" s="52">
        <f ca="1">'Rainfall Year 2065 '!M285</f>
        <v>5.9780161747784364</v>
      </c>
      <c r="CY211" s="37">
        <f t="shared" ca="1" si="120"/>
        <v>10760.429114601186</v>
      </c>
      <c r="CZ211" s="37">
        <f t="shared" ca="1" si="134"/>
        <v>2821.1823178059531</v>
      </c>
      <c r="DA211" s="37">
        <f t="shared" ca="1" si="121"/>
        <v>2821.1823178059531</v>
      </c>
      <c r="DB211" s="37">
        <f t="shared" ca="1" si="122"/>
        <v>760.42911460118557</v>
      </c>
      <c r="DC211">
        <f t="shared" ca="1" si="135"/>
        <v>1</v>
      </c>
      <c r="DV211">
        <f t="shared" si="143"/>
        <v>202</v>
      </c>
      <c r="DW211" s="52">
        <f ca="1">'Rainfall Year 2075'!M285</f>
        <v>0.22088154331466803</v>
      </c>
      <c r="DX211" s="37">
        <f t="shared" ca="1" si="123"/>
        <v>397.58677796640245</v>
      </c>
      <c r="DY211" s="37">
        <f t="shared" ca="1" si="136"/>
        <v>0</v>
      </c>
      <c r="DZ211" s="37">
        <f t="shared" ca="1" si="124"/>
        <v>0</v>
      </c>
      <c r="EA211" s="37">
        <f t="shared" ca="1" si="125"/>
        <v>0</v>
      </c>
      <c r="EB211">
        <f t="shared" ca="1" si="137"/>
        <v>1</v>
      </c>
    </row>
    <row r="212" spans="1:132">
      <c r="A212">
        <f t="shared" si="138"/>
        <v>203</v>
      </c>
      <c r="B212" s="52">
        <f ca="1">'Rainfall Year 2025'!M286</f>
        <v>0.34006568225628497</v>
      </c>
      <c r="C212" s="37">
        <f t="shared" ca="1" si="108"/>
        <v>612.11822806131295</v>
      </c>
      <c r="D212" s="37">
        <f t="shared" ca="1" si="126"/>
        <v>3008.7926835254002</v>
      </c>
      <c r="E212" s="37">
        <f t="shared" ca="1" si="109"/>
        <v>3008.7926835254002</v>
      </c>
      <c r="F212" s="37">
        <f t="shared" ca="1" si="110"/>
        <v>0</v>
      </c>
      <c r="G212">
        <f t="shared" ca="1" si="127"/>
        <v>1</v>
      </c>
      <c r="Z212">
        <f t="shared" si="139"/>
        <v>203</v>
      </c>
      <c r="AA212" s="52">
        <f ca="1">'Rainfall Year 2035 '!M286</f>
        <v>0</v>
      </c>
      <c r="AB212" s="37">
        <f t="shared" ca="1" si="111"/>
        <v>0</v>
      </c>
      <c r="AC212" s="37">
        <f t="shared" ca="1" si="128"/>
        <v>2337.5623884979118</v>
      </c>
      <c r="AD212" s="37">
        <f t="shared" ca="1" si="112"/>
        <v>2337.5623884979118</v>
      </c>
      <c r="AE212" s="37">
        <f t="shared" ca="1" si="113"/>
        <v>0</v>
      </c>
      <c r="AF212">
        <f t="shared" ca="1" si="129"/>
        <v>0</v>
      </c>
      <c r="AX212">
        <f t="shared" si="140"/>
        <v>203</v>
      </c>
      <c r="AY212" s="52">
        <f ca="1">'Rainfall Year 2045'!M286</f>
        <v>0</v>
      </c>
      <c r="AZ212" s="37">
        <f t="shared" ca="1" si="114"/>
        <v>0</v>
      </c>
      <c r="BA212" s="37">
        <f t="shared" ca="1" si="130"/>
        <v>0</v>
      </c>
      <c r="BB212" s="37">
        <f t="shared" ca="1" si="115"/>
        <v>0</v>
      </c>
      <c r="BC212" s="37">
        <f t="shared" ca="1" si="116"/>
        <v>0</v>
      </c>
      <c r="BD212">
        <f t="shared" ca="1" si="131"/>
        <v>0</v>
      </c>
      <c r="BX212">
        <f t="shared" si="141"/>
        <v>203</v>
      </c>
      <c r="BY212" s="52">
        <f ca="1">'Rainfall Year 2055 '!M286</f>
        <v>0.94076494051949078</v>
      </c>
      <c r="BZ212" s="37">
        <f t="shared" ca="1" si="117"/>
        <v>1693.3768929350833</v>
      </c>
      <c r="CA212" s="37">
        <f t="shared" ca="1" si="132"/>
        <v>2484.0371286665086</v>
      </c>
      <c r="CB212" s="37">
        <f t="shared" ca="1" si="118"/>
        <v>2484.0371286665086</v>
      </c>
      <c r="CC212" s="37">
        <f t="shared" ca="1" si="119"/>
        <v>0</v>
      </c>
      <c r="CD212">
        <f t="shared" ca="1" si="133"/>
        <v>1</v>
      </c>
      <c r="CW212">
        <f t="shared" si="142"/>
        <v>203</v>
      </c>
      <c r="CX212" s="52">
        <f ca="1">'Rainfall Year 2065 '!M286</f>
        <v>0.26816074871226114</v>
      </c>
      <c r="CY212" s="37">
        <f t="shared" ca="1" si="120"/>
        <v>482.68934768207004</v>
      </c>
      <c r="CZ212" s="37">
        <f t="shared" ca="1" si="134"/>
        <v>10000</v>
      </c>
      <c r="DA212" s="37">
        <f t="shared" ca="1" si="121"/>
        <v>10000</v>
      </c>
      <c r="DB212" s="37">
        <f t="shared" ca="1" si="122"/>
        <v>0</v>
      </c>
      <c r="DC212">
        <f t="shared" ca="1" si="135"/>
        <v>1</v>
      </c>
      <c r="DV212">
        <f t="shared" si="143"/>
        <v>203</v>
      </c>
      <c r="DW212" s="52">
        <f ca="1">'Rainfall Year 2075'!M286</f>
        <v>0</v>
      </c>
      <c r="DX212" s="37">
        <f t="shared" ca="1" si="123"/>
        <v>0</v>
      </c>
      <c r="DY212" s="37">
        <f t="shared" ca="1" si="136"/>
        <v>397.58677796640245</v>
      </c>
      <c r="DZ212" s="37">
        <f t="shared" ca="1" si="124"/>
        <v>397.58677796640245</v>
      </c>
      <c r="EA212" s="37">
        <f t="shared" ca="1" si="125"/>
        <v>0</v>
      </c>
      <c r="EB212">
        <f t="shared" ca="1" si="137"/>
        <v>0</v>
      </c>
    </row>
    <row r="213" spans="1:132">
      <c r="A213">
        <f t="shared" si="138"/>
        <v>204</v>
      </c>
      <c r="B213" s="52">
        <f ca="1">'Rainfall Year 2025'!M287</f>
        <v>0.6425501869795488</v>
      </c>
      <c r="C213" s="37">
        <f t="shared" ca="1" si="108"/>
        <v>1156.5903365631877</v>
      </c>
      <c r="D213" s="37">
        <f t="shared" ca="1" si="126"/>
        <v>612.11822806131295</v>
      </c>
      <c r="E213" s="37">
        <f t="shared" ca="1" si="109"/>
        <v>612.11822806131295</v>
      </c>
      <c r="F213" s="37">
        <f t="shared" ca="1" si="110"/>
        <v>0</v>
      </c>
      <c r="G213">
        <f t="shared" ca="1" si="127"/>
        <v>1</v>
      </c>
      <c r="Z213">
        <f t="shared" si="139"/>
        <v>204</v>
      </c>
      <c r="AA213" s="52">
        <f ca="1">'Rainfall Year 2035 '!M287</f>
        <v>1.333943133242232</v>
      </c>
      <c r="AB213" s="37">
        <f t="shared" ca="1" si="111"/>
        <v>2401.0976398360176</v>
      </c>
      <c r="AC213" s="37">
        <f t="shared" ca="1" si="128"/>
        <v>0</v>
      </c>
      <c r="AD213" s="37">
        <f t="shared" ca="1" si="112"/>
        <v>0</v>
      </c>
      <c r="AE213" s="37">
        <f t="shared" ca="1" si="113"/>
        <v>0</v>
      </c>
      <c r="AF213">
        <f t="shared" ca="1" si="129"/>
        <v>1</v>
      </c>
      <c r="AX213">
        <f t="shared" si="140"/>
        <v>204</v>
      </c>
      <c r="AY213" s="52">
        <f ca="1">'Rainfall Year 2045'!M287</f>
        <v>2.3012671385098531</v>
      </c>
      <c r="AZ213" s="37">
        <f t="shared" ca="1" si="114"/>
        <v>4142.2808493177354</v>
      </c>
      <c r="BA213" s="37">
        <f t="shared" ca="1" si="130"/>
        <v>0</v>
      </c>
      <c r="BB213" s="37">
        <f t="shared" ca="1" si="115"/>
        <v>0</v>
      </c>
      <c r="BC213" s="37">
        <f t="shared" ca="1" si="116"/>
        <v>0</v>
      </c>
      <c r="BD213">
        <f t="shared" ca="1" si="131"/>
        <v>1</v>
      </c>
      <c r="BX213">
        <f t="shared" si="141"/>
        <v>204</v>
      </c>
      <c r="BY213" s="52">
        <f ca="1">'Rainfall Year 2055 '!M287</f>
        <v>0</v>
      </c>
      <c r="BZ213" s="37">
        <f t="shared" ca="1" si="117"/>
        <v>0</v>
      </c>
      <c r="CA213" s="37">
        <f t="shared" ca="1" si="132"/>
        <v>1693.3768929350836</v>
      </c>
      <c r="CB213" s="37">
        <f t="shared" ca="1" si="118"/>
        <v>1693.3768929350836</v>
      </c>
      <c r="CC213" s="37">
        <f t="shared" ca="1" si="119"/>
        <v>0</v>
      </c>
      <c r="CD213">
        <f t="shared" ca="1" si="133"/>
        <v>0</v>
      </c>
      <c r="CW213">
        <f t="shared" si="142"/>
        <v>204</v>
      </c>
      <c r="CX213" s="52">
        <f ca="1">'Rainfall Year 2065 '!M287</f>
        <v>9.9438594346274733</v>
      </c>
      <c r="CY213" s="37">
        <f t="shared" ca="1" si="120"/>
        <v>17898.946982329453</v>
      </c>
      <c r="CZ213" s="37">
        <f t="shared" ca="1" si="134"/>
        <v>482.68934768206964</v>
      </c>
      <c r="DA213" s="37">
        <f t="shared" ca="1" si="121"/>
        <v>482.68934768206964</v>
      </c>
      <c r="DB213" s="37">
        <f t="shared" ca="1" si="122"/>
        <v>7898.946982329453</v>
      </c>
      <c r="DC213">
        <f t="shared" ca="1" si="135"/>
        <v>1</v>
      </c>
      <c r="DV213">
        <f t="shared" si="143"/>
        <v>204</v>
      </c>
      <c r="DW213" s="52">
        <f ca="1">'Rainfall Year 2075'!M287</f>
        <v>0.15041917196834931</v>
      </c>
      <c r="DX213" s="37">
        <f t="shared" ca="1" si="123"/>
        <v>270.75450954302875</v>
      </c>
      <c r="DY213" s="37">
        <f t="shared" ca="1" si="136"/>
        <v>0</v>
      </c>
      <c r="DZ213" s="37">
        <f t="shared" ca="1" si="124"/>
        <v>0</v>
      </c>
      <c r="EA213" s="37">
        <f t="shared" ca="1" si="125"/>
        <v>0</v>
      </c>
      <c r="EB213">
        <f t="shared" ca="1" si="137"/>
        <v>1</v>
      </c>
    </row>
    <row r="214" spans="1:132">
      <c r="A214">
        <f t="shared" si="138"/>
        <v>205</v>
      </c>
      <c r="B214" s="52">
        <f ca="1">'Rainfall Year 2025'!M288</f>
        <v>0.83104844111403331</v>
      </c>
      <c r="C214" s="37">
        <f t="shared" ca="1" si="108"/>
        <v>1495.88719400526</v>
      </c>
      <c r="D214" s="37">
        <f t="shared" ca="1" si="126"/>
        <v>1156.5903365631877</v>
      </c>
      <c r="E214" s="37">
        <f t="shared" ca="1" si="109"/>
        <v>1156.5903365631877</v>
      </c>
      <c r="F214" s="37">
        <f t="shared" ca="1" si="110"/>
        <v>0</v>
      </c>
      <c r="G214">
        <f t="shared" ca="1" si="127"/>
        <v>1</v>
      </c>
      <c r="Z214">
        <f t="shared" si="139"/>
        <v>205</v>
      </c>
      <c r="AA214" s="52">
        <f ca="1">'Rainfall Year 2035 '!M288</f>
        <v>3.2660388612607139</v>
      </c>
      <c r="AB214" s="37">
        <f t="shared" ca="1" si="111"/>
        <v>5878.8699502692853</v>
      </c>
      <c r="AC214" s="37">
        <f t="shared" ca="1" si="128"/>
        <v>2401.0976398360176</v>
      </c>
      <c r="AD214" s="37">
        <f t="shared" ca="1" si="112"/>
        <v>2401.0976398360176</v>
      </c>
      <c r="AE214" s="37">
        <f t="shared" ca="1" si="113"/>
        <v>0</v>
      </c>
      <c r="AF214">
        <f t="shared" ca="1" si="129"/>
        <v>1</v>
      </c>
      <c r="AX214">
        <f t="shared" si="140"/>
        <v>205</v>
      </c>
      <c r="AY214" s="52">
        <f ca="1">'Rainfall Year 2045'!M288</f>
        <v>1.8206597338004664</v>
      </c>
      <c r="AZ214" s="37">
        <f t="shared" ca="1" si="114"/>
        <v>3277.1875208408396</v>
      </c>
      <c r="BA214" s="37">
        <f t="shared" ca="1" si="130"/>
        <v>4142.2808493177354</v>
      </c>
      <c r="BB214" s="37">
        <f t="shared" ca="1" si="115"/>
        <v>4142.2808493177354</v>
      </c>
      <c r="BC214" s="37">
        <f t="shared" ca="1" si="116"/>
        <v>0</v>
      </c>
      <c r="BD214">
        <f t="shared" ca="1" si="131"/>
        <v>1</v>
      </c>
      <c r="BX214">
        <f t="shared" si="141"/>
        <v>205</v>
      </c>
      <c r="BY214" s="52">
        <f ca="1">'Rainfall Year 2055 '!M288</f>
        <v>0.3900361440917906</v>
      </c>
      <c r="BZ214" s="37">
        <f t="shared" ca="1" si="117"/>
        <v>702.06505936522308</v>
      </c>
      <c r="CA214" s="37">
        <f t="shared" ca="1" si="132"/>
        <v>0</v>
      </c>
      <c r="CB214" s="37">
        <f t="shared" ca="1" si="118"/>
        <v>0</v>
      </c>
      <c r="CC214" s="37">
        <f t="shared" ca="1" si="119"/>
        <v>0</v>
      </c>
      <c r="CD214">
        <f t="shared" ca="1" si="133"/>
        <v>1</v>
      </c>
      <c r="CW214">
        <f t="shared" si="142"/>
        <v>205</v>
      </c>
      <c r="CX214" s="52">
        <f ca="1">'Rainfall Year 2065 '!M288</f>
        <v>0.75327249048876588</v>
      </c>
      <c r="CY214" s="37">
        <f t="shared" ca="1" si="120"/>
        <v>1355.8904828797786</v>
      </c>
      <c r="CZ214" s="37">
        <f t="shared" ca="1" si="134"/>
        <v>10000</v>
      </c>
      <c r="DA214" s="37">
        <f t="shared" ca="1" si="121"/>
        <v>10000</v>
      </c>
      <c r="DB214" s="37">
        <f t="shared" ca="1" si="122"/>
        <v>0</v>
      </c>
      <c r="DC214">
        <f t="shared" ca="1" si="135"/>
        <v>1</v>
      </c>
      <c r="DV214">
        <f t="shared" si="143"/>
        <v>205</v>
      </c>
      <c r="DW214" s="52">
        <f ca="1">'Rainfall Year 2075'!M288</f>
        <v>0</v>
      </c>
      <c r="DX214" s="37">
        <f t="shared" ca="1" si="123"/>
        <v>0</v>
      </c>
      <c r="DY214" s="37">
        <f t="shared" ca="1" si="136"/>
        <v>270.75450954302875</v>
      </c>
      <c r="DZ214" s="37">
        <f t="shared" ca="1" si="124"/>
        <v>270.75450954302875</v>
      </c>
      <c r="EA214" s="37">
        <f t="shared" ca="1" si="125"/>
        <v>0</v>
      </c>
      <c r="EB214">
        <f t="shared" ca="1" si="137"/>
        <v>0</v>
      </c>
    </row>
    <row r="215" spans="1:132">
      <c r="A215">
        <f t="shared" si="138"/>
        <v>206</v>
      </c>
      <c r="B215" s="52">
        <f ca="1">'Rainfall Year 2025'!M289</f>
        <v>0.2704317554602455</v>
      </c>
      <c r="C215" s="37">
        <f t="shared" ca="1" si="108"/>
        <v>486.77715982844188</v>
      </c>
      <c r="D215" s="37">
        <f t="shared" ca="1" si="126"/>
        <v>1495.8871940052602</v>
      </c>
      <c r="E215" s="37">
        <f t="shared" ca="1" si="109"/>
        <v>1495.8871940052602</v>
      </c>
      <c r="F215" s="37">
        <f t="shared" ca="1" si="110"/>
        <v>0</v>
      </c>
      <c r="G215">
        <f t="shared" ca="1" si="127"/>
        <v>1</v>
      </c>
      <c r="Z215">
        <f t="shared" si="139"/>
        <v>206</v>
      </c>
      <c r="AA215" s="52">
        <f ca="1">'Rainfall Year 2035 '!M289</f>
        <v>2.2995206371644183</v>
      </c>
      <c r="AB215" s="37">
        <f t="shared" ca="1" si="111"/>
        <v>4139.1371468959533</v>
      </c>
      <c r="AC215" s="37">
        <f t="shared" ca="1" si="128"/>
        <v>5878.8699502692853</v>
      </c>
      <c r="AD215" s="37">
        <f t="shared" ca="1" si="112"/>
        <v>5878.8699502692853</v>
      </c>
      <c r="AE215" s="37">
        <f t="shared" ca="1" si="113"/>
        <v>0</v>
      </c>
      <c r="AF215">
        <f t="shared" ca="1" si="129"/>
        <v>1</v>
      </c>
      <c r="AX215">
        <f t="shared" si="140"/>
        <v>206</v>
      </c>
      <c r="AY215" s="52">
        <f ca="1">'Rainfall Year 2045'!M289</f>
        <v>0</v>
      </c>
      <c r="AZ215" s="37">
        <f t="shared" ca="1" si="114"/>
        <v>0</v>
      </c>
      <c r="BA215" s="37">
        <f t="shared" ca="1" si="130"/>
        <v>3277.1875208408392</v>
      </c>
      <c r="BB215" s="37">
        <f t="shared" ca="1" si="115"/>
        <v>3277.1875208408392</v>
      </c>
      <c r="BC215" s="37">
        <f t="shared" ca="1" si="116"/>
        <v>0</v>
      </c>
      <c r="BD215">
        <f t="shared" ca="1" si="131"/>
        <v>0</v>
      </c>
      <c r="BX215">
        <f t="shared" si="141"/>
        <v>206</v>
      </c>
      <c r="BY215" s="52">
        <f ca="1">'Rainfall Year 2055 '!M289</f>
        <v>2.5193436342014599</v>
      </c>
      <c r="BZ215" s="37">
        <f t="shared" ca="1" si="117"/>
        <v>4534.8185415626276</v>
      </c>
      <c r="CA215" s="37">
        <f t="shared" ca="1" si="132"/>
        <v>702.06505936522308</v>
      </c>
      <c r="CB215" s="37">
        <f t="shared" ca="1" si="118"/>
        <v>702.06505936522308</v>
      </c>
      <c r="CC215" s="37">
        <f t="shared" ca="1" si="119"/>
        <v>0</v>
      </c>
      <c r="CD215">
        <f t="shared" ca="1" si="133"/>
        <v>1</v>
      </c>
      <c r="CW215">
        <f t="shared" si="142"/>
        <v>206</v>
      </c>
      <c r="CX215" s="52">
        <f ca="1">'Rainfall Year 2065 '!M289</f>
        <v>0.44749823277783457</v>
      </c>
      <c r="CY215" s="37">
        <f t="shared" ca="1" si="120"/>
        <v>805.49681900010228</v>
      </c>
      <c r="CZ215" s="37">
        <f t="shared" ca="1" si="134"/>
        <v>1355.8904828797786</v>
      </c>
      <c r="DA215" s="37">
        <f t="shared" ca="1" si="121"/>
        <v>1355.8904828797786</v>
      </c>
      <c r="DB215" s="37">
        <f t="shared" ca="1" si="122"/>
        <v>0</v>
      </c>
      <c r="DC215">
        <f t="shared" ca="1" si="135"/>
        <v>1</v>
      </c>
      <c r="DV215">
        <f t="shared" si="143"/>
        <v>206</v>
      </c>
      <c r="DW215" s="52">
        <f ca="1">'Rainfall Year 2075'!M289</f>
        <v>0</v>
      </c>
      <c r="DX215" s="37">
        <f t="shared" ca="1" si="123"/>
        <v>0</v>
      </c>
      <c r="DY215" s="37">
        <f t="shared" ca="1" si="136"/>
        <v>0</v>
      </c>
      <c r="DZ215" s="37">
        <f t="shared" ca="1" si="124"/>
        <v>0</v>
      </c>
      <c r="EA215" s="37">
        <f t="shared" ca="1" si="125"/>
        <v>0</v>
      </c>
      <c r="EB215">
        <f t="shared" ca="1" si="137"/>
        <v>0</v>
      </c>
    </row>
    <row r="216" spans="1:132">
      <c r="A216">
        <f t="shared" si="138"/>
        <v>207</v>
      </c>
      <c r="B216" s="52">
        <f ca="1">'Rainfall Year 2025'!M290</f>
        <v>0.17007535705496943</v>
      </c>
      <c r="C216" s="37">
        <f t="shared" ca="1" si="108"/>
        <v>306.13564269894499</v>
      </c>
      <c r="D216" s="37">
        <f t="shared" ca="1" si="126"/>
        <v>486.77715982844188</v>
      </c>
      <c r="E216" s="37">
        <f t="shared" ca="1" si="109"/>
        <v>486.77715982844188</v>
      </c>
      <c r="F216" s="37">
        <f t="shared" ca="1" si="110"/>
        <v>0</v>
      </c>
      <c r="G216">
        <f t="shared" ca="1" si="127"/>
        <v>1</v>
      </c>
      <c r="Z216">
        <f t="shared" si="139"/>
        <v>207</v>
      </c>
      <c r="AA216" s="52">
        <f ca="1">'Rainfall Year 2035 '!M290</f>
        <v>0.42096087227123663</v>
      </c>
      <c r="AB216" s="37">
        <f t="shared" ca="1" si="111"/>
        <v>757.72957008822596</v>
      </c>
      <c r="AC216" s="37">
        <f t="shared" ca="1" si="128"/>
        <v>4139.1371468959533</v>
      </c>
      <c r="AD216" s="37">
        <f t="shared" ca="1" si="112"/>
        <v>4139.1371468959533</v>
      </c>
      <c r="AE216" s="37">
        <f t="shared" ca="1" si="113"/>
        <v>0</v>
      </c>
      <c r="AF216">
        <f t="shared" ca="1" si="129"/>
        <v>1</v>
      </c>
      <c r="AX216">
        <f t="shared" si="140"/>
        <v>207</v>
      </c>
      <c r="AY216" s="52">
        <f ca="1">'Rainfall Year 2045'!M290</f>
        <v>0</v>
      </c>
      <c r="AZ216" s="37">
        <f t="shared" ca="1" si="114"/>
        <v>0</v>
      </c>
      <c r="BA216" s="37">
        <f t="shared" ca="1" si="130"/>
        <v>0</v>
      </c>
      <c r="BB216" s="37">
        <f t="shared" ca="1" si="115"/>
        <v>0</v>
      </c>
      <c r="BC216" s="37">
        <f t="shared" ca="1" si="116"/>
        <v>0</v>
      </c>
      <c r="BD216">
        <f t="shared" ca="1" si="131"/>
        <v>0</v>
      </c>
      <c r="BX216">
        <f t="shared" si="141"/>
        <v>207</v>
      </c>
      <c r="BY216" s="52">
        <f ca="1">'Rainfall Year 2055 '!M290</f>
        <v>0</v>
      </c>
      <c r="BZ216" s="37">
        <f t="shared" ca="1" si="117"/>
        <v>0</v>
      </c>
      <c r="CA216" s="37">
        <f t="shared" ca="1" si="132"/>
        <v>4534.8185415626285</v>
      </c>
      <c r="CB216" s="37">
        <f t="shared" ca="1" si="118"/>
        <v>4534.8185415626285</v>
      </c>
      <c r="CC216" s="37">
        <f t="shared" ca="1" si="119"/>
        <v>0</v>
      </c>
      <c r="CD216">
        <f t="shared" ca="1" si="133"/>
        <v>0</v>
      </c>
      <c r="CW216">
        <f t="shared" si="142"/>
        <v>207</v>
      </c>
      <c r="CX216" s="52">
        <f ca="1">'Rainfall Year 2065 '!M290</f>
        <v>3.5197482867692003</v>
      </c>
      <c r="CY216" s="37">
        <f t="shared" ca="1" si="120"/>
        <v>6335.5469161845604</v>
      </c>
      <c r="CZ216" s="37">
        <f t="shared" ca="1" si="134"/>
        <v>805.49681900010228</v>
      </c>
      <c r="DA216" s="37">
        <f t="shared" ca="1" si="121"/>
        <v>805.49681900010228</v>
      </c>
      <c r="DB216" s="37">
        <f t="shared" ca="1" si="122"/>
        <v>0</v>
      </c>
      <c r="DC216">
        <f t="shared" ca="1" si="135"/>
        <v>1</v>
      </c>
      <c r="DV216">
        <f t="shared" si="143"/>
        <v>207</v>
      </c>
      <c r="DW216" s="52">
        <f ca="1">'Rainfall Year 2075'!M290</f>
        <v>0</v>
      </c>
      <c r="DX216" s="37">
        <f t="shared" ca="1" si="123"/>
        <v>0</v>
      </c>
      <c r="DY216" s="37">
        <f t="shared" ca="1" si="136"/>
        <v>0</v>
      </c>
      <c r="DZ216" s="37">
        <f t="shared" ca="1" si="124"/>
        <v>0</v>
      </c>
      <c r="EA216" s="37">
        <f t="shared" ca="1" si="125"/>
        <v>0</v>
      </c>
      <c r="EB216">
        <f t="shared" ca="1" si="137"/>
        <v>0</v>
      </c>
    </row>
    <row r="217" spans="1:132">
      <c r="A217">
        <f t="shared" si="138"/>
        <v>208</v>
      </c>
      <c r="B217" s="52">
        <f ca="1">'Rainfall Year 2025'!M291</f>
        <v>0.40450187056022763</v>
      </c>
      <c r="C217" s="37">
        <f t="shared" ca="1" si="108"/>
        <v>728.10336700840969</v>
      </c>
      <c r="D217" s="37">
        <f t="shared" ca="1" si="126"/>
        <v>306.13564269894505</v>
      </c>
      <c r="E217" s="37">
        <f t="shared" ca="1" si="109"/>
        <v>306.13564269894505</v>
      </c>
      <c r="F217" s="37">
        <f t="shared" ca="1" si="110"/>
        <v>0</v>
      </c>
      <c r="G217">
        <f t="shared" ca="1" si="127"/>
        <v>1</v>
      </c>
      <c r="Z217">
        <f t="shared" si="139"/>
        <v>208</v>
      </c>
      <c r="AA217" s="52">
        <f ca="1">'Rainfall Year 2035 '!M291</f>
        <v>0</v>
      </c>
      <c r="AB217" s="37">
        <f t="shared" ca="1" si="111"/>
        <v>0</v>
      </c>
      <c r="AC217" s="37">
        <f t="shared" ca="1" si="128"/>
        <v>757.72957008822596</v>
      </c>
      <c r="AD217" s="37">
        <f t="shared" ca="1" si="112"/>
        <v>757.72957008822596</v>
      </c>
      <c r="AE217" s="37">
        <f t="shared" ca="1" si="113"/>
        <v>0</v>
      </c>
      <c r="AF217">
        <f t="shared" ca="1" si="129"/>
        <v>0</v>
      </c>
      <c r="AX217">
        <f t="shared" si="140"/>
        <v>208</v>
      </c>
      <c r="AY217" s="52">
        <f ca="1">'Rainfall Year 2045'!M291</f>
        <v>0</v>
      </c>
      <c r="AZ217" s="37">
        <f t="shared" ca="1" si="114"/>
        <v>0</v>
      </c>
      <c r="BA217" s="37">
        <f t="shared" ca="1" si="130"/>
        <v>0</v>
      </c>
      <c r="BB217" s="37">
        <f t="shared" ca="1" si="115"/>
        <v>0</v>
      </c>
      <c r="BC217" s="37">
        <f t="shared" ca="1" si="116"/>
        <v>0</v>
      </c>
      <c r="BD217">
        <f t="shared" ca="1" si="131"/>
        <v>0</v>
      </c>
      <c r="BX217">
        <f t="shared" si="141"/>
        <v>208</v>
      </c>
      <c r="BY217" s="52">
        <f ca="1">'Rainfall Year 2055 '!M291</f>
        <v>0</v>
      </c>
      <c r="BZ217" s="37">
        <f t="shared" ca="1" si="117"/>
        <v>0</v>
      </c>
      <c r="CA217" s="37">
        <f t="shared" ca="1" si="132"/>
        <v>0</v>
      </c>
      <c r="CB217" s="37">
        <f t="shared" ca="1" si="118"/>
        <v>0</v>
      </c>
      <c r="CC217" s="37">
        <f t="shared" ca="1" si="119"/>
        <v>0</v>
      </c>
      <c r="CD217">
        <f t="shared" ca="1" si="133"/>
        <v>0</v>
      </c>
      <c r="CW217">
        <f t="shared" si="142"/>
        <v>208</v>
      </c>
      <c r="CX217" s="52">
        <f ca="1">'Rainfall Year 2065 '!M291</f>
        <v>1.4209410310795723</v>
      </c>
      <c r="CY217" s="37">
        <f t="shared" ca="1" si="120"/>
        <v>2557.6938559432301</v>
      </c>
      <c r="CZ217" s="37">
        <f t="shared" ca="1" si="134"/>
        <v>6335.5469161845613</v>
      </c>
      <c r="DA217" s="37">
        <f t="shared" ca="1" si="121"/>
        <v>6335.5469161845613</v>
      </c>
      <c r="DB217" s="37">
        <f t="shared" ca="1" si="122"/>
        <v>0</v>
      </c>
      <c r="DC217">
        <f t="shared" ca="1" si="135"/>
        <v>1</v>
      </c>
      <c r="DV217">
        <f t="shared" si="143"/>
        <v>208</v>
      </c>
      <c r="DW217" s="52">
        <f ca="1">'Rainfall Year 2075'!M291</f>
        <v>6.8478787525821358E-2</v>
      </c>
      <c r="DX217" s="37">
        <f t="shared" ca="1" si="123"/>
        <v>123.26181754647844</v>
      </c>
      <c r="DY217" s="37">
        <f t="shared" ca="1" si="136"/>
        <v>0</v>
      </c>
      <c r="DZ217" s="37">
        <f t="shared" ca="1" si="124"/>
        <v>0</v>
      </c>
      <c r="EA217" s="37">
        <f t="shared" ca="1" si="125"/>
        <v>0</v>
      </c>
      <c r="EB217">
        <f t="shared" ca="1" si="137"/>
        <v>1</v>
      </c>
    </row>
    <row r="218" spans="1:132">
      <c r="A218">
        <f t="shared" si="138"/>
        <v>209</v>
      </c>
      <c r="B218" s="52">
        <f ca="1">'Rainfall Year 2025'!M292</f>
        <v>0.86832149868266406</v>
      </c>
      <c r="C218" s="37">
        <f t="shared" ca="1" si="108"/>
        <v>1562.9786976287953</v>
      </c>
      <c r="D218" s="37">
        <f t="shared" ca="1" si="126"/>
        <v>728.1033670084098</v>
      </c>
      <c r="E218" s="37">
        <f t="shared" ca="1" si="109"/>
        <v>728.1033670084098</v>
      </c>
      <c r="F218" s="37">
        <f t="shared" ca="1" si="110"/>
        <v>0</v>
      </c>
      <c r="G218">
        <f t="shared" ca="1" si="127"/>
        <v>1</v>
      </c>
      <c r="Z218">
        <f t="shared" si="139"/>
        <v>209</v>
      </c>
      <c r="AA218" s="52">
        <f ca="1">'Rainfall Year 2035 '!M292</f>
        <v>3.0122299935516015</v>
      </c>
      <c r="AB218" s="37">
        <f t="shared" ca="1" si="111"/>
        <v>5422.0139883928823</v>
      </c>
      <c r="AC218" s="37">
        <f t="shared" ca="1" si="128"/>
        <v>0</v>
      </c>
      <c r="AD218" s="37">
        <f t="shared" ca="1" si="112"/>
        <v>0</v>
      </c>
      <c r="AE218" s="37">
        <f t="shared" ca="1" si="113"/>
        <v>0</v>
      </c>
      <c r="AF218">
        <f t="shared" ca="1" si="129"/>
        <v>1</v>
      </c>
      <c r="AX218">
        <f t="shared" si="140"/>
        <v>209</v>
      </c>
      <c r="AY218" s="52">
        <f ca="1">'Rainfall Year 2045'!M292</f>
        <v>0</v>
      </c>
      <c r="AZ218" s="37">
        <f t="shared" ca="1" si="114"/>
        <v>0</v>
      </c>
      <c r="BA218" s="37">
        <f t="shared" ca="1" si="130"/>
        <v>0</v>
      </c>
      <c r="BB218" s="37">
        <f t="shared" ca="1" si="115"/>
        <v>0</v>
      </c>
      <c r="BC218" s="37">
        <f t="shared" ca="1" si="116"/>
        <v>0</v>
      </c>
      <c r="BD218">
        <f t="shared" ca="1" si="131"/>
        <v>0</v>
      </c>
      <c r="BX218">
        <f t="shared" si="141"/>
        <v>209</v>
      </c>
      <c r="BY218" s="52">
        <f ca="1">'Rainfall Year 2055 '!M292</f>
        <v>0</v>
      </c>
      <c r="BZ218" s="37">
        <f t="shared" ca="1" si="117"/>
        <v>0</v>
      </c>
      <c r="CA218" s="37">
        <f t="shared" ca="1" si="132"/>
        <v>0</v>
      </c>
      <c r="CB218" s="37">
        <f t="shared" ca="1" si="118"/>
        <v>0</v>
      </c>
      <c r="CC218" s="37">
        <f t="shared" ca="1" si="119"/>
        <v>0</v>
      </c>
      <c r="CD218">
        <f t="shared" ca="1" si="133"/>
        <v>0</v>
      </c>
      <c r="CW218">
        <f t="shared" si="142"/>
        <v>209</v>
      </c>
      <c r="CX218" s="52">
        <f ca="1">'Rainfall Year 2065 '!M292</f>
        <v>19.26049145592442</v>
      </c>
      <c r="CY218" s="37">
        <f t="shared" ca="1" si="120"/>
        <v>34668.884620663957</v>
      </c>
      <c r="CZ218" s="37">
        <f t="shared" ca="1" si="134"/>
        <v>2557.693855943231</v>
      </c>
      <c r="DA218" s="37">
        <f t="shared" ca="1" si="121"/>
        <v>2557.693855943231</v>
      </c>
      <c r="DB218" s="37">
        <f t="shared" ca="1" si="122"/>
        <v>24668.884620663957</v>
      </c>
      <c r="DC218">
        <f t="shared" ca="1" si="135"/>
        <v>1</v>
      </c>
      <c r="DV218">
        <f t="shared" si="143"/>
        <v>209</v>
      </c>
      <c r="DW218" s="52">
        <f ca="1">'Rainfall Year 2075'!M292</f>
        <v>4.2531823375390418</v>
      </c>
      <c r="DX218" s="37">
        <f t="shared" ca="1" si="123"/>
        <v>7655.7282075702751</v>
      </c>
      <c r="DY218" s="37">
        <f t="shared" ca="1" si="136"/>
        <v>123.26181754647844</v>
      </c>
      <c r="DZ218" s="37">
        <f t="shared" ca="1" si="124"/>
        <v>123.26181754647844</v>
      </c>
      <c r="EA218" s="37">
        <f t="shared" ca="1" si="125"/>
        <v>0</v>
      </c>
      <c r="EB218">
        <f t="shared" ca="1" si="137"/>
        <v>1</v>
      </c>
    </row>
    <row r="219" spans="1:132">
      <c r="A219">
        <f t="shared" si="138"/>
        <v>210</v>
      </c>
      <c r="B219" s="52">
        <f ca="1">'Rainfall Year 2025'!M293</f>
        <v>1.1380786121274118</v>
      </c>
      <c r="C219" s="37">
        <f t="shared" ca="1" si="108"/>
        <v>2048.5415018293411</v>
      </c>
      <c r="D219" s="37">
        <f t="shared" ca="1" si="126"/>
        <v>1562.9786976287951</v>
      </c>
      <c r="E219" s="37">
        <f t="shared" ca="1" si="109"/>
        <v>1562.9786976287951</v>
      </c>
      <c r="F219" s="37">
        <f t="shared" ca="1" si="110"/>
        <v>0</v>
      </c>
      <c r="G219">
        <f t="shared" ca="1" si="127"/>
        <v>1</v>
      </c>
      <c r="Z219">
        <f t="shared" si="139"/>
        <v>210</v>
      </c>
      <c r="AA219" s="52">
        <f ca="1">'Rainfall Year 2035 '!M293</f>
        <v>5.6908710449569631</v>
      </c>
      <c r="AB219" s="37">
        <f t="shared" ca="1" si="111"/>
        <v>10243.567880922534</v>
      </c>
      <c r="AC219" s="37">
        <f t="shared" ca="1" si="128"/>
        <v>5422.0139883928823</v>
      </c>
      <c r="AD219" s="37">
        <f t="shared" ca="1" si="112"/>
        <v>5422.0139883928823</v>
      </c>
      <c r="AE219" s="37">
        <f t="shared" ca="1" si="113"/>
        <v>243.56788092253373</v>
      </c>
      <c r="AF219">
        <f t="shared" ca="1" si="129"/>
        <v>1</v>
      </c>
      <c r="AX219">
        <f t="shared" si="140"/>
        <v>210</v>
      </c>
      <c r="AY219" s="52">
        <f ca="1">'Rainfall Year 2045'!M293</f>
        <v>0</v>
      </c>
      <c r="AZ219" s="37">
        <f t="shared" ca="1" si="114"/>
        <v>0</v>
      </c>
      <c r="BA219" s="37">
        <f t="shared" ca="1" si="130"/>
        <v>0</v>
      </c>
      <c r="BB219" s="37">
        <f t="shared" ca="1" si="115"/>
        <v>0</v>
      </c>
      <c r="BC219" s="37">
        <f t="shared" ca="1" si="116"/>
        <v>0</v>
      </c>
      <c r="BD219">
        <f t="shared" ca="1" si="131"/>
        <v>0</v>
      </c>
      <c r="BX219">
        <f t="shared" si="141"/>
        <v>210</v>
      </c>
      <c r="BY219" s="52">
        <f ca="1">'Rainfall Year 2055 '!M293</f>
        <v>0</v>
      </c>
      <c r="BZ219" s="37">
        <f t="shared" ca="1" si="117"/>
        <v>0</v>
      </c>
      <c r="CA219" s="37">
        <f t="shared" ca="1" si="132"/>
        <v>0</v>
      </c>
      <c r="CB219" s="37">
        <f t="shared" ca="1" si="118"/>
        <v>0</v>
      </c>
      <c r="CC219" s="37">
        <f t="shared" ca="1" si="119"/>
        <v>0</v>
      </c>
      <c r="CD219">
        <f t="shared" ca="1" si="133"/>
        <v>0</v>
      </c>
      <c r="CW219">
        <f t="shared" si="142"/>
        <v>210</v>
      </c>
      <c r="CX219" s="52">
        <f ca="1">'Rainfall Year 2065 '!M293</f>
        <v>5.0592866733769215</v>
      </c>
      <c r="CY219" s="37">
        <f t="shared" ca="1" si="120"/>
        <v>9106.7160120784592</v>
      </c>
      <c r="CZ219" s="37">
        <f t="shared" ca="1" si="134"/>
        <v>10000</v>
      </c>
      <c r="DA219" s="37">
        <f t="shared" ca="1" si="121"/>
        <v>10000</v>
      </c>
      <c r="DB219" s="37">
        <f t="shared" ca="1" si="122"/>
        <v>0</v>
      </c>
      <c r="DC219">
        <f t="shared" ca="1" si="135"/>
        <v>1</v>
      </c>
      <c r="DV219">
        <f t="shared" si="143"/>
        <v>210</v>
      </c>
      <c r="DW219" s="52">
        <f ca="1">'Rainfall Year 2075'!M293</f>
        <v>0</v>
      </c>
      <c r="DX219" s="37">
        <f t="shared" ca="1" si="123"/>
        <v>0</v>
      </c>
      <c r="DY219" s="37">
        <f t="shared" ca="1" si="136"/>
        <v>7655.7282075702751</v>
      </c>
      <c r="DZ219" s="37">
        <f t="shared" ca="1" si="124"/>
        <v>7655.7282075702751</v>
      </c>
      <c r="EA219" s="37">
        <f t="shared" ca="1" si="125"/>
        <v>0</v>
      </c>
      <c r="EB219">
        <f t="shared" ca="1" si="137"/>
        <v>0</v>
      </c>
    </row>
    <row r="220" spans="1:132">
      <c r="A220">
        <f t="shared" si="138"/>
        <v>211</v>
      </c>
      <c r="B220" s="52">
        <f ca="1">'Rainfall Year 2025'!M294</f>
        <v>5.9601925136051497</v>
      </c>
      <c r="C220" s="37">
        <f t="shared" ca="1" si="108"/>
        <v>10728.346524489269</v>
      </c>
      <c r="D220" s="37">
        <f t="shared" ca="1" si="126"/>
        <v>2048.5415018293411</v>
      </c>
      <c r="E220" s="37">
        <f t="shared" ca="1" si="109"/>
        <v>2048.5415018293411</v>
      </c>
      <c r="F220" s="37">
        <f t="shared" ca="1" si="110"/>
        <v>728.34652448926863</v>
      </c>
      <c r="G220">
        <f t="shared" ca="1" si="127"/>
        <v>1</v>
      </c>
      <c r="Z220">
        <f t="shared" si="139"/>
        <v>211</v>
      </c>
      <c r="AA220" s="52">
        <f ca="1">'Rainfall Year 2035 '!M294</f>
        <v>0.10318698346323141</v>
      </c>
      <c r="AB220" s="37">
        <f t="shared" ca="1" si="111"/>
        <v>185.73657023381654</v>
      </c>
      <c r="AC220" s="37">
        <f t="shared" ca="1" si="128"/>
        <v>10000</v>
      </c>
      <c r="AD220" s="37">
        <f t="shared" ca="1" si="112"/>
        <v>10000</v>
      </c>
      <c r="AE220" s="37">
        <f t="shared" ca="1" si="113"/>
        <v>0</v>
      </c>
      <c r="AF220">
        <f t="shared" ca="1" si="129"/>
        <v>1</v>
      </c>
      <c r="AX220">
        <f t="shared" si="140"/>
        <v>211</v>
      </c>
      <c r="AY220" s="52">
        <f ca="1">'Rainfall Year 2045'!M294</f>
        <v>0</v>
      </c>
      <c r="AZ220" s="37">
        <f t="shared" ca="1" si="114"/>
        <v>0</v>
      </c>
      <c r="BA220" s="37">
        <f t="shared" ca="1" si="130"/>
        <v>0</v>
      </c>
      <c r="BB220" s="37">
        <f t="shared" ca="1" si="115"/>
        <v>0</v>
      </c>
      <c r="BC220" s="37">
        <f t="shared" ca="1" si="116"/>
        <v>0</v>
      </c>
      <c r="BD220">
        <f t="shared" ca="1" si="131"/>
        <v>0</v>
      </c>
      <c r="BX220">
        <f t="shared" si="141"/>
        <v>211</v>
      </c>
      <c r="BY220" s="52">
        <f ca="1">'Rainfall Year 2055 '!M294</f>
        <v>0.92924717994700512</v>
      </c>
      <c r="BZ220" s="37">
        <f t="shared" ca="1" si="117"/>
        <v>1672.6449239046092</v>
      </c>
      <c r="CA220" s="37">
        <f t="shared" ca="1" si="132"/>
        <v>0</v>
      </c>
      <c r="CB220" s="37">
        <f t="shared" ca="1" si="118"/>
        <v>0</v>
      </c>
      <c r="CC220" s="37">
        <f t="shared" ca="1" si="119"/>
        <v>0</v>
      </c>
      <c r="CD220">
        <f t="shared" ca="1" si="133"/>
        <v>1</v>
      </c>
      <c r="CW220">
        <f t="shared" si="142"/>
        <v>211</v>
      </c>
      <c r="CX220" s="52">
        <f ca="1">'Rainfall Year 2065 '!M294</f>
        <v>6.8472847007291229</v>
      </c>
      <c r="CY220" s="37">
        <f t="shared" ca="1" si="120"/>
        <v>12325.112461312421</v>
      </c>
      <c r="CZ220" s="37">
        <f t="shared" ca="1" si="134"/>
        <v>9106.7160120784611</v>
      </c>
      <c r="DA220" s="37">
        <f t="shared" ca="1" si="121"/>
        <v>9106.7160120784611</v>
      </c>
      <c r="DB220" s="37">
        <f t="shared" ca="1" si="122"/>
        <v>2325.1124613124211</v>
      </c>
      <c r="DC220">
        <f t="shared" ca="1" si="135"/>
        <v>1</v>
      </c>
      <c r="DV220">
        <f t="shared" si="143"/>
        <v>211</v>
      </c>
      <c r="DW220" s="52">
        <f ca="1">'Rainfall Year 2075'!M294</f>
        <v>1.8583659294936543</v>
      </c>
      <c r="DX220" s="37">
        <f t="shared" ca="1" si="123"/>
        <v>3345.058673088578</v>
      </c>
      <c r="DY220" s="37">
        <f t="shared" ca="1" si="136"/>
        <v>0</v>
      </c>
      <c r="DZ220" s="37">
        <f t="shared" ca="1" si="124"/>
        <v>0</v>
      </c>
      <c r="EA220" s="37">
        <f t="shared" ca="1" si="125"/>
        <v>0</v>
      </c>
      <c r="EB220">
        <f t="shared" ca="1" si="137"/>
        <v>1</v>
      </c>
    </row>
    <row r="221" spans="1:132">
      <c r="A221">
        <f t="shared" si="138"/>
        <v>212</v>
      </c>
      <c r="B221" s="52">
        <f ca="1">'Rainfall Year 2025'!M295</f>
        <v>0.60404423506814975</v>
      </c>
      <c r="C221" s="37">
        <f t="shared" ca="1" si="108"/>
        <v>1087.2796231226696</v>
      </c>
      <c r="D221" s="37">
        <f t="shared" ca="1" si="126"/>
        <v>10000</v>
      </c>
      <c r="E221" s="37">
        <f t="shared" ca="1" si="109"/>
        <v>10000</v>
      </c>
      <c r="F221" s="37">
        <f t="shared" ca="1" si="110"/>
        <v>0</v>
      </c>
      <c r="G221">
        <f t="shared" ca="1" si="127"/>
        <v>1</v>
      </c>
      <c r="Z221">
        <f t="shared" si="139"/>
        <v>212</v>
      </c>
      <c r="AA221" s="52">
        <f ca="1">'Rainfall Year 2035 '!M295</f>
        <v>5.4330641028109712</v>
      </c>
      <c r="AB221" s="37">
        <f t="shared" ca="1" si="111"/>
        <v>9779.515385059749</v>
      </c>
      <c r="AC221" s="37">
        <f t="shared" ca="1" si="128"/>
        <v>185.73657023381566</v>
      </c>
      <c r="AD221" s="37">
        <f t="shared" ca="1" si="112"/>
        <v>185.73657023381566</v>
      </c>
      <c r="AE221" s="37">
        <f t="shared" ca="1" si="113"/>
        <v>0</v>
      </c>
      <c r="AF221">
        <f t="shared" ca="1" si="129"/>
        <v>1</v>
      </c>
      <c r="AX221">
        <f t="shared" si="140"/>
        <v>212</v>
      </c>
      <c r="AY221" s="52">
        <f ca="1">'Rainfall Year 2045'!M295</f>
        <v>0.67428918353445755</v>
      </c>
      <c r="AZ221" s="37">
        <f t="shared" ca="1" si="114"/>
        <v>1213.7205303620235</v>
      </c>
      <c r="BA221" s="37">
        <f t="shared" ca="1" si="130"/>
        <v>0</v>
      </c>
      <c r="BB221" s="37">
        <f t="shared" ca="1" si="115"/>
        <v>0</v>
      </c>
      <c r="BC221" s="37">
        <f t="shared" ca="1" si="116"/>
        <v>0</v>
      </c>
      <c r="BD221">
        <f t="shared" ca="1" si="131"/>
        <v>1</v>
      </c>
      <c r="BX221">
        <f t="shared" si="141"/>
        <v>212</v>
      </c>
      <c r="BY221" s="52">
        <f ca="1">'Rainfall Year 2055 '!M295</f>
        <v>2.5394473725197662</v>
      </c>
      <c r="BZ221" s="37">
        <f t="shared" ca="1" si="117"/>
        <v>4571.0052705355793</v>
      </c>
      <c r="CA221" s="37">
        <f t="shared" ca="1" si="132"/>
        <v>1672.6449239046092</v>
      </c>
      <c r="CB221" s="37">
        <f t="shared" ca="1" si="118"/>
        <v>1672.6449239046092</v>
      </c>
      <c r="CC221" s="37">
        <f t="shared" ca="1" si="119"/>
        <v>0</v>
      </c>
      <c r="CD221">
        <f t="shared" ca="1" si="133"/>
        <v>1</v>
      </c>
      <c r="CW221">
        <f t="shared" si="142"/>
        <v>212</v>
      </c>
      <c r="CX221" s="52">
        <f ca="1">'Rainfall Year 2065 '!M295</f>
        <v>0.39352810689185613</v>
      </c>
      <c r="CY221" s="37">
        <f t="shared" ca="1" si="120"/>
        <v>708.35059240534099</v>
      </c>
      <c r="CZ221" s="37">
        <f t="shared" ca="1" si="134"/>
        <v>10000</v>
      </c>
      <c r="DA221" s="37">
        <f t="shared" ca="1" si="121"/>
        <v>10000</v>
      </c>
      <c r="DB221" s="37">
        <f t="shared" ca="1" si="122"/>
        <v>0</v>
      </c>
      <c r="DC221">
        <f t="shared" ca="1" si="135"/>
        <v>1</v>
      </c>
      <c r="DV221">
        <f t="shared" si="143"/>
        <v>212</v>
      </c>
      <c r="DW221" s="52">
        <f ca="1">'Rainfall Year 2075'!M295</f>
        <v>0.2839302140434512</v>
      </c>
      <c r="DX221" s="37">
        <f t="shared" ca="1" si="123"/>
        <v>511.07438527821216</v>
      </c>
      <c r="DY221" s="37">
        <f t="shared" ca="1" si="136"/>
        <v>3345.058673088578</v>
      </c>
      <c r="DZ221" s="37">
        <f t="shared" ca="1" si="124"/>
        <v>3345.058673088578</v>
      </c>
      <c r="EA221" s="37">
        <f t="shared" ca="1" si="125"/>
        <v>0</v>
      </c>
      <c r="EB221">
        <f t="shared" ca="1" si="137"/>
        <v>1</v>
      </c>
    </row>
    <row r="222" spans="1:132">
      <c r="A222">
        <f t="shared" si="138"/>
        <v>213</v>
      </c>
      <c r="B222" s="52">
        <f ca="1">'Rainfall Year 2025'!M308</f>
        <v>0.7993437260802615</v>
      </c>
      <c r="C222" s="37">
        <f t="shared" ca="1" si="108"/>
        <v>1438.8187069444707</v>
      </c>
      <c r="D222" s="37">
        <f t="shared" ca="1" si="126"/>
        <v>1087.2796231226694</v>
      </c>
      <c r="E222" s="37">
        <f t="shared" ca="1" si="109"/>
        <v>1087.2796231226694</v>
      </c>
      <c r="F222" s="37">
        <f t="shared" ca="1" si="110"/>
        <v>0</v>
      </c>
      <c r="G222">
        <f t="shared" ca="1" si="127"/>
        <v>1</v>
      </c>
      <c r="Z222">
        <f t="shared" si="139"/>
        <v>213</v>
      </c>
      <c r="AA222" s="52">
        <f ca="1">'Rainfall Year 2035 '!M308</f>
        <v>0.3828696052942972</v>
      </c>
      <c r="AB222" s="37">
        <f t="shared" ca="1" si="111"/>
        <v>689.16528952973499</v>
      </c>
      <c r="AC222" s="37">
        <f t="shared" ca="1" si="128"/>
        <v>9779.515385059749</v>
      </c>
      <c r="AD222" s="37">
        <f t="shared" ca="1" si="112"/>
        <v>9779.515385059749</v>
      </c>
      <c r="AE222" s="37">
        <f t="shared" ca="1" si="113"/>
        <v>0</v>
      </c>
      <c r="AF222">
        <f t="shared" ca="1" si="129"/>
        <v>1</v>
      </c>
      <c r="AX222">
        <f t="shared" si="140"/>
        <v>213</v>
      </c>
      <c r="AY222" s="52">
        <f ca="1">'Rainfall Year 2045'!M308</f>
        <v>0.1973065411831727</v>
      </c>
      <c r="AZ222" s="37">
        <f t="shared" ca="1" si="114"/>
        <v>355.15177412971087</v>
      </c>
      <c r="BA222" s="37">
        <f t="shared" ca="1" si="130"/>
        <v>1213.7205303620235</v>
      </c>
      <c r="BB222" s="37">
        <f t="shared" ca="1" si="115"/>
        <v>1213.7205303620235</v>
      </c>
      <c r="BC222" s="37">
        <f t="shared" ca="1" si="116"/>
        <v>0</v>
      </c>
      <c r="BD222">
        <f t="shared" ca="1" si="131"/>
        <v>1</v>
      </c>
      <c r="BX222">
        <f t="shared" si="141"/>
        <v>213</v>
      </c>
      <c r="BY222" s="52">
        <f ca="1">'Rainfall Year 2055 '!M308</f>
        <v>0.39723482988879044</v>
      </c>
      <c r="BZ222" s="37">
        <f t="shared" ca="1" si="117"/>
        <v>715.02269379982283</v>
      </c>
      <c r="CA222" s="37">
        <f t="shared" ca="1" si="132"/>
        <v>4571.0052705355793</v>
      </c>
      <c r="CB222" s="37">
        <f t="shared" ca="1" si="118"/>
        <v>4571.0052705355793</v>
      </c>
      <c r="CC222" s="37">
        <f t="shared" ca="1" si="119"/>
        <v>0</v>
      </c>
      <c r="CD222">
        <f t="shared" ca="1" si="133"/>
        <v>1</v>
      </c>
      <c r="CW222">
        <f t="shared" si="142"/>
        <v>213</v>
      </c>
      <c r="CX222" s="52">
        <f ca="1">'Rainfall Year 2065 '!M308</f>
        <v>0.1349337692574363</v>
      </c>
      <c r="CY222" s="37">
        <f t="shared" ca="1" si="120"/>
        <v>242.88078466338536</v>
      </c>
      <c r="CZ222" s="37">
        <f t="shared" ca="1" si="134"/>
        <v>708.35059240534065</v>
      </c>
      <c r="DA222" s="37">
        <f t="shared" ca="1" si="121"/>
        <v>708.35059240534065</v>
      </c>
      <c r="DB222" s="37">
        <f t="shared" ca="1" si="122"/>
        <v>0</v>
      </c>
      <c r="DC222">
        <f t="shared" ca="1" si="135"/>
        <v>1</v>
      </c>
      <c r="DV222">
        <f t="shared" si="143"/>
        <v>213</v>
      </c>
      <c r="DW222" s="52">
        <f ca="1">'Rainfall Year 2075'!M308</f>
        <v>3.7800142828167345</v>
      </c>
      <c r="DX222" s="37">
        <f t="shared" ca="1" si="123"/>
        <v>6804.0257090701216</v>
      </c>
      <c r="DY222" s="37">
        <f t="shared" ca="1" si="136"/>
        <v>511.07438527821205</v>
      </c>
      <c r="DZ222" s="37">
        <f t="shared" ca="1" si="124"/>
        <v>511.07438527821205</v>
      </c>
      <c r="EA222" s="37">
        <f t="shared" ca="1" si="125"/>
        <v>0</v>
      </c>
      <c r="EB222">
        <f t="shared" ca="1" si="137"/>
        <v>1</v>
      </c>
    </row>
    <row r="223" spans="1:132">
      <c r="A223">
        <f t="shared" si="138"/>
        <v>214</v>
      </c>
      <c r="B223" s="52">
        <f ca="1">'Rainfall Year 2025'!M309</f>
        <v>0.37164115486422233</v>
      </c>
      <c r="C223" s="37">
        <f t="shared" ca="1" si="108"/>
        <v>668.95407875560022</v>
      </c>
      <c r="D223" s="37">
        <f t="shared" ca="1" si="126"/>
        <v>1438.8187069444707</v>
      </c>
      <c r="E223" s="37">
        <f t="shared" ca="1" si="109"/>
        <v>1438.8187069444707</v>
      </c>
      <c r="F223" s="37">
        <f t="shared" ca="1" si="110"/>
        <v>0</v>
      </c>
      <c r="G223">
        <f t="shared" ca="1" si="127"/>
        <v>1</v>
      </c>
      <c r="Z223">
        <f t="shared" si="139"/>
        <v>214</v>
      </c>
      <c r="AA223" s="52">
        <f ca="1">'Rainfall Year 2035 '!M309</f>
        <v>0</v>
      </c>
      <c r="AB223" s="37">
        <f t="shared" ca="1" si="111"/>
        <v>0</v>
      </c>
      <c r="AC223" s="37">
        <f t="shared" ca="1" si="128"/>
        <v>689.16528952973567</v>
      </c>
      <c r="AD223" s="37">
        <f t="shared" ca="1" si="112"/>
        <v>689.16528952973567</v>
      </c>
      <c r="AE223" s="37">
        <f t="shared" ca="1" si="113"/>
        <v>0</v>
      </c>
      <c r="AF223">
        <f t="shared" ca="1" si="129"/>
        <v>0</v>
      </c>
      <c r="AX223">
        <f t="shared" si="140"/>
        <v>214</v>
      </c>
      <c r="AY223" s="52">
        <f ca="1">'Rainfall Year 2045'!M309</f>
        <v>0</v>
      </c>
      <c r="AZ223" s="37">
        <f t="shared" ca="1" si="114"/>
        <v>0</v>
      </c>
      <c r="BA223" s="37">
        <f t="shared" ca="1" si="130"/>
        <v>355.15177412971093</v>
      </c>
      <c r="BB223" s="37">
        <f t="shared" ca="1" si="115"/>
        <v>355.15177412971093</v>
      </c>
      <c r="BC223" s="37">
        <f t="shared" ca="1" si="116"/>
        <v>0</v>
      </c>
      <c r="BD223">
        <f t="shared" ca="1" si="131"/>
        <v>0</v>
      </c>
      <c r="BX223">
        <f t="shared" si="141"/>
        <v>214</v>
      </c>
      <c r="BY223" s="52">
        <f ca="1">'Rainfall Year 2055 '!M309</f>
        <v>0</v>
      </c>
      <c r="BZ223" s="37">
        <f t="shared" ca="1" si="117"/>
        <v>0</v>
      </c>
      <c r="CA223" s="37">
        <f t="shared" ca="1" si="132"/>
        <v>715.02269379982317</v>
      </c>
      <c r="CB223" s="37">
        <f t="shared" ca="1" si="118"/>
        <v>715.02269379982317</v>
      </c>
      <c r="CC223" s="37">
        <f t="shared" ca="1" si="119"/>
        <v>0</v>
      </c>
      <c r="CD223">
        <f t="shared" ca="1" si="133"/>
        <v>0</v>
      </c>
      <c r="CW223">
        <f t="shared" si="142"/>
        <v>214</v>
      </c>
      <c r="CX223" s="52">
        <f ca="1">'Rainfall Year 2065 '!M309</f>
        <v>0</v>
      </c>
      <c r="CY223" s="37">
        <f t="shared" ca="1" si="120"/>
        <v>0</v>
      </c>
      <c r="CZ223" s="37">
        <f t="shared" ca="1" si="134"/>
        <v>242.88078466338538</v>
      </c>
      <c r="DA223" s="37">
        <f t="shared" ca="1" si="121"/>
        <v>242.88078466338538</v>
      </c>
      <c r="DB223" s="37">
        <f t="shared" ca="1" si="122"/>
        <v>0</v>
      </c>
      <c r="DC223">
        <f t="shared" ca="1" si="135"/>
        <v>0</v>
      </c>
      <c r="DV223">
        <f t="shared" si="143"/>
        <v>214</v>
      </c>
      <c r="DW223" s="52">
        <f ca="1">'Rainfall Year 2075'!M309</f>
        <v>1.7560815995761769</v>
      </c>
      <c r="DX223" s="37">
        <f t="shared" ca="1" si="123"/>
        <v>3160.9468792371185</v>
      </c>
      <c r="DY223" s="37">
        <f t="shared" ca="1" si="136"/>
        <v>6804.0257090701216</v>
      </c>
      <c r="DZ223" s="37">
        <f t="shared" ca="1" si="124"/>
        <v>6804.0257090701216</v>
      </c>
      <c r="EA223" s="37">
        <f t="shared" ca="1" si="125"/>
        <v>0</v>
      </c>
      <c r="EB223">
        <f t="shared" ca="1" si="137"/>
        <v>1</v>
      </c>
    </row>
    <row r="224" spans="1:132">
      <c r="A224">
        <f t="shared" si="138"/>
        <v>215</v>
      </c>
      <c r="B224" s="52">
        <f ca="1">'Rainfall Year 2025'!M310</f>
        <v>0</v>
      </c>
      <c r="C224" s="37">
        <f t="shared" ca="1" si="108"/>
        <v>0</v>
      </c>
      <c r="D224" s="37">
        <f t="shared" ca="1" si="126"/>
        <v>668.95407875560022</v>
      </c>
      <c r="E224" s="37">
        <f t="shared" ca="1" si="109"/>
        <v>668.95407875560022</v>
      </c>
      <c r="F224" s="37">
        <f t="shared" ca="1" si="110"/>
        <v>0</v>
      </c>
      <c r="G224">
        <f t="shared" ca="1" si="127"/>
        <v>0</v>
      </c>
      <c r="Z224">
        <f t="shared" si="139"/>
        <v>215</v>
      </c>
      <c r="AA224" s="52">
        <f ca="1">'Rainfall Year 2035 '!M310</f>
        <v>0</v>
      </c>
      <c r="AB224" s="37">
        <f t="shared" ca="1" si="111"/>
        <v>0</v>
      </c>
      <c r="AC224" s="37">
        <f t="shared" ca="1" si="128"/>
        <v>0</v>
      </c>
      <c r="AD224" s="37">
        <f t="shared" ca="1" si="112"/>
        <v>0</v>
      </c>
      <c r="AE224" s="37">
        <f t="shared" ca="1" si="113"/>
        <v>0</v>
      </c>
      <c r="AF224">
        <f t="shared" ca="1" si="129"/>
        <v>0</v>
      </c>
      <c r="AX224">
        <f t="shared" si="140"/>
        <v>215</v>
      </c>
      <c r="AY224" s="52">
        <f ca="1">'Rainfall Year 2045'!M310</f>
        <v>7.3408089656025677</v>
      </c>
      <c r="AZ224" s="37">
        <f t="shared" ca="1" si="114"/>
        <v>13213.456138084623</v>
      </c>
      <c r="BA224" s="37">
        <f t="shared" ca="1" si="130"/>
        <v>0</v>
      </c>
      <c r="BB224" s="37">
        <f t="shared" ca="1" si="115"/>
        <v>0</v>
      </c>
      <c r="BC224" s="37">
        <f t="shared" ca="1" si="116"/>
        <v>3213.4561380846226</v>
      </c>
      <c r="BD224">
        <f t="shared" ca="1" si="131"/>
        <v>1</v>
      </c>
      <c r="BX224">
        <f t="shared" si="141"/>
        <v>215</v>
      </c>
      <c r="BY224" s="52">
        <f ca="1">'Rainfall Year 2055 '!M310</f>
        <v>2.9969416065978969</v>
      </c>
      <c r="BZ224" s="37">
        <f t="shared" ca="1" si="117"/>
        <v>5394.4948918762148</v>
      </c>
      <c r="CA224" s="37">
        <f t="shared" ca="1" si="132"/>
        <v>0</v>
      </c>
      <c r="CB224" s="37">
        <f t="shared" ca="1" si="118"/>
        <v>0</v>
      </c>
      <c r="CC224" s="37">
        <f t="shared" ca="1" si="119"/>
        <v>0</v>
      </c>
      <c r="CD224">
        <f t="shared" ca="1" si="133"/>
        <v>1</v>
      </c>
      <c r="CW224">
        <f t="shared" si="142"/>
        <v>215</v>
      </c>
      <c r="CX224" s="52">
        <f ca="1">'Rainfall Year 2065 '!M310</f>
        <v>2.7488842603026007</v>
      </c>
      <c r="CY224" s="37">
        <f t="shared" ca="1" si="120"/>
        <v>4947.9916685446815</v>
      </c>
      <c r="CZ224" s="37">
        <f t="shared" ca="1" si="134"/>
        <v>0</v>
      </c>
      <c r="DA224" s="37">
        <f t="shared" ca="1" si="121"/>
        <v>0</v>
      </c>
      <c r="DB224" s="37">
        <f t="shared" ca="1" si="122"/>
        <v>0</v>
      </c>
      <c r="DC224">
        <f t="shared" ca="1" si="135"/>
        <v>1</v>
      </c>
      <c r="DV224">
        <f t="shared" si="143"/>
        <v>215</v>
      </c>
      <c r="DW224" s="52">
        <f ca="1">'Rainfall Year 2075'!M310</f>
        <v>2.5265670547257151</v>
      </c>
      <c r="DX224" s="37">
        <f t="shared" ca="1" si="123"/>
        <v>4547.820698506287</v>
      </c>
      <c r="DY224" s="37">
        <f t="shared" ca="1" si="136"/>
        <v>3160.946879237119</v>
      </c>
      <c r="DZ224" s="37">
        <f t="shared" ca="1" si="124"/>
        <v>3160.946879237119</v>
      </c>
      <c r="EA224" s="37">
        <f t="shared" ca="1" si="125"/>
        <v>0</v>
      </c>
      <c r="EB224">
        <f t="shared" ca="1" si="137"/>
        <v>1</v>
      </c>
    </row>
    <row r="225" spans="1:132">
      <c r="A225">
        <f t="shared" si="138"/>
        <v>216</v>
      </c>
      <c r="B225" s="52">
        <f ca="1">'Rainfall Year 2025'!M311</f>
        <v>0</v>
      </c>
      <c r="C225" s="37">
        <f t="shared" ca="1" si="108"/>
        <v>0</v>
      </c>
      <c r="D225" s="37">
        <f t="shared" ca="1" si="126"/>
        <v>0</v>
      </c>
      <c r="E225" s="37">
        <f t="shared" ca="1" si="109"/>
        <v>0</v>
      </c>
      <c r="F225" s="37">
        <f t="shared" ca="1" si="110"/>
        <v>0</v>
      </c>
      <c r="G225">
        <f t="shared" ca="1" si="127"/>
        <v>0</v>
      </c>
      <c r="Z225">
        <f t="shared" si="139"/>
        <v>216</v>
      </c>
      <c r="AA225" s="52">
        <f ca="1">'Rainfall Year 2035 '!M311</f>
        <v>1.8362450235459895</v>
      </c>
      <c r="AB225" s="37">
        <f t="shared" ca="1" si="111"/>
        <v>3305.241042382781</v>
      </c>
      <c r="AC225" s="37">
        <f t="shared" ca="1" si="128"/>
        <v>0</v>
      </c>
      <c r="AD225" s="37">
        <f t="shared" ca="1" si="112"/>
        <v>0</v>
      </c>
      <c r="AE225" s="37">
        <f t="shared" ca="1" si="113"/>
        <v>0</v>
      </c>
      <c r="AF225">
        <f t="shared" ca="1" si="129"/>
        <v>1</v>
      </c>
      <c r="AX225">
        <f t="shared" si="140"/>
        <v>216</v>
      </c>
      <c r="AY225" s="52">
        <f ca="1">'Rainfall Year 2045'!M311</f>
        <v>0.66751864123485627</v>
      </c>
      <c r="AZ225" s="37">
        <f t="shared" ca="1" si="114"/>
        <v>1201.5335542227413</v>
      </c>
      <c r="BA225" s="37">
        <f t="shared" ca="1" si="130"/>
        <v>10000</v>
      </c>
      <c r="BB225" s="37">
        <f t="shared" ca="1" si="115"/>
        <v>10000</v>
      </c>
      <c r="BC225" s="37">
        <f t="shared" ca="1" si="116"/>
        <v>0</v>
      </c>
      <c r="BD225">
        <f t="shared" ca="1" si="131"/>
        <v>1</v>
      </c>
      <c r="BX225">
        <f t="shared" si="141"/>
        <v>216</v>
      </c>
      <c r="BY225" s="52">
        <f ca="1">'Rainfall Year 2055 '!M311</f>
        <v>4.3149258403771418</v>
      </c>
      <c r="BZ225" s="37">
        <f t="shared" ca="1" si="117"/>
        <v>7766.8665126788555</v>
      </c>
      <c r="CA225" s="37">
        <f t="shared" ca="1" si="132"/>
        <v>5394.4948918762148</v>
      </c>
      <c r="CB225" s="37">
        <f t="shared" ca="1" si="118"/>
        <v>5394.4948918762148</v>
      </c>
      <c r="CC225" s="37">
        <f t="shared" ca="1" si="119"/>
        <v>0</v>
      </c>
      <c r="CD225">
        <f t="shared" ca="1" si="133"/>
        <v>1</v>
      </c>
      <c r="CW225">
        <f t="shared" si="142"/>
        <v>216</v>
      </c>
      <c r="CX225" s="52">
        <f ca="1">'Rainfall Year 2065 '!M311</f>
        <v>0</v>
      </c>
      <c r="CY225" s="37">
        <f t="shared" ca="1" si="120"/>
        <v>0</v>
      </c>
      <c r="CZ225" s="37">
        <f t="shared" ca="1" si="134"/>
        <v>4947.9916685446815</v>
      </c>
      <c r="DA225" s="37">
        <f t="shared" ca="1" si="121"/>
        <v>4947.9916685446815</v>
      </c>
      <c r="DB225" s="37">
        <f t="shared" ca="1" si="122"/>
        <v>0</v>
      </c>
      <c r="DC225">
        <f t="shared" ca="1" si="135"/>
        <v>0</v>
      </c>
      <c r="DV225">
        <f t="shared" si="143"/>
        <v>216</v>
      </c>
      <c r="DW225" s="52">
        <f ca="1">'Rainfall Year 2075'!M311</f>
        <v>0</v>
      </c>
      <c r="DX225" s="37">
        <f t="shared" ca="1" si="123"/>
        <v>0</v>
      </c>
      <c r="DY225" s="37">
        <f t="shared" ca="1" si="136"/>
        <v>4547.820698506287</v>
      </c>
      <c r="DZ225" s="37">
        <f t="shared" ca="1" si="124"/>
        <v>4547.820698506287</v>
      </c>
      <c r="EA225" s="37">
        <f t="shared" ca="1" si="125"/>
        <v>0</v>
      </c>
      <c r="EB225">
        <f t="shared" ca="1" si="137"/>
        <v>0</v>
      </c>
    </row>
    <row r="226" spans="1:132">
      <c r="A226">
        <f t="shared" si="138"/>
        <v>217</v>
      </c>
      <c r="B226" s="52">
        <f ca="1">'Rainfall Year 2025'!M312</f>
        <v>0</v>
      </c>
      <c r="C226" s="37">
        <f t="shared" ca="1" si="108"/>
        <v>0</v>
      </c>
      <c r="D226" s="37">
        <f t="shared" ca="1" si="126"/>
        <v>0</v>
      </c>
      <c r="E226" s="37">
        <f t="shared" ca="1" si="109"/>
        <v>0</v>
      </c>
      <c r="F226" s="37">
        <f t="shared" ca="1" si="110"/>
        <v>0</v>
      </c>
      <c r="G226">
        <f t="shared" ca="1" si="127"/>
        <v>0</v>
      </c>
      <c r="Z226">
        <f t="shared" si="139"/>
        <v>217</v>
      </c>
      <c r="AA226" s="52">
        <f ca="1">'Rainfall Year 2035 '!M312</f>
        <v>0</v>
      </c>
      <c r="AB226" s="37">
        <f t="shared" ca="1" si="111"/>
        <v>0</v>
      </c>
      <c r="AC226" s="37">
        <f t="shared" ca="1" si="128"/>
        <v>3305.241042382781</v>
      </c>
      <c r="AD226" s="37">
        <f t="shared" ca="1" si="112"/>
        <v>3305.241042382781</v>
      </c>
      <c r="AE226" s="37">
        <f t="shared" ca="1" si="113"/>
        <v>0</v>
      </c>
      <c r="AF226">
        <f t="shared" ca="1" si="129"/>
        <v>0</v>
      </c>
      <c r="AX226">
        <f t="shared" si="140"/>
        <v>217</v>
      </c>
      <c r="AY226" s="52">
        <f ca="1">'Rainfall Year 2045'!M312</f>
        <v>11.257382065737046</v>
      </c>
      <c r="AZ226" s="37">
        <f t="shared" ca="1" si="114"/>
        <v>20263.287718326683</v>
      </c>
      <c r="BA226" s="37">
        <f t="shared" ca="1" si="130"/>
        <v>1201.5335542227403</v>
      </c>
      <c r="BB226" s="37">
        <f t="shared" ca="1" si="115"/>
        <v>1201.5335542227403</v>
      </c>
      <c r="BC226" s="37">
        <f t="shared" ca="1" si="116"/>
        <v>10263.287718326683</v>
      </c>
      <c r="BD226">
        <f t="shared" ca="1" si="131"/>
        <v>1</v>
      </c>
      <c r="BX226">
        <f t="shared" si="141"/>
        <v>217</v>
      </c>
      <c r="BY226" s="52">
        <f ca="1">'Rainfall Year 2055 '!M312</f>
        <v>0</v>
      </c>
      <c r="BZ226" s="37">
        <f t="shared" ca="1" si="117"/>
        <v>0</v>
      </c>
      <c r="CA226" s="37">
        <f t="shared" ca="1" si="132"/>
        <v>7766.8665126788565</v>
      </c>
      <c r="CB226" s="37">
        <f t="shared" ca="1" si="118"/>
        <v>7766.8665126788565</v>
      </c>
      <c r="CC226" s="37">
        <f t="shared" ca="1" si="119"/>
        <v>0</v>
      </c>
      <c r="CD226">
        <f t="shared" ca="1" si="133"/>
        <v>0</v>
      </c>
      <c r="CW226">
        <f t="shared" si="142"/>
        <v>217</v>
      </c>
      <c r="CX226" s="52">
        <f ca="1">'Rainfall Year 2065 '!M312</f>
        <v>0</v>
      </c>
      <c r="CY226" s="37">
        <f t="shared" ca="1" si="120"/>
        <v>0</v>
      </c>
      <c r="CZ226" s="37">
        <f t="shared" ca="1" si="134"/>
        <v>0</v>
      </c>
      <c r="DA226" s="37">
        <f t="shared" ca="1" si="121"/>
        <v>0</v>
      </c>
      <c r="DB226" s="37">
        <f t="shared" ca="1" si="122"/>
        <v>0</v>
      </c>
      <c r="DC226">
        <f t="shared" ca="1" si="135"/>
        <v>0</v>
      </c>
      <c r="DV226">
        <f t="shared" si="143"/>
        <v>217</v>
      </c>
      <c r="DW226" s="52">
        <f ca="1">'Rainfall Year 2075'!M312</f>
        <v>0</v>
      </c>
      <c r="DX226" s="37">
        <f t="shared" ca="1" si="123"/>
        <v>0</v>
      </c>
      <c r="DY226" s="37">
        <f t="shared" ca="1" si="136"/>
        <v>0</v>
      </c>
      <c r="DZ226" s="37">
        <f t="shared" ca="1" si="124"/>
        <v>0</v>
      </c>
      <c r="EA226" s="37">
        <f t="shared" ca="1" si="125"/>
        <v>0</v>
      </c>
      <c r="EB226">
        <f t="shared" ca="1" si="137"/>
        <v>0</v>
      </c>
    </row>
    <row r="227" spans="1:132">
      <c r="A227">
        <f t="shared" si="138"/>
        <v>218</v>
      </c>
      <c r="B227" s="52">
        <f ca="1">'Rainfall Year 2025'!M313</f>
        <v>4.2234773192745569</v>
      </c>
      <c r="C227" s="37">
        <f t="shared" ca="1" si="108"/>
        <v>7602.2591746942026</v>
      </c>
      <c r="D227" s="37">
        <f t="shared" ca="1" si="126"/>
        <v>0</v>
      </c>
      <c r="E227" s="37">
        <f t="shared" ca="1" si="109"/>
        <v>0</v>
      </c>
      <c r="F227" s="37">
        <f t="shared" ca="1" si="110"/>
        <v>0</v>
      </c>
      <c r="G227">
        <f t="shared" ca="1" si="127"/>
        <v>1</v>
      </c>
      <c r="Z227">
        <f t="shared" si="139"/>
        <v>218</v>
      </c>
      <c r="AA227" s="52">
        <f ca="1">'Rainfall Year 2035 '!M313</f>
        <v>1.6882632786390264</v>
      </c>
      <c r="AB227" s="37">
        <f t="shared" ca="1" si="111"/>
        <v>3038.8739015502474</v>
      </c>
      <c r="AC227" s="37">
        <f t="shared" ca="1" si="128"/>
        <v>0</v>
      </c>
      <c r="AD227" s="37">
        <f t="shared" ca="1" si="112"/>
        <v>0</v>
      </c>
      <c r="AE227" s="37">
        <f t="shared" ca="1" si="113"/>
        <v>0</v>
      </c>
      <c r="AF227">
        <f t="shared" ca="1" si="129"/>
        <v>1</v>
      </c>
      <c r="AX227">
        <f t="shared" si="140"/>
        <v>218</v>
      </c>
      <c r="AY227" s="52">
        <f ca="1">'Rainfall Year 2045'!M313</f>
        <v>0</v>
      </c>
      <c r="AZ227" s="37">
        <f t="shared" ca="1" si="114"/>
        <v>0</v>
      </c>
      <c r="BA227" s="37">
        <f t="shared" ca="1" si="130"/>
        <v>10000</v>
      </c>
      <c r="BB227" s="37">
        <f t="shared" ca="1" si="115"/>
        <v>10000</v>
      </c>
      <c r="BC227" s="37">
        <f t="shared" ca="1" si="116"/>
        <v>0</v>
      </c>
      <c r="BD227">
        <f t="shared" ca="1" si="131"/>
        <v>0</v>
      </c>
      <c r="BX227">
        <f t="shared" si="141"/>
        <v>218</v>
      </c>
      <c r="BY227" s="52">
        <f ca="1">'Rainfall Year 2055 '!M313</f>
        <v>7.008663314758067</v>
      </c>
      <c r="BZ227" s="37">
        <f t="shared" ca="1" si="117"/>
        <v>12615.59396656452</v>
      </c>
      <c r="CA227" s="37">
        <f t="shared" ca="1" si="132"/>
        <v>0</v>
      </c>
      <c r="CB227" s="37">
        <f t="shared" ca="1" si="118"/>
        <v>0</v>
      </c>
      <c r="CC227" s="37">
        <f t="shared" ca="1" si="119"/>
        <v>2615.5939665645201</v>
      </c>
      <c r="CD227">
        <f t="shared" ca="1" si="133"/>
        <v>1</v>
      </c>
      <c r="CW227">
        <f t="shared" si="142"/>
        <v>218</v>
      </c>
      <c r="CX227" s="52">
        <f ca="1">'Rainfall Year 2065 '!M313</f>
        <v>8.3113021266780773</v>
      </c>
      <c r="CY227" s="37">
        <f t="shared" ca="1" si="120"/>
        <v>14960.343828020539</v>
      </c>
      <c r="CZ227" s="37">
        <f t="shared" ca="1" si="134"/>
        <v>0</v>
      </c>
      <c r="DA227" s="37">
        <f t="shared" ca="1" si="121"/>
        <v>0</v>
      </c>
      <c r="DB227" s="37">
        <f t="shared" ca="1" si="122"/>
        <v>4960.3438280205391</v>
      </c>
      <c r="DC227">
        <f t="shared" ca="1" si="135"/>
        <v>1</v>
      </c>
      <c r="DV227">
        <f t="shared" si="143"/>
        <v>218</v>
      </c>
      <c r="DW227" s="52">
        <f ca="1">'Rainfall Year 2075'!M313</f>
        <v>2.8537500404169642</v>
      </c>
      <c r="DX227" s="37">
        <f t="shared" ca="1" si="123"/>
        <v>5136.7500727505358</v>
      </c>
      <c r="DY227" s="37">
        <f t="shared" ca="1" si="136"/>
        <v>0</v>
      </c>
      <c r="DZ227" s="37">
        <f t="shared" ca="1" si="124"/>
        <v>0</v>
      </c>
      <c r="EA227" s="37">
        <f t="shared" ca="1" si="125"/>
        <v>0</v>
      </c>
      <c r="EB227">
        <f t="shared" ca="1" si="137"/>
        <v>1</v>
      </c>
    </row>
    <row r="228" spans="1:132">
      <c r="A228">
        <f t="shared" si="138"/>
        <v>219</v>
      </c>
      <c r="B228" s="52">
        <f ca="1">'Rainfall Year 2025'!M314</f>
        <v>2.8803718472764697</v>
      </c>
      <c r="C228" s="37">
        <f t="shared" ca="1" si="108"/>
        <v>5184.669325097645</v>
      </c>
      <c r="D228" s="37">
        <f t="shared" ca="1" si="126"/>
        <v>7602.2591746942026</v>
      </c>
      <c r="E228" s="37">
        <f t="shared" ca="1" si="109"/>
        <v>7602.2591746942026</v>
      </c>
      <c r="F228" s="37">
        <f t="shared" ca="1" si="110"/>
        <v>0</v>
      </c>
      <c r="G228">
        <f t="shared" ca="1" si="127"/>
        <v>1</v>
      </c>
      <c r="Z228">
        <f t="shared" si="139"/>
        <v>219</v>
      </c>
      <c r="AA228" s="52">
        <f ca="1">'Rainfall Year 2035 '!M314</f>
        <v>10.923623756977886</v>
      </c>
      <c r="AB228" s="37">
        <f t="shared" ca="1" si="111"/>
        <v>19662.522762560195</v>
      </c>
      <c r="AC228" s="37">
        <f t="shared" ca="1" si="128"/>
        <v>3038.8739015502474</v>
      </c>
      <c r="AD228" s="37">
        <f t="shared" ca="1" si="112"/>
        <v>3038.8739015502474</v>
      </c>
      <c r="AE228" s="37">
        <f t="shared" ca="1" si="113"/>
        <v>9662.5227625601947</v>
      </c>
      <c r="AF228">
        <f t="shared" ca="1" si="129"/>
        <v>1</v>
      </c>
      <c r="AX228">
        <f t="shared" si="140"/>
        <v>219</v>
      </c>
      <c r="AY228" s="52">
        <f ca="1">'Rainfall Year 2045'!M314</f>
        <v>0</v>
      </c>
      <c r="AZ228" s="37">
        <f t="shared" ca="1" si="114"/>
        <v>0</v>
      </c>
      <c r="BA228" s="37">
        <f t="shared" ca="1" si="130"/>
        <v>0</v>
      </c>
      <c r="BB228" s="37">
        <f t="shared" ca="1" si="115"/>
        <v>0</v>
      </c>
      <c r="BC228" s="37">
        <f t="shared" ca="1" si="116"/>
        <v>0</v>
      </c>
      <c r="BD228">
        <f t="shared" ca="1" si="131"/>
        <v>0</v>
      </c>
      <c r="BX228">
        <f t="shared" si="141"/>
        <v>219</v>
      </c>
      <c r="BY228" s="52">
        <f ca="1">'Rainfall Year 2055 '!M314</f>
        <v>0.42996861904501121</v>
      </c>
      <c r="BZ228" s="37">
        <f t="shared" ca="1" si="117"/>
        <v>773.94351428102016</v>
      </c>
      <c r="CA228" s="37">
        <f t="shared" ca="1" si="132"/>
        <v>10000</v>
      </c>
      <c r="CB228" s="37">
        <f t="shared" ca="1" si="118"/>
        <v>10000</v>
      </c>
      <c r="CC228" s="37">
        <f t="shared" ca="1" si="119"/>
        <v>0</v>
      </c>
      <c r="CD228">
        <f t="shared" ca="1" si="133"/>
        <v>1</v>
      </c>
      <c r="CW228">
        <f t="shared" si="142"/>
        <v>219</v>
      </c>
      <c r="CX228" s="52">
        <f ca="1">'Rainfall Year 2065 '!M314</f>
        <v>0.72424885071931955</v>
      </c>
      <c r="CY228" s="37">
        <f t="shared" ca="1" si="120"/>
        <v>1303.6479312947752</v>
      </c>
      <c r="CZ228" s="37">
        <f t="shared" ca="1" si="134"/>
        <v>10000</v>
      </c>
      <c r="DA228" s="37">
        <f t="shared" ca="1" si="121"/>
        <v>10000</v>
      </c>
      <c r="DB228" s="37">
        <f t="shared" ca="1" si="122"/>
        <v>0</v>
      </c>
      <c r="DC228">
        <f t="shared" ca="1" si="135"/>
        <v>1</v>
      </c>
      <c r="DV228">
        <f t="shared" si="143"/>
        <v>219</v>
      </c>
      <c r="DW228" s="52">
        <f ca="1">'Rainfall Year 2075'!M314</f>
        <v>1.905101036017312</v>
      </c>
      <c r="DX228" s="37">
        <f t="shared" ca="1" si="123"/>
        <v>3429.1818648311614</v>
      </c>
      <c r="DY228" s="37">
        <f t="shared" ca="1" si="136"/>
        <v>5136.7500727505358</v>
      </c>
      <c r="DZ228" s="37">
        <f t="shared" ca="1" si="124"/>
        <v>5136.7500727505358</v>
      </c>
      <c r="EA228" s="37">
        <f t="shared" ca="1" si="125"/>
        <v>0</v>
      </c>
      <c r="EB228">
        <f t="shared" ca="1" si="137"/>
        <v>1</v>
      </c>
    </row>
    <row r="229" spans="1:132">
      <c r="A229">
        <f t="shared" si="138"/>
        <v>220</v>
      </c>
      <c r="B229" s="52">
        <f ca="1">'Rainfall Year 2025'!M315</f>
        <v>0</v>
      </c>
      <c r="C229" s="37">
        <f t="shared" ca="1" si="108"/>
        <v>0</v>
      </c>
      <c r="D229" s="37">
        <f t="shared" ca="1" si="126"/>
        <v>5184.669325097645</v>
      </c>
      <c r="E229" s="37">
        <f t="shared" ca="1" si="109"/>
        <v>5184.669325097645</v>
      </c>
      <c r="F229" s="37">
        <f t="shared" ca="1" si="110"/>
        <v>0</v>
      </c>
      <c r="G229">
        <f t="shared" ca="1" si="127"/>
        <v>0</v>
      </c>
      <c r="Z229">
        <f t="shared" si="139"/>
        <v>220</v>
      </c>
      <c r="AA229" s="52">
        <f ca="1">'Rainfall Year 2035 '!M315</f>
        <v>0.54123799555782925</v>
      </c>
      <c r="AB229" s="37">
        <f t="shared" ca="1" si="111"/>
        <v>974.22839200409271</v>
      </c>
      <c r="AC229" s="37">
        <f t="shared" ca="1" si="128"/>
        <v>10000</v>
      </c>
      <c r="AD229" s="37">
        <f t="shared" ca="1" si="112"/>
        <v>10000</v>
      </c>
      <c r="AE229" s="37">
        <f t="shared" ca="1" si="113"/>
        <v>0</v>
      </c>
      <c r="AF229">
        <f t="shared" ca="1" si="129"/>
        <v>1</v>
      </c>
      <c r="AX229">
        <f t="shared" si="140"/>
        <v>220</v>
      </c>
      <c r="AY229" s="52">
        <f ca="1">'Rainfall Year 2045'!M315</f>
        <v>1.0460392077226057</v>
      </c>
      <c r="AZ229" s="37">
        <f t="shared" ca="1" si="114"/>
        <v>1882.8705739006903</v>
      </c>
      <c r="BA229" s="37">
        <f t="shared" ca="1" si="130"/>
        <v>0</v>
      </c>
      <c r="BB229" s="37">
        <f t="shared" ca="1" si="115"/>
        <v>0</v>
      </c>
      <c r="BC229" s="37">
        <f t="shared" ca="1" si="116"/>
        <v>0</v>
      </c>
      <c r="BD229">
        <f t="shared" ca="1" si="131"/>
        <v>1</v>
      </c>
      <c r="BX229">
        <f t="shared" si="141"/>
        <v>220</v>
      </c>
      <c r="BY229" s="52">
        <f ca="1">'Rainfall Year 2055 '!M315</f>
        <v>0</v>
      </c>
      <c r="BZ229" s="37">
        <f t="shared" ca="1" si="117"/>
        <v>0</v>
      </c>
      <c r="CA229" s="37">
        <f t="shared" ca="1" si="132"/>
        <v>773.94351428101982</v>
      </c>
      <c r="CB229" s="37">
        <f t="shared" ca="1" si="118"/>
        <v>773.94351428101982</v>
      </c>
      <c r="CC229" s="37">
        <f t="shared" ca="1" si="119"/>
        <v>0</v>
      </c>
      <c r="CD229">
        <f t="shared" ca="1" si="133"/>
        <v>0</v>
      </c>
      <c r="CW229">
        <f t="shared" si="142"/>
        <v>220</v>
      </c>
      <c r="CX229" s="52">
        <f ca="1">'Rainfall Year 2065 '!M315</f>
        <v>1.667972193996518</v>
      </c>
      <c r="CY229" s="37">
        <f t="shared" ca="1" si="120"/>
        <v>3002.3499491937323</v>
      </c>
      <c r="CZ229" s="37">
        <f t="shared" ca="1" si="134"/>
        <v>1303.6479312947758</v>
      </c>
      <c r="DA229" s="37">
        <f t="shared" ca="1" si="121"/>
        <v>1303.6479312947758</v>
      </c>
      <c r="DB229" s="37">
        <f t="shared" ca="1" si="122"/>
        <v>0</v>
      </c>
      <c r="DC229">
        <f t="shared" ca="1" si="135"/>
        <v>1</v>
      </c>
      <c r="DV229">
        <f t="shared" si="143"/>
        <v>220</v>
      </c>
      <c r="DW229" s="52">
        <f ca="1">'Rainfall Year 2075'!M315</f>
        <v>0</v>
      </c>
      <c r="DX229" s="37">
        <f t="shared" ca="1" si="123"/>
        <v>0</v>
      </c>
      <c r="DY229" s="37">
        <f t="shared" ca="1" si="136"/>
        <v>3429.1818648311619</v>
      </c>
      <c r="DZ229" s="37">
        <f t="shared" ca="1" si="124"/>
        <v>3429.1818648311619</v>
      </c>
      <c r="EA229" s="37">
        <f t="shared" ca="1" si="125"/>
        <v>0</v>
      </c>
      <c r="EB229">
        <f t="shared" ca="1" si="137"/>
        <v>0</v>
      </c>
    </row>
    <row r="230" spans="1:132">
      <c r="A230">
        <f t="shared" si="138"/>
        <v>221</v>
      </c>
      <c r="B230" s="52">
        <f ca="1">'Rainfall Year 2025'!M316</f>
        <v>0.92478039354922426</v>
      </c>
      <c r="C230" s="37">
        <f t="shared" ca="1" si="108"/>
        <v>1664.6047083886037</v>
      </c>
      <c r="D230" s="37">
        <f t="shared" ca="1" si="126"/>
        <v>0</v>
      </c>
      <c r="E230" s="37">
        <f t="shared" ca="1" si="109"/>
        <v>0</v>
      </c>
      <c r="F230" s="37">
        <f t="shared" ca="1" si="110"/>
        <v>0</v>
      </c>
      <c r="G230">
        <f t="shared" ca="1" si="127"/>
        <v>1</v>
      </c>
      <c r="Z230">
        <f t="shared" si="139"/>
        <v>221</v>
      </c>
      <c r="AA230" s="52">
        <f ca="1">'Rainfall Year 2035 '!M316</f>
        <v>1.0929179543952838</v>
      </c>
      <c r="AB230" s="37">
        <f t="shared" ca="1" si="111"/>
        <v>1967.252317911511</v>
      </c>
      <c r="AC230" s="37">
        <f t="shared" ca="1" si="128"/>
        <v>974.22839200409362</v>
      </c>
      <c r="AD230" s="37">
        <f t="shared" ca="1" si="112"/>
        <v>974.22839200409362</v>
      </c>
      <c r="AE230" s="37">
        <f t="shared" ca="1" si="113"/>
        <v>0</v>
      </c>
      <c r="AF230">
        <f t="shared" ca="1" si="129"/>
        <v>1</v>
      </c>
      <c r="AX230">
        <f t="shared" si="140"/>
        <v>221</v>
      </c>
      <c r="AY230" s="52">
        <f ca="1">'Rainfall Year 2045'!M316</f>
        <v>2.9157760416696972</v>
      </c>
      <c r="AZ230" s="37">
        <f t="shared" ca="1" si="114"/>
        <v>5248.3968750054546</v>
      </c>
      <c r="BA230" s="37">
        <f t="shared" ca="1" si="130"/>
        <v>1882.8705739006903</v>
      </c>
      <c r="BB230" s="37">
        <f t="shared" ca="1" si="115"/>
        <v>1882.8705739006903</v>
      </c>
      <c r="BC230" s="37">
        <f t="shared" ca="1" si="116"/>
        <v>0</v>
      </c>
      <c r="BD230">
        <f t="shared" ca="1" si="131"/>
        <v>1</v>
      </c>
      <c r="BX230">
        <f t="shared" si="141"/>
        <v>221</v>
      </c>
      <c r="BY230" s="52">
        <f ca="1">'Rainfall Year 2055 '!M316</f>
        <v>5.7585856029266926</v>
      </c>
      <c r="BZ230" s="37">
        <f t="shared" ca="1" si="117"/>
        <v>10365.454085268047</v>
      </c>
      <c r="CA230" s="37">
        <f t="shared" ca="1" si="132"/>
        <v>0</v>
      </c>
      <c r="CB230" s="37">
        <f t="shared" ca="1" si="118"/>
        <v>0</v>
      </c>
      <c r="CC230" s="37">
        <f t="shared" ca="1" si="119"/>
        <v>365.45408526804749</v>
      </c>
      <c r="CD230">
        <f t="shared" ca="1" si="133"/>
        <v>1</v>
      </c>
      <c r="CW230">
        <f t="shared" si="142"/>
        <v>221</v>
      </c>
      <c r="CX230" s="52">
        <f ca="1">'Rainfall Year 2065 '!M316</f>
        <v>0</v>
      </c>
      <c r="CY230" s="37">
        <f t="shared" ca="1" si="120"/>
        <v>0</v>
      </c>
      <c r="CZ230" s="37">
        <f t="shared" ca="1" si="134"/>
        <v>3002.3499491937328</v>
      </c>
      <c r="DA230" s="37">
        <f t="shared" ca="1" si="121"/>
        <v>3002.3499491937328</v>
      </c>
      <c r="DB230" s="37">
        <f t="shared" ca="1" si="122"/>
        <v>0</v>
      </c>
      <c r="DC230">
        <f t="shared" ca="1" si="135"/>
        <v>0</v>
      </c>
      <c r="DV230">
        <f t="shared" si="143"/>
        <v>221</v>
      </c>
      <c r="DW230" s="52">
        <f ca="1">'Rainfall Year 2075'!M316</f>
        <v>4.1007081634018352</v>
      </c>
      <c r="DX230" s="37">
        <f t="shared" ca="1" si="123"/>
        <v>7381.2746941233036</v>
      </c>
      <c r="DY230" s="37">
        <f t="shared" ca="1" si="136"/>
        <v>0</v>
      </c>
      <c r="DZ230" s="37">
        <f t="shared" ca="1" si="124"/>
        <v>0</v>
      </c>
      <c r="EA230" s="37">
        <f t="shared" ca="1" si="125"/>
        <v>0</v>
      </c>
      <c r="EB230">
        <f t="shared" ca="1" si="137"/>
        <v>1</v>
      </c>
    </row>
    <row r="231" spans="1:132">
      <c r="A231">
        <f t="shared" si="138"/>
        <v>222</v>
      </c>
      <c r="B231" s="52">
        <f ca="1">'Rainfall Year 2025'!M317</f>
        <v>0</v>
      </c>
      <c r="C231" s="37">
        <f t="shared" ca="1" si="108"/>
        <v>0</v>
      </c>
      <c r="D231" s="37">
        <f t="shared" ca="1" si="126"/>
        <v>1664.6047083886037</v>
      </c>
      <c r="E231" s="37">
        <f t="shared" ca="1" si="109"/>
        <v>1664.6047083886037</v>
      </c>
      <c r="F231" s="37">
        <f t="shared" ca="1" si="110"/>
        <v>0</v>
      </c>
      <c r="G231">
        <f t="shared" ca="1" si="127"/>
        <v>0</v>
      </c>
      <c r="Z231">
        <f t="shared" si="139"/>
        <v>222</v>
      </c>
      <c r="AA231" s="52">
        <f ca="1">'Rainfall Year 2035 '!M317</f>
        <v>1.4196777331286501</v>
      </c>
      <c r="AB231" s="37">
        <f t="shared" ca="1" si="111"/>
        <v>2555.4199196315703</v>
      </c>
      <c r="AC231" s="37">
        <f t="shared" ca="1" si="128"/>
        <v>1967.252317911511</v>
      </c>
      <c r="AD231" s="37">
        <f t="shared" ca="1" si="112"/>
        <v>1967.252317911511</v>
      </c>
      <c r="AE231" s="37">
        <f t="shared" ca="1" si="113"/>
        <v>0</v>
      </c>
      <c r="AF231">
        <f t="shared" ca="1" si="129"/>
        <v>1</v>
      </c>
      <c r="AX231">
        <f t="shared" si="140"/>
        <v>222</v>
      </c>
      <c r="AY231" s="52">
        <f ca="1">'Rainfall Year 2045'!M317</f>
        <v>4.3935946529568541</v>
      </c>
      <c r="AZ231" s="37">
        <f t="shared" ca="1" si="114"/>
        <v>7908.4703753223375</v>
      </c>
      <c r="BA231" s="37">
        <f t="shared" ca="1" si="130"/>
        <v>5248.3968750054546</v>
      </c>
      <c r="BB231" s="37">
        <f t="shared" ca="1" si="115"/>
        <v>5248.3968750054546</v>
      </c>
      <c r="BC231" s="37">
        <f t="shared" ca="1" si="116"/>
        <v>0</v>
      </c>
      <c r="BD231">
        <f t="shared" ca="1" si="131"/>
        <v>1</v>
      </c>
      <c r="BX231">
        <f t="shared" si="141"/>
        <v>222</v>
      </c>
      <c r="BY231" s="52">
        <f ca="1">'Rainfall Year 2055 '!M317</f>
        <v>0</v>
      </c>
      <c r="BZ231" s="37">
        <f t="shared" ca="1" si="117"/>
        <v>0</v>
      </c>
      <c r="CA231" s="37">
        <f t="shared" ca="1" si="132"/>
        <v>10000</v>
      </c>
      <c r="CB231" s="37">
        <f t="shared" ca="1" si="118"/>
        <v>10000</v>
      </c>
      <c r="CC231" s="37">
        <f t="shared" ca="1" si="119"/>
        <v>0</v>
      </c>
      <c r="CD231">
        <f t="shared" ca="1" si="133"/>
        <v>0</v>
      </c>
      <c r="CW231">
        <f t="shared" si="142"/>
        <v>222</v>
      </c>
      <c r="CX231" s="52">
        <f ca="1">'Rainfall Year 2065 '!M317</f>
        <v>0</v>
      </c>
      <c r="CY231" s="37">
        <f t="shared" ca="1" si="120"/>
        <v>0</v>
      </c>
      <c r="CZ231" s="37">
        <f t="shared" ca="1" si="134"/>
        <v>0</v>
      </c>
      <c r="DA231" s="37">
        <f t="shared" ca="1" si="121"/>
        <v>0</v>
      </c>
      <c r="DB231" s="37">
        <f t="shared" ca="1" si="122"/>
        <v>0</v>
      </c>
      <c r="DC231">
        <f t="shared" ca="1" si="135"/>
        <v>0</v>
      </c>
      <c r="DV231">
        <f t="shared" si="143"/>
        <v>222</v>
      </c>
      <c r="DW231" s="52">
        <f ca="1">'Rainfall Year 2075'!M317</f>
        <v>1.0577666457817629</v>
      </c>
      <c r="DX231" s="37">
        <f t="shared" ca="1" si="123"/>
        <v>1903.9799624071734</v>
      </c>
      <c r="DY231" s="37">
        <f t="shared" ca="1" si="136"/>
        <v>7381.2746941233036</v>
      </c>
      <c r="DZ231" s="37">
        <f t="shared" ca="1" si="124"/>
        <v>7381.2746941233036</v>
      </c>
      <c r="EA231" s="37">
        <f t="shared" ca="1" si="125"/>
        <v>0</v>
      </c>
      <c r="EB231">
        <f t="shared" ca="1" si="137"/>
        <v>1</v>
      </c>
    </row>
    <row r="232" spans="1:132">
      <c r="A232">
        <f t="shared" si="138"/>
        <v>223</v>
      </c>
      <c r="B232" s="52">
        <f ca="1">'Rainfall Year 2025'!M318</f>
        <v>0.4543388379328881</v>
      </c>
      <c r="C232" s="37">
        <f t="shared" ca="1" si="108"/>
        <v>817.80990827919857</v>
      </c>
      <c r="D232" s="37">
        <f t="shared" ca="1" si="126"/>
        <v>0</v>
      </c>
      <c r="E232" s="37">
        <f t="shared" ca="1" si="109"/>
        <v>0</v>
      </c>
      <c r="F232" s="37">
        <f t="shared" ca="1" si="110"/>
        <v>0</v>
      </c>
      <c r="G232">
        <f t="shared" ca="1" si="127"/>
        <v>1</v>
      </c>
      <c r="Z232">
        <f t="shared" si="139"/>
        <v>223</v>
      </c>
      <c r="AA232" s="52">
        <f ca="1">'Rainfall Year 2035 '!M318</f>
        <v>13.627262432188482</v>
      </c>
      <c r="AB232" s="37">
        <f t="shared" ca="1" si="111"/>
        <v>24529.072377939268</v>
      </c>
      <c r="AC232" s="37">
        <f t="shared" ca="1" si="128"/>
        <v>2555.4199196315708</v>
      </c>
      <c r="AD232" s="37">
        <f t="shared" ca="1" si="112"/>
        <v>2555.4199196315708</v>
      </c>
      <c r="AE232" s="37">
        <f t="shared" ca="1" si="113"/>
        <v>14529.072377939268</v>
      </c>
      <c r="AF232">
        <f t="shared" ca="1" si="129"/>
        <v>1</v>
      </c>
      <c r="AX232">
        <f t="shared" si="140"/>
        <v>223</v>
      </c>
      <c r="AY232" s="52">
        <f ca="1">'Rainfall Year 2045'!M318</f>
        <v>1.1260884890681626</v>
      </c>
      <c r="AZ232" s="37">
        <f t="shared" ca="1" si="114"/>
        <v>2026.9592803226926</v>
      </c>
      <c r="BA232" s="37">
        <f t="shared" ca="1" si="130"/>
        <v>7908.4703753223375</v>
      </c>
      <c r="BB232" s="37">
        <f t="shared" ca="1" si="115"/>
        <v>7908.4703753223375</v>
      </c>
      <c r="BC232" s="37">
        <f t="shared" ca="1" si="116"/>
        <v>0</v>
      </c>
      <c r="BD232">
        <f t="shared" ca="1" si="131"/>
        <v>1</v>
      </c>
      <c r="BX232">
        <f t="shared" si="141"/>
        <v>223</v>
      </c>
      <c r="BY232" s="52">
        <f ca="1">'Rainfall Year 2055 '!M318</f>
        <v>2.7163675863893686</v>
      </c>
      <c r="BZ232" s="37">
        <f t="shared" ca="1" si="117"/>
        <v>4889.4616555008633</v>
      </c>
      <c r="CA232" s="37">
        <f t="shared" ca="1" si="132"/>
        <v>0</v>
      </c>
      <c r="CB232" s="37">
        <f t="shared" ca="1" si="118"/>
        <v>0</v>
      </c>
      <c r="CC232" s="37">
        <f t="shared" ca="1" si="119"/>
        <v>0</v>
      </c>
      <c r="CD232">
        <f t="shared" ca="1" si="133"/>
        <v>1</v>
      </c>
      <c r="CW232">
        <f t="shared" si="142"/>
        <v>223</v>
      </c>
      <c r="CX232" s="52">
        <f ca="1">'Rainfall Year 2065 '!M318</f>
        <v>0</v>
      </c>
      <c r="CY232" s="37">
        <f t="shared" ca="1" si="120"/>
        <v>0</v>
      </c>
      <c r="CZ232" s="37">
        <f t="shared" ca="1" si="134"/>
        <v>0</v>
      </c>
      <c r="DA232" s="37">
        <f t="shared" ca="1" si="121"/>
        <v>0</v>
      </c>
      <c r="DB232" s="37">
        <f t="shared" ca="1" si="122"/>
        <v>0</v>
      </c>
      <c r="DC232">
        <f t="shared" ca="1" si="135"/>
        <v>0</v>
      </c>
      <c r="DV232">
        <f t="shared" si="143"/>
        <v>223</v>
      </c>
      <c r="DW232" s="52">
        <f ca="1">'Rainfall Year 2075'!M318</f>
        <v>0</v>
      </c>
      <c r="DX232" s="37">
        <f t="shared" ca="1" si="123"/>
        <v>0</v>
      </c>
      <c r="DY232" s="37">
        <f t="shared" ca="1" si="136"/>
        <v>1903.9799624071729</v>
      </c>
      <c r="DZ232" s="37">
        <f t="shared" ca="1" si="124"/>
        <v>1903.9799624071729</v>
      </c>
      <c r="EA232" s="37">
        <f t="shared" ca="1" si="125"/>
        <v>0</v>
      </c>
      <c r="EB232">
        <f t="shared" ca="1" si="137"/>
        <v>0</v>
      </c>
    </row>
    <row r="233" spans="1:132">
      <c r="A233">
        <f t="shared" si="138"/>
        <v>224</v>
      </c>
      <c r="B233" s="52">
        <f ca="1">'Rainfall Year 2025'!M319</f>
        <v>0</v>
      </c>
      <c r="C233" s="37">
        <f t="shared" ca="1" si="108"/>
        <v>0</v>
      </c>
      <c r="D233" s="37">
        <f t="shared" ca="1" si="126"/>
        <v>817.80990827919857</v>
      </c>
      <c r="E233" s="37">
        <f t="shared" ca="1" si="109"/>
        <v>817.80990827919857</v>
      </c>
      <c r="F233" s="37">
        <f t="shared" ca="1" si="110"/>
        <v>0</v>
      </c>
      <c r="G233">
        <f t="shared" ca="1" si="127"/>
        <v>0</v>
      </c>
      <c r="Z233">
        <f t="shared" si="139"/>
        <v>224</v>
      </c>
      <c r="AA233" s="52">
        <f ca="1">'Rainfall Year 2035 '!M319</f>
        <v>0</v>
      </c>
      <c r="AB233" s="37">
        <f t="shared" ca="1" si="111"/>
        <v>0</v>
      </c>
      <c r="AC233" s="37">
        <f t="shared" ca="1" si="128"/>
        <v>10000</v>
      </c>
      <c r="AD233" s="37">
        <f t="shared" ca="1" si="112"/>
        <v>10000</v>
      </c>
      <c r="AE233" s="37">
        <f t="shared" ca="1" si="113"/>
        <v>0</v>
      </c>
      <c r="AF233">
        <f t="shared" ca="1" si="129"/>
        <v>0</v>
      </c>
      <c r="AX233">
        <f t="shared" si="140"/>
        <v>224</v>
      </c>
      <c r="AY233" s="52">
        <f ca="1">'Rainfall Year 2045'!M319</f>
        <v>2.8216965274267989</v>
      </c>
      <c r="AZ233" s="37">
        <f t="shared" ca="1" si="114"/>
        <v>5079.0537493682377</v>
      </c>
      <c r="BA233" s="37">
        <f t="shared" ca="1" si="130"/>
        <v>2026.9592803226924</v>
      </c>
      <c r="BB233" s="37">
        <f t="shared" ca="1" si="115"/>
        <v>2026.9592803226924</v>
      </c>
      <c r="BC233" s="37">
        <f t="shared" ca="1" si="116"/>
        <v>0</v>
      </c>
      <c r="BD233">
        <f t="shared" ca="1" si="131"/>
        <v>1</v>
      </c>
      <c r="BX233">
        <f t="shared" si="141"/>
        <v>224</v>
      </c>
      <c r="BY233" s="52">
        <f ca="1">'Rainfall Year 2055 '!M319</f>
        <v>6.0461264459895228</v>
      </c>
      <c r="BZ233" s="37">
        <f t="shared" ca="1" si="117"/>
        <v>10883.027602781141</v>
      </c>
      <c r="CA233" s="37">
        <f t="shared" ca="1" si="132"/>
        <v>4889.4616555008633</v>
      </c>
      <c r="CB233" s="37">
        <f t="shared" ca="1" si="118"/>
        <v>4889.4616555008633</v>
      </c>
      <c r="CC233" s="37">
        <f t="shared" ca="1" si="119"/>
        <v>883.02760278114147</v>
      </c>
      <c r="CD233">
        <f t="shared" ca="1" si="133"/>
        <v>1</v>
      </c>
      <c r="CW233">
        <f t="shared" si="142"/>
        <v>224</v>
      </c>
      <c r="CX233" s="52">
        <f ca="1">'Rainfall Year 2065 '!M319</f>
        <v>0.12004393982604626</v>
      </c>
      <c r="CY233" s="37">
        <f t="shared" ca="1" si="120"/>
        <v>216.07909168688326</v>
      </c>
      <c r="CZ233" s="37">
        <f t="shared" ca="1" si="134"/>
        <v>0</v>
      </c>
      <c r="DA233" s="37">
        <f t="shared" ca="1" si="121"/>
        <v>0</v>
      </c>
      <c r="DB233" s="37">
        <f t="shared" ca="1" si="122"/>
        <v>0</v>
      </c>
      <c r="DC233">
        <f t="shared" ca="1" si="135"/>
        <v>1</v>
      </c>
      <c r="DV233">
        <f t="shared" si="143"/>
        <v>224</v>
      </c>
      <c r="DW233" s="52">
        <f ca="1">'Rainfall Year 2075'!M319</f>
        <v>0.34508501040121203</v>
      </c>
      <c r="DX233" s="37">
        <f t="shared" ca="1" si="123"/>
        <v>621.15301872218163</v>
      </c>
      <c r="DY233" s="37">
        <f t="shared" ca="1" si="136"/>
        <v>0</v>
      </c>
      <c r="DZ233" s="37">
        <f t="shared" ca="1" si="124"/>
        <v>0</v>
      </c>
      <c r="EA233" s="37">
        <f t="shared" ca="1" si="125"/>
        <v>0</v>
      </c>
      <c r="EB233">
        <f t="shared" ca="1" si="137"/>
        <v>1</v>
      </c>
    </row>
    <row r="234" spans="1:132">
      <c r="A234">
        <f t="shared" si="138"/>
        <v>225</v>
      </c>
      <c r="B234" s="52">
        <f ca="1">'Rainfall Year 2025'!M320</f>
        <v>1.948459260027366</v>
      </c>
      <c r="C234" s="37">
        <f t="shared" ca="1" si="108"/>
        <v>3507.2266680492589</v>
      </c>
      <c r="D234" s="37">
        <f t="shared" ca="1" si="126"/>
        <v>0</v>
      </c>
      <c r="E234" s="37">
        <f t="shared" ca="1" si="109"/>
        <v>0</v>
      </c>
      <c r="F234" s="37">
        <f t="shared" ca="1" si="110"/>
        <v>0</v>
      </c>
      <c r="G234">
        <f t="shared" ca="1" si="127"/>
        <v>1</v>
      </c>
      <c r="Z234">
        <f t="shared" si="139"/>
        <v>225</v>
      </c>
      <c r="AA234" s="52">
        <f ca="1">'Rainfall Year 2035 '!M320</f>
        <v>5.5821128955895452</v>
      </c>
      <c r="AB234" s="37">
        <f t="shared" ca="1" si="111"/>
        <v>10047.803212061181</v>
      </c>
      <c r="AC234" s="37">
        <f t="shared" ca="1" si="128"/>
        <v>0</v>
      </c>
      <c r="AD234" s="37">
        <f t="shared" ca="1" si="112"/>
        <v>0</v>
      </c>
      <c r="AE234" s="37">
        <f t="shared" ca="1" si="113"/>
        <v>47.803212061180602</v>
      </c>
      <c r="AF234">
        <f t="shared" ca="1" si="129"/>
        <v>1</v>
      </c>
      <c r="AX234">
        <f t="shared" si="140"/>
        <v>225</v>
      </c>
      <c r="AY234" s="52">
        <f ca="1">'Rainfall Year 2045'!M320</f>
        <v>0.42051886393185012</v>
      </c>
      <c r="AZ234" s="37">
        <f t="shared" ca="1" si="114"/>
        <v>756.93395507733021</v>
      </c>
      <c r="BA234" s="37">
        <f t="shared" ca="1" si="130"/>
        <v>5079.0537493682377</v>
      </c>
      <c r="BB234" s="37">
        <f t="shared" ca="1" si="115"/>
        <v>5079.0537493682377</v>
      </c>
      <c r="BC234" s="37">
        <f t="shared" ca="1" si="116"/>
        <v>0</v>
      </c>
      <c r="BD234">
        <f t="shared" ca="1" si="131"/>
        <v>1</v>
      </c>
      <c r="BX234">
        <f t="shared" si="141"/>
        <v>225</v>
      </c>
      <c r="BY234" s="52">
        <f ca="1">'Rainfall Year 2055 '!M320</f>
        <v>0.73066380201283976</v>
      </c>
      <c r="BZ234" s="37">
        <f t="shared" ca="1" si="117"/>
        <v>1315.1948436231116</v>
      </c>
      <c r="CA234" s="37">
        <f t="shared" ca="1" si="132"/>
        <v>10000</v>
      </c>
      <c r="CB234" s="37">
        <f t="shared" ca="1" si="118"/>
        <v>10000</v>
      </c>
      <c r="CC234" s="37">
        <f t="shared" ca="1" si="119"/>
        <v>0</v>
      </c>
      <c r="CD234">
        <f t="shared" ca="1" si="133"/>
        <v>1</v>
      </c>
      <c r="CW234">
        <f t="shared" si="142"/>
        <v>225</v>
      </c>
      <c r="CX234" s="52">
        <f ca="1">'Rainfall Year 2065 '!M320</f>
        <v>2.5860898922333901</v>
      </c>
      <c r="CY234" s="37">
        <f t="shared" ca="1" si="120"/>
        <v>4654.9618060201019</v>
      </c>
      <c r="CZ234" s="37">
        <f t="shared" ca="1" si="134"/>
        <v>216.07909168688326</v>
      </c>
      <c r="DA234" s="37">
        <f t="shared" ca="1" si="121"/>
        <v>216.07909168688326</v>
      </c>
      <c r="DB234" s="37">
        <f t="shared" ca="1" si="122"/>
        <v>0</v>
      </c>
      <c r="DC234">
        <f t="shared" ca="1" si="135"/>
        <v>1</v>
      </c>
      <c r="DV234">
        <f t="shared" si="143"/>
        <v>225</v>
      </c>
      <c r="DW234" s="52">
        <f ca="1">'Rainfall Year 2075'!M320</f>
        <v>4.7079486823405885</v>
      </c>
      <c r="DX234" s="37">
        <f t="shared" ca="1" si="123"/>
        <v>8474.3076282130587</v>
      </c>
      <c r="DY234" s="37">
        <f t="shared" ca="1" si="136"/>
        <v>621.15301872218163</v>
      </c>
      <c r="DZ234" s="37">
        <f t="shared" ca="1" si="124"/>
        <v>621.15301872218163</v>
      </c>
      <c r="EA234" s="37">
        <f t="shared" ca="1" si="125"/>
        <v>0</v>
      </c>
      <c r="EB234">
        <f t="shared" ca="1" si="137"/>
        <v>1</v>
      </c>
    </row>
    <row r="235" spans="1:132">
      <c r="A235">
        <f t="shared" si="138"/>
        <v>226</v>
      </c>
      <c r="B235" s="52">
        <f ca="1">'Rainfall Year 2025'!M321</f>
        <v>1.2821805831298014</v>
      </c>
      <c r="C235" s="37">
        <f t="shared" ca="1" si="108"/>
        <v>2307.9250496336426</v>
      </c>
      <c r="D235" s="37">
        <f t="shared" ca="1" si="126"/>
        <v>3507.2266680492589</v>
      </c>
      <c r="E235" s="37">
        <f t="shared" ca="1" si="109"/>
        <v>3507.2266680492589</v>
      </c>
      <c r="F235" s="37">
        <f t="shared" ca="1" si="110"/>
        <v>0</v>
      </c>
      <c r="G235">
        <f t="shared" ca="1" si="127"/>
        <v>1</v>
      </c>
      <c r="Z235">
        <f t="shared" si="139"/>
        <v>226</v>
      </c>
      <c r="AA235" s="52">
        <f ca="1">'Rainfall Year 2035 '!M321</f>
        <v>0</v>
      </c>
      <c r="AB235" s="37">
        <f t="shared" ca="1" si="111"/>
        <v>0</v>
      </c>
      <c r="AC235" s="37">
        <f t="shared" ca="1" si="128"/>
        <v>10000</v>
      </c>
      <c r="AD235" s="37">
        <f t="shared" ca="1" si="112"/>
        <v>10000</v>
      </c>
      <c r="AE235" s="37">
        <f t="shared" ca="1" si="113"/>
        <v>0</v>
      </c>
      <c r="AF235">
        <f t="shared" ca="1" si="129"/>
        <v>0</v>
      </c>
      <c r="AX235">
        <f t="shared" si="140"/>
        <v>226</v>
      </c>
      <c r="AY235" s="52">
        <f ca="1">'Rainfall Year 2045'!M321</f>
        <v>5.8068175713573176</v>
      </c>
      <c r="AZ235" s="37">
        <f t="shared" ca="1" si="114"/>
        <v>10452.271628443172</v>
      </c>
      <c r="BA235" s="37">
        <f t="shared" ca="1" si="130"/>
        <v>756.93395507733021</v>
      </c>
      <c r="BB235" s="37">
        <f t="shared" ca="1" si="115"/>
        <v>756.93395507733021</v>
      </c>
      <c r="BC235" s="37">
        <f t="shared" ca="1" si="116"/>
        <v>452.27162844317172</v>
      </c>
      <c r="BD235">
        <f t="shared" ca="1" si="131"/>
        <v>1</v>
      </c>
      <c r="BX235">
        <f t="shared" si="141"/>
        <v>226</v>
      </c>
      <c r="BY235" s="52">
        <f ca="1">'Rainfall Year 2055 '!M321</f>
        <v>1.8872641157045231</v>
      </c>
      <c r="BZ235" s="37">
        <f t="shared" ca="1" si="117"/>
        <v>3397.0754082681415</v>
      </c>
      <c r="CA235" s="37">
        <f t="shared" ca="1" si="132"/>
        <v>1315.1948436231123</v>
      </c>
      <c r="CB235" s="37">
        <f t="shared" ca="1" si="118"/>
        <v>1315.1948436231123</v>
      </c>
      <c r="CC235" s="37">
        <f t="shared" ca="1" si="119"/>
        <v>0</v>
      </c>
      <c r="CD235">
        <f t="shared" ca="1" si="133"/>
        <v>1</v>
      </c>
      <c r="CW235">
        <f t="shared" si="142"/>
        <v>226</v>
      </c>
      <c r="CX235" s="52">
        <f ca="1">'Rainfall Year 2065 '!M321</f>
        <v>0.30866141351952814</v>
      </c>
      <c r="CY235" s="37">
        <f t="shared" ca="1" si="120"/>
        <v>555.59054433515064</v>
      </c>
      <c r="CZ235" s="37">
        <f t="shared" ca="1" si="134"/>
        <v>4654.9618060201019</v>
      </c>
      <c r="DA235" s="37">
        <f t="shared" ca="1" si="121"/>
        <v>4654.9618060201019</v>
      </c>
      <c r="DB235" s="37">
        <f t="shared" ca="1" si="122"/>
        <v>0</v>
      </c>
      <c r="DC235">
        <f t="shared" ca="1" si="135"/>
        <v>1</v>
      </c>
      <c r="DV235">
        <f t="shared" si="143"/>
        <v>226</v>
      </c>
      <c r="DW235" s="52">
        <f ca="1">'Rainfall Year 2075'!M321</f>
        <v>13.547096096062843</v>
      </c>
      <c r="DX235" s="37">
        <f t="shared" ca="1" si="123"/>
        <v>24384.772972913117</v>
      </c>
      <c r="DY235" s="37">
        <f t="shared" ca="1" si="136"/>
        <v>8474.3076282130587</v>
      </c>
      <c r="DZ235" s="37">
        <f t="shared" ca="1" si="124"/>
        <v>8474.3076282130587</v>
      </c>
      <c r="EA235" s="37">
        <f t="shared" ca="1" si="125"/>
        <v>14384.772972913117</v>
      </c>
      <c r="EB235">
        <f t="shared" ca="1" si="137"/>
        <v>1</v>
      </c>
    </row>
    <row r="236" spans="1:132">
      <c r="A236">
        <f t="shared" si="138"/>
        <v>227</v>
      </c>
      <c r="B236" s="52">
        <f ca="1">'Rainfall Year 2025'!M322</f>
        <v>0.79980137369363524</v>
      </c>
      <c r="C236" s="37">
        <f t="shared" ca="1" si="108"/>
        <v>1439.6424726485434</v>
      </c>
      <c r="D236" s="37">
        <f t="shared" ca="1" si="126"/>
        <v>2307.9250496336431</v>
      </c>
      <c r="E236" s="37">
        <f t="shared" ca="1" si="109"/>
        <v>2307.9250496336431</v>
      </c>
      <c r="F236" s="37">
        <f t="shared" ca="1" si="110"/>
        <v>0</v>
      </c>
      <c r="G236">
        <f t="shared" ca="1" si="127"/>
        <v>1</v>
      </c>
      <c r="Z236">
        <f t="shared" si="139"/>
        <v>227</v>
      </c>
      <c r="AA236" s="52">
        <f ca="1">'Rainfall Year 2035 '!M322</f>
        <v>0.34697614743755473</v>
      </c>
      <c r="AB236" s="37">
        <f t="shared" ca="1" si="111"/>
        <v>624.55706538759853</v>
      </c>
      <c r="AC236" s="37">
        <f t="shared" ca="1" si="128"/>
        <v>0</v>
      </c>
      <c r="AD236" s="37">
        <f t="shared" ca="1" si="112"/>
        <v>0</v>
      </c>
      <c r="AE236" s="37">
        <f t="shared" ca="1" si="113"/>
        <v>0</v>
      </c>
      <c r="AF236">
        <f t="shared" ca="1" si="129"/>
        <v>1</v>
      </c>
      <c r="AX236">
        <f t="shared" si="140"/>
        <v>227</v>
      </c>
      <c r="AY236" s="52">
        <f ca="1">'Rainfall Year 2045'!M322</f>
        <v>0</v>
      </c>
      <c r="AZ236" s="37">
        <f t="shared" ca="1" si="114"/>
        <v>0</v>
      </c>
      <c r="BA236" s="37">
        <f t="shared" ca="1" si="130"/>
        <v>10000</v>
      </c>
      <c r="BB236" s="37">
        <f t="shared" ca="1" si="115"/>
        <v>10000</v>
      </c>
      <c r="BC236" s="37">
        <f t="shared" ca="1" si="116"/>
        <v>0</v>
      </c>
      <c r="BD236">
        <f t="shared" ca="1" si="131"/>
        <v>0</v>
      </c>
      <c r="BX236">
        <f t="shared" si="141"/>
        <v>227</v>
      </c>
      <c r="BY236" s="52">
        <f ca="1">'Rainfall Year 2055 '!M322</f>
        <v>0.93326928793371478</v>
      </c>
      <c r="BZ236" s="37">
        <f t="shared" ca="1" si="117"/>
        <v>1679.8847182806867</v>
      </c>
      <c r="CA236" s="37">
        <f t="shared" ca="1" si="132"/>
        <v>3397.0754082681415</v>
      </c>
      <c r="CB236" s="37">
        <f t="shared" ca="1" si="118"/>
        <v>3397.0754082681415</v>
      </c>
      <c r="CC236" s="37">
        <f t="shared" ca="1" si="119"/>
        <v>0</v>
      </c>
      <c r="CD236">
        <f t="shared" ca="1" si="133"/>
        <v>1</v>
      </c>
      <c r="CW236">
        <f t="shared" si="142"/>
        <v>227</v>
      </c>
      <c r="CX236" s="52">
        <f ca="1">'Rainfall Year 2065 '!M322</f>
        <v>0.50569602061184438</v>
      </c>
      <c r="CY236" s="37">
        <f t="shared" ca="1" si="120"/>
        <v>910.25283710131987</v>
      </c>
      <c r="CZ236" s="37">
        <f t="shared" ca="1" si="134"/>
        <v>555.5905443351503</v>
      </c>
      <c r="DA236" s="37">
        <f t="shared" ca="1" si="121"/>
        <v>555.5905443351503</v>
      </c>
      <c r="DB236" s="37">
        <f t="shared" ca="1" si="122"/>
        <v>0</v>
      </c>
      <c r="DC236">
        <f t="shared" ca="1" si="135"/>
        <v>1</v>
      </c>
      <c r="DV236">
        <f t="shared" si="143"/>
        <v>227</v>
      </c>
      <c r="DW236" s="52">
        <f ca="1">'Rainfall Year 2075'!M322</f>
        <v>1.8653443942432024</v>
      </c>
      <c r="DX236" s="37">
        <f t="shared" ca="1" si="123"/>
        <v>3357.6199096377645</v>
      </c>
      <c r="DY236" s="37">
        <f t="shared" ca="1" si="136"/>
        <v>10000</v>
      </c>
      <c r="DZ236" s="37">
        <f t="shared" ca="1" si="124"/>
        <v>10000</v>
      </c>
      <c r="EA236" s="37">
        <f t="shared" ca="1" si="125"/>
        <v>0</v>
      </c>
      <c r="EB236">
        <f t="shared" ca="1" si="137"/>
        <v>1</v>
      </c>
    </row>
    <row r="237" spans="1:132">
      <c r="A237">
        <f t="shared" si="138"/>
        <v>228</v>
      </c>
      <c r="B237" s="52">
        <f ca="1">'Rainfall Year 2025'!M323</f>
        <v>0</v>
      </c>
      <c r="C237" s="37">
        <f t="shared" ca="1" si="108"/>
        <v>0</v>
      </c>
      <c r="D237" s="37">
        <f t="shared" ca="1" si="126"/>
        <v>1439.6424726485434</v>
      </c>
      <c r="E237" s="37">
        <f t="shared" ca="1" si="109"/>
        <v>1439.6424726485434</v>
      </c>
      <c r="F237" s="37">
        <f t="shared" ca="1" si="110"/>
        <v>0</v>
      </c>
      <c r="G237">
        <f t="shared" ca="1" si="127"/>
        <v>0</v>
      </c>
      <c r="Z237">
        <f t="shared" si="139"/>
        <v>228</v>
      </c>
      <c r="AA237" s="52">
        <f ca="1">'Rainfall Year 2035 '!M323</f>
        <v>0</v>
      </c>
      <c r="AB237" s="37">
        <f t="shared" ca="1" si="111"/>
        <v>0</v>
      </c>
      <c r="AC237" s="37">
        <f t="shared" ca="1" si="128"/>
        <v>624.55706538759853</v>
      </c>
      <c r="AD237" s="37">
        <f t="shared" ca="1" si="112"/>
        <v>624.55706538759853</v>
      </c>
      <c r="AE237" s="37">
        <f t="shared" ca="1" si="113"/>
        <v>0</v>
      </c>
      <c r="AF237">
        <f t="shared" ca="1" si="129"/>
        <v>0</v>
      </c>
      <c r="AX237">
        <f t="shared" si="140"/>
        <v>228</v>
      </c>
      <c r="AY237" s="52">
        <f ca="1">'Rainfall Year 2045'!M323</f>
        <v>1.7183612427557999</v>
      </c>
      <c r="AZ237" s="37">
        <f t="shared" ca="1" si="114"/>
        <v>3093.0502369604401</v>
      </c>
      <c r="BA237" s="37">
        <f t="shared" ca="1" si="130"/>
        <v>0</v>
      </c>
      <c r="BB237" s="37">
        <f t="shared" ca="1" si="115"/>
        <v>0</v>
      </c>
      <c r="BC237" s="37">
        <f t="shared" ca="1" si="116"/>
        <v>0</v>
      </c>
      <c r="BD237">
        <f t="shared" ca="1" si="131"/>
        <v>1</v>
      </c>
      <c r="BX237">
        <f t="shared" si="141"/>
        <v>228</v>
      </c>
      <c r="BY237" s="52">
        <f ca="1">'Rainfall Year 2055 '!M323</f>
        <v>3.7157801104396846</v>
      </c>
      <c r="BZ237" s="37">
        <f t="shared" ca="1" si="117"/>
        <v>6688.4041987914325</v>
      </c>
      <c r="CA237" s="37">
        <f t="shared" ca="1" si="132"/>
        <v>1679.8847182806867</v>
      </c>
      <c r="CB237" s="37">
        <f t="shared" ca="1" si="118"/>
        <v>1679.8847182806867</v>
      </c>
      <c r="CC237" s="37">
        <f t="shared" ca="1" si="119"/>
        <v>0</v>
      </c>
      <c r="CD237">
        <f t="shared" ca="1" si="133"/>
        <v>1</v>
      </c>
      <c r="CW237">
        <f t="shared" si="142"/>
        <v>228</v>
      </c>
      <c r="CX237" s="52">
        <f ca="1">'Rainfall Year 2065 '!M323</f>
        <v>7.2769988916500399</v>
      </c>
      <c r="CY237" s="37">
        <f t="shared" ca="1" si="120"/>
        <v>13098.598004970072</v>
      </c>
      <c r="CZ237" s="37">
        <f t="shared" ca="1" si="134"/>
        <v>910.25283710131998</v>
      </c>
      <c r="DA237" s="37">
        <f t="shared" ca="1" si="121"/>
        <v>910.25283710131998</v>
      </c>
      <c r="DB237" s="37">
        <f t="shared" ca="1" si="122"/>
        <v>3098.598004970072</v>
      </c>
      <c r="DC237">
        <f t="shared" ca="1" si="135"/>
        <v>1</v>
      </c>
      <c r="DV237">
        <f t="shared" si="143"/>
        <v>228</v>
      </c>
      <c r="DW237" s="52">
        <f ca="1">'Rainfall Year 2075'!M323</f>
        <v>3.4715160495234856</v>
      </c>
      <c r="DX237" s="37">
        <f t="shared" ca="1" si="123"/>
        <v>6248.7288891422741</v>
      </c>
      <c r="DY237" s="37">
        <f t="shared" ca="1" si="136"/>
        <v>3357.6199096377641</v>
      </c>
      <c r="DZ237" s="37">
        <f t="shared" ca="1" si="124"/>
        <v>3357.6199096377641</v>
      </c>
      <c r="EA237" s="37">
        <f t="shared" ca="1" si="125"/>
        <v>0</v>
      </c>
      <c r="EB237">
        <f t="shared" ca="1" si="137"/>
        <v>1</v>
      </c>
    </row>
    <row r="238" spans="1:132">
      <c r="A238">
        <f t="shared" si="138"/>
        <v>229</v>
      </c>
      <c r="B238" s="52">
        <f ca="1">'Rainfall Year 2025'!M324</f>
        <v>3.4347740221875971</v>
      </c>
      <c r="C238" s="37">
        <f t="shared" ca="1" si="108"/>
        <v>6182.5932399376752</v>
      </c>
      <c r="D238" s="37">
        <f t="shared" ca="1" si="126"/>
        <v>0</v>
      </c>
      <c r="E238" s="37">
        <f t="shared" ca="1" si="109"/>
        <v>0</v>
      </c>
      <c r="F238" s="37">
        <f t="shared" ca="1" si="110"/>
        <v>0</v>
      </c>
      <c r="G238">
        <f t="shared" ca="1" si="127"/>
        <v>1</v>
      </c>
      <c r="Z238">
        <f t="shared" si="139"/>
        <v>229</v>
      </c>
      <c r="AA238" s="52">
        <f ca="1">'Rainfall Year 2035 '!M324</f>
        <v>0</v>
      </c>
      <c r="AB238" s="37">
        <f t="shared" ca="1" si="111"/>
        <v>0</v>
      </c>
      <c r="AC238" s="37">
        <f t="shared" ca="1" si="128"/>
        <v>0</v>
      </c>
      <c r="AD238" s="37">
        <f t="shared" ca="1" si="112"/>
        <v>0</v>
      </c>
      <c r="AE238" s="37">
        <f t="shared" ca="1" si="113"/>
        <v>0</v>
      </c>
      <c r="AF238">
        <f t="shared" ca="1" si="129"/>
        <v>0</v>
      </c>
      <c r="AX238">
        <f t="shared" si="140"/>
        <v>229</v>
      </c>
      <c r="AY238" s="52">
        <f ca="1">'Rainfall Year 2045'!M324</f>
        <v>0.7052376128193234</v>
      </c>
      <c r="AZ238" s="37">
        <f t="shared" ca="1" si="114"/>
        <v>1269.4277030747821</v>
      </c>
      <c r="BA238" s="37">
        <f t="shared" ca="1" si="130"/>
        <v>3093.0502369604401</v>
      </c>
      <c r="BB238" s="37">
        <f t="shared" ca="1" si="115"/>
        <v>3093.0502369604401</v>
      </c>
      <c r="BC238" s="37">
        <f t="shared" ca="1" si="116"/>
        <v>0</v>
      </c>
      <c r="BD238">
        <f t="shared" ca="1" si="131"/>
        <v>1</v>
      </c>
      <c r="BX238">
        <f t="shared" si="141"/>
        <v>229</v>
      </c>
      <c r="BY238" s="52">
        <f ca="1">'Rainfall Year 2055 '!M324</f>
        <v>7.8464476753888066</v>
      </c>
      <c r="BZ238" s="37">
        <f t="shared" ca="1" si="117"/>
        <v>14123.605815699852</v>
      </c>
      <c r="CA238" s="37">
        <f t="shared" ca="1" si="132"/>
        <v>6688.4041987914325</v>
      </c>
      <c r="CB238" s="37">
        <f t="shared" ca="1" si="118"/>
        <v>6688.4041987914325</v>
      </c>
      <c r="CC238" s="37">
        <f t="shared" ca="1" si="119"/>
        <v>4123.6058156998515</v>
      </c>
      <c r="CD238">
        <f t="shared" ca="1" si="133"/>
        <v>1</v>
      </c>
      <c r="CW238">
        <f t="shared" si="142"/>
        <v>229</v>
      </c>
      <c r="CX238" s="52">
        <f ca="1">'Rainfall Year 2065 '!M324</f>
        <v>2.3456770308498385</v>
      </c>
      <c r="CY238" s="37">
        <f t="shared" ca="1" si="120"/>
        <v>4222.2186555297094</v>
      </c>
      <c r="CZ238" s="37">
        <f t="shared" ca="1" si="134"/>
        <v>10000</v>
      </c>
      <c r="DA238" s="37">
        <f t="shared" ca="1" si="121"/>
        <v>10000</v>
      </c>
      <c r="DB238" s="37">
        <f t="shared" ca="1" si="122"/>
        <v>0</v>
      </c>
      <c r="DC238">
        <f t="shared" ca="1" si="135"/>
        <v>1</v>
      </c>
      <c r="DV238">
        <f t="shared" si="143"/>
        <v>229</v>
      </c>
      <c r="DW238" s="52">
        <f ca="1">'Rainfall Year 2075'!M324</f>
        <v>0</v>
      </c>
      <c r="DX238" s="37">
        <f t="shared" ca="1" si="123"/>
        <v>0</v>
      </c>
      <c r="DY238" s="37">
        <f t="shared" ca="1" si="136"/>
        <v>6248.7288891422741</v>
      </c>
      <c r="DZ238" s="37">
        <f t="shared" ca="1" si="124"/>
        <v>6248.7288891422741</v>
      </c>
      <c r="EA238" s="37">
        <f t="shared" ca="1" si="125"/>
        <v>0</v>
      </c>
      <c r="EB238">
        <f t="shared" ca="1" si="137"/>
        <v>0</v>
      </c>
    </row>
    <row r="239" spans="1:132">
      <c r="A239">
        <f t="shared" si="138"/>
        <v>230</v>
      </c>
      <c r="B239" s="52">
        <f ca="1">'Rainfall Year 2025'!M325</f>
        <v>1.6744666895138738</v>
      </c>
      <c r="C239" s="37">
        <f t="shared" ca="1" si="108"/>
        <v>3014.040041124973</v>
      </c>
      <c r="D239" s="37">
        <f t="shared" ca="1" si="126"/>
        <v>6182.5932399376752</v>
      </c>
      <c r="E239" s="37">
        <f t="shared" ca="1" si="109"/>
        <v>6182.5932399376752</v>
      </c>
      <c r="F239" s="37">
        <f t="shared" ca="1" si="110"/>
        <v>0</v>
      </c>
      <c r="G239">
        <f t="shared" ca="1" si="127"/>
        <v>1</v>
      </c>
      <c r="Z239">
        <f t="shared" si="139"/>
        <v>230</v>
      </c>
      <c r="AA239" s="52">
        <f ca="1">'Rainfall Year 2035 '!M325</f>
        <v>2.4967827687428978</v>
      </c>
      <c r="AB239" s="37">
        <f t="shared" ca="1" si="111"/>
        <v>4494.2089837372159</v>
      </c>
      <c r="AC239" s="37">
        <f t="shared" ca="1" si="128"/>
        <v>0</v>
      </c>
      <c r="AD239" s="37">
        <f t="shared" ca="1" si="112"/>
        <v>0</v>
      </c>
      <c r="AE239" s="37">
        <f t="shared" ca="1" si="113"/>
        <v>0</v>
      </c>
      <c r="AF239">
        <f t="shared" ca="1" si="129"/>
        <v>1</v>
      </c>
      <c r="AX239">
        <f t="shared" si="140"/>
        <v>230</v>
      </c>
      <c r="AY239" s="52">
        <f ca="1">'Rainfall Year 2045'!M325</f>
        <v>3.1568326015678645</v>
      </c>
      <c r="AZ239" s="37">
        <f t="shared" ca="1" si="114"/>
        <v>5682.2986828221565</v>
      </c>
      <c r="BA239" s="37">
        <f t="shared" ca="1" si="130"/>
        <v>1269.4277030747817</v>
      </c>
      <c r="BB239" s="37">
        <f t="shared" ca="1" si="115"/>
        <v>1269.4277030747817</v>
      </c>
      <c r="BC239" s="37">
        <f t="shared" ca="1" si="116"/>
        <v>0</v>
      </c>
      <c r="BD239">
        <f t="shared" ca="1" si="131"/>
        <v>1</v>
      </c>
      <c r="BX239">
        <f t="shared" si="141"/>
        <v>230</v>
      </c>
      <c r="BY239" s="52">
        <f ca="1">'Rainfall Year 2055 '!M325</f>
        <v>5.7332099242060437</v>
      </c>
      <c r="BZ239" s="37">
        <f t="shared" ca="1" si="117"/>
        <v>10319.777863570878</v>
      </c>
      <c r="CA239" s="37">
        <f t="shared" ca="1" si="132"/>
        <v>10000</v>
      </c>
      <c r="CB239" s="37">
        <f t="shared" ca="1" si="118"/>
        <v>10000</v>
      </c>
      <c r="CC239" s="37">
        <f t="shared" ca="1" si="119"/>
        <v>319.77786357087825</v>
      </c>
      <c r="CD239">
        <f t="shared" ca="1" si="133"/>
        <v>1</v>
      </c>
      <c r="CW239">
        <f t="shared" si="142"/>
        <v>230</v>
      </c>
      <c r="CX239" s="52">
        <f ca="1">'Rainfall Year 2065 '!M325</f>
        <v>0</v>
      </c>
      <c r="CY239" s="37">
        <f t="shared" ca="1" si="120"/>
        <v>0</v>
      </c>
      <c r="CZ239" s="37">
        <f t="shared" ca="1" si="134"/>
        <v>4222.2186555297085</v>
      </c>
      <c r="DA239" s="37">
        <f t="shared" ca="1" si="121"/>
        <v>4222.2186555297085</v>
      </c>
      <c r="DB239" s="37">
        <f t="shared" ca="1" si="122"/>
        <v>0</v>
      </c>
      <c r="DC239">
        <f t="shared" ca="1" si="135"/>
        <v>0</v>
      </c>
      <c r="DV239">
        <f t="shared" si="143"/>
        <v>230</v>
      </c>
      <c r="DW239" s="52">
        <f ca="1">'Rainfall Year 2075'!M325</f>
        <v>0</v>
      </c>
      <c r="DX239" s="37">
        <f t="shared" ca="1" si="123"/>
        <v>0</v>
      </c>
      <c r="DY239" s="37">
        <f t="shared" ca="1" si="136"/>
        <v>0</v>
      </c>
      <c r="DZ239" s="37">
        <f t="shared" ca="1" si="124"/>
        <v>0</v>
      </c>
      <c r="EA239" s="37">
        <f t="shared" ca="1" si="125"/>
        <v>0</v>
      </c>
      <c r="EB239">
        <f t="shared" ca="1" si="137"/>
        <v>0</v>
      </c>
    </row>
    <row r="240" spans="1:132">
      <c r="A240">
        <f t="shared" si="138"/>
        <v>231</v>
      </c>
      <c r="B240" s="52">
        <f ca="1">'Rainfall Year 2025'!M326</f>
        <v>9.2674176725507564</v>
      </c>
      <c r="C240" s="37">
        <f t="shared" ca="1" si="108"/>
        <v>16681.351810591361</v>
      </c>
      <c r="D240" s="37">
        <f t="shared" ca="1" si="126"/>
        <v>3014.040041124973</v>
      </c>
      <c r="E240" s="37">
        <f t="shared" ca="1" si="109"/>
        <v>3014.040041124973</v>
      </c>
      <c r="F240" s="37">
        <f t="shared" ca="1" si="110"/>
        <v>6681.3518105913608</v>
      </c>
      <c r="G240">
        <f t="shared" ca="1" si="127"/>
        <v>1</v>
      </c>
      <c r="Z240">
        <f t="shared" si="139"/>
        <v>231</v>
      </c>
      <c r="AA240" s="52">
        <f ca="1">'Rainfall Year 2035 '!M326</f>
        <v>1.451963685520355</v>
      </c>
      <c r="AB240" s="37">
        <f t="shared" ca="1" si="111"/>
        <v>2613.5346339366392</v>
      </c>
      <c r="AC240" s="37">
        <f t="shared" ca="1" si="128"/>
        <v>4494.2089837372159</v>
      </c>
      <c r="AD240" s="37">
        <f t="shared" ca="1" si="112"/>
        <v>4494.2089837372159</v>
      </c>
      <c r="AE240" s="37">
        <f t="shared" ca="1" si="113"/>
        <v>0</v>
      </c>
      <c r="AF240">
        <f t="shared" ca="1" si="129"/>
        <v>1</v>
      </c>
      <c r="AX240">
        <f t="shared" si="140"/>
        <v>231</v>
      </c>
      <c r="AY240" s="52">
        <f ca="1">'Rainfall Year 2045'!M326</f>
        <v>0</v>
      </c>
      <c r="AZ240" s="37">
        <f t="shared" ca="1" si="114"/>
        <v>0</v>
      </c>
      <c r="BA240" s="37">
        <f t="shared" ca="1" si="130"/>
        <v>5682.2986828221565</v>
      </c>
      <c r="BB240" s="37">
        <f t="shared" ca="1" si="115"/>
        <v>5682.2986828221565</v>
      </c>
      <c r="BC240" s="37">
        <f t="shared" ca="1" si="116"/>
        <v>0</v>
      </c>
      <c r="BD240">
        <f t="shared" ca="1" si="131"/>
        <v>0</v>
      </c>
      <c r="BX240">
        <f t="shared" si="141"/>
        <v>231</v>
      </c>
      <c r="BY240" s="52">
        <f ca="1">'Rainfall Year 2055 '!M326</f>
        <v>5.0893505463664965</v>
      </c>
      <c r="BZ240" s="37">
        <f t="shared" ca="1" si="117"/>
        <v>9160.830983459693</v>
      </c>
      <c r="CA240" s="37">
        <f t="shared" ca="1" si="132"/>
        <v>10000</v>
      </c>
      <c r="CB240" s="37">
        <f t="shared" ca="1" si="118"/>
        <v>10000</v>
      </c>
      <c r="CC240" s="37">
        <f t="shared" ca="1" si="119"/>
        <v>0</v>
      </c>
      <c r="CD240">
        <f t="shared" ca="1" si="133"/>
        <v>1</v>
      </c>
      <c r="CW240">
        <f t="shared" si="142"/>
        <v>231</v>
      </c>
      <c r="CX240" s="52">
        <f ca="1">'Rainfall Year 2065 '!M326</f>
        <v>3.9718831671162</v>
      </c>
      <c r="CY240" s="37">
        <f t="shared" ca="1" si="120"/>
        <v>7149.3897008091599</v>
      </c>
      <c r="CZ240" s="37">
        <f t="shared" ca="1" si="134"/>
        <v>0</v>
      </c>
      <c r="DA240" s="37">
        <f t="shared" ca="1" si="121"/>
        <v>0</v>
      </c>
      <c r="DB240" s="37">
        <f t="shared" ca="1" si="122"/>
        <v>0</v>
      </c>
      <c r="DC240">
        <f t="shared" ca="1" si="135"/>
        <v>1</v>
      </c>
      <c r="DV240">
        <f t="shared" si="143"/>
        <v>231</v>
      </c>
      <c r="DW240" s="52">
        <f ca="1">'Rainfall Year 2075'!M326</f>
        <v>0</v>
      </c>
      <c r="DX240" s="37">
        <f t="shared" ca="1" si="123"/>
        <v>0</v>
      </c>
      <c r="DY240" s="37">
        <f t="shared" ca="1" si="136"/>
        <v>0</v>
      </c>
      <c r="DZ240" s="37">
        <f t="shared" ca="1" si="124"/>
        <v>0</v>
      </c>
      <c r="EA240" s="37">
        <f t="shared" ca="1" si="125"/>
        <v>0</v>
      </c>
      <c r="EB240">
        <f t="shared" ca="1" si="137"/>
        <v>0</v>
      </c>
    </row>
    <row r="241" spans="1:132">
      <c r="A241">
        <f t="shared" si="138"/>
        <v>232</v>
      </c>
      <c r="B241" s="52">
        <f ca="1">'Rainfall Year 2025'!M327</f>
        <v>0</v>
      </c>
      <c r="C241" s="37">
        <f t="shared" ca="1" si="108"/>
        <v>0</v>
      </c>
      <c r="D241" s="37">
        <f t="shared" ca="1" si="126"/>
        <v>10000</v>
      </c>
      <c r="E241" s="37">
        <f t="shared" ca="1" si="109"/>
        <v>10000</v>
      </c>
      <c r="F241" s="37">
        <f t="shared" ca="1" si="110"/>
        <v>0</v>
      </c>
      <c r="G241">
        <f t="shared" ca="1" si="127"/>
        <v>0</v>
      </c>
      <c r="Z241">
        <f t="shared" si="139"/>
        <v>232</v>
      </c>
      <c r="AA241" s="52">
        <f ca="1">'Rainfall Year 2035 '!M327</f>
        <v>1.7635842406003184</v>
      </c>
      <c r="AB241" s="37">
        <f t="shared" ca="1" si="111"/>
        <v>3174.4516330805732</v>
      </c>
      <c r="AC241" s="37">
        <f t="shared" ca="1" si="128"/>
        <v>2613.5346339366397</v>
      </c>
      <c r="AD241" s="37">
        <f t="shared" ca="1" si="112"/>
        <v>2613.5346339366397</v>
      </c>
      <c r="AE241" s="37">
        <f t="shared" ca="1" si="113"/>
        <v>0</v>
      </c>
      <c r="AF241">
        <f t="shared" ca="1" si="129"/>
        <v>1</v>
      </c>
      <c r="AX241">
        <f t="shared" si="140"/>
        <v>232</v>
      </c>
      <c r="AY241" s="52">
        <f ca="1">'Rainfall Year 2045'!M327</f>
        <v>0.95737934275945669</v>
      </c>
      <c r="AZ241" s="37">
        <f t="shared" ca="1" si="114"/>
        <v>1723.282816967022</v>
      </c>
      <c r="BA241" s="37">
        <f t="shared" ca="1" si="130"/>
        <v>0</v>
      </c>
      <c r="BB241" s="37">
        <f t="shared" ca="1" si="115"/>
        <v>0</v>
      </c>
      <c r="BC241" s="37">
        <f t="shared" ca="1" si="116"/>
        <v>0</v>
      </c>
      <c r="BD241">
        <f t="shared" ca="1" si="131"/>
        <v>1</v>
      </c>
      <c r="BX241">
        <f t="shared" si="141"/>
        <v>232</v>
      </c>
      <c r="BY241" s="52">
        <f ca="1">'Rainfall Year 2055 '!M327</f>
        <v>0.66568184954570286</v>
      </c>
      <c r="BZ241" s="37">
        <f t="shared" ca="1" si="117"/>
        <v>1198.2273291822651</v>
      </c>
      <c r="CA241" s="37">
        <f t="shared" ca="1" si="132"/>
        <v>9160.8309834596948</v>
      </c>
      <c r="CB241" s="37">
        <f t="shared" ca="1" si="118"/>
        <v>9160.8309834596948</v>
      </c>
      <c r="CC241" s="37">
        <f t="shared" ca="1" si="119"/>
        <v>0</v>
      </c>
      <c r="CD241">
        <f t="shared" ca="1" si="133"/>
        <v>1</v>
      </c>
      <c r="CW241">
        <f t="shared" si="142"/>
        <v>232</v>
      </c>
      <c r="CX241" s="52">
        <f ca="1">'Rainfall Year 2065 '!M327</f>
        <v>5.4769548371525749</v>
      </c>
      <c r="CY241" s="37">
        <f t="shared" ca="1" si="120"/>
        <v>9858.5187068746345</v>
      </c>
      <c r="CZ241" s="37">
        <f t="shared" ca="1" si="134"/>
        <v>7149.3897008091599</v>
      </c>
      <c r="DA241" s="37">
        <f t="shared" ca="1" si="121"/>
        <v>7149.3897008091599</v>
      </c>
      <c r="DB241" s="37">
        <f t="shared" ca="1" si="122"/>
        <v>0</v>
      </c>
      <c r="DC241">
        <f t="shared" ca="1" si="135"/>
        <v>1</v>
      </c>
      <c r="DV241">
        <f t="shared" si="143"/>
        <v>232</v>
      </c>
      <c r="DW241" s="52">
        <f ca="1">'Rainfall Year 2075'!M327</f>
        <v>1.5002573513376762</v>
      </c>
      <c r="DX241" s="37">
        <f t="shared" ca="1" si="123"/>
        <v>2700.463232407817</v>
      </c>
      <c r="DY241" s="37">
        <f t="shared" ca="1" si="136"/>
        <v>0</v>
      </c>
      <c r="DZ241" s="37">
        <f t="shared" ca="1" si="124"/>
        <v>0</v>
      </c>
      <c r="EA241" s="37">
        <f t="shared" ca="1" si="125"/>
        <v>0</v>
      </c>
      <c r="EB241">
        <f t="shared" ca="1" si="137"/>
        <v>1</v>
      </c>
    </row>
    <row r="242" spans="1:132">
      <c r="A242">
        <f t="shared" si="138"/>
        <v>233</v>
      </c>
      <c r="B242" s="52">
        <f ca="1">'Rainfall Year 2025'!M328</f>
        <v>0</v>
      </c>
      <c r="C242" s="37">
        <f t="shared" ca="1" si="108"/>
        <v>0</v>
      </c>
      <c r="D242" s="37">
        <f t="shared" ca="1" si="126"/>
        <v>0</v>
      </c>
      <c r="E242" s="37">
        <f t="shared" ca="1" si="109"/>
        <v>0</v>
      </c>
      <c r="F242" s="37">
        <f t="shared" ca="1" si="110"/>
        <v>0</v>
      </c>
      <c r="G242">
        <f t="shared" ca="1" si="127"/>
        <v>0</v>
      </c>
      <c r="Z242">
        <f t="shared" si="139"/>
        <v>233</v>
      </c>
      <c r="AA242" s="52">
        <f ca="1">'Rainfall Year 2035 '!M328</f>
        <v>0.24479006283580837</v>
      </c>
      <c r="AB242" s="37">
        <f t="shared" ca="1" si="111"/>
        <v>440.62211310445508</v>
      </c>
      <c r="AC242" s="37">
        <f t="shared" ca="1" si="128"/>
        <v>3174.4516330805736</v>
      </c>
      <c r="AD242" s="37">
        <f t="shared" ca="1" si="112"/>
        <v>3174.4516330805736</v>
      </c>
      <c r="AE242" s="37">
        <f t="shared" ca="1" si="113"/>
        <v>0</v>
      </c>
      <c r="AF242">
        <f t="shared" ca="1" si="129"/>
        <v>1</v>
      </c>
      <c r="AX242">
        <f t="shared" si="140"/>
        <v>233</v>
      </c>
      <c r="AY242" s="52">
        <f ca="1">'Rainfall Year 2045'!M328</f>
        <v>0.26424501645009335</v>
      </c>
      <c r="AZ242" s="37">
        <f t="shared" ca="1" si="114"/>
        <v>475.641029610168</v>
      </c>
      <c r="BA242" s="37">
        <f t="shared" ca="1" si="130"/>
        <v>1723.282816967022</v>
      </c>
      <c r="BB242" s="37">
        <f t="shared" ca="1" si="115"/>
        <v>1723.282816967022</v>
      </c>
      <c r="BC242" s="37">
        <f t="shared" ca="1" si="116"/>
        <v>0</v>
      </c>
      <c r="BD242">
        <f t="shared" ca="1" si="131"/>
        <v>1</v>
      </c>
      <c r="BX242">
        <f t="shared" si="141"/>
        <v>233</v>
      </c>
      <c r="BY242" s="52">
        <f ca="1">'Rainfall Year 2055 '!M328</f>
        <v>1.0932363942448169</v>
      </c>
      <c r="BZ242" s="37">
        <f t="shared" ca="1" si="117"/>
        <v>1967.8255096406704</v>
      </c>
      <c r="CA242" s="37">
        <f t="shared" ca="1" si="132"/>
        <v>1198.2273291822657</v>
      </c>
      <c r="CB242" s="37">
        <f t="shared" ca="1" si="118"/>
        <v>1198.2273291822657</v>
      </c>
      <c r="CC242" s="37">
        <f t="shared" ca="1" si="119"/>
        <v>0</v>
      </c>
      <c r="CD242">
        <f t="shared" ca="1" si="133"/>
        <v>1</v>
      </c>
      <c r="CW242">
        <f t="shared" si="142"/>
        <v>233</v>
      </c>
      <c r="CX242" s="52">
        <f ca="1">'Rainfall Year 2065 '!M328</f>
        <v>8.0365527911551465E-2</v>
      </c>
      <c r="CY242" s="37">
        <f t="shared" ca="1" si="120"/>
        <v>144.65795024079264</v>
      </c>
      <c r="CZ242" s="37">
        <f t="shared" ca="1" si="134"/>
        <v>9858.5187068746345</v>
      </c>
      <c r="DA242" s="37">
        <f t="shared" ca="1" si="121"/>
        <v>9858.5187068746345</v>
      </c>
      <c r="DB242" s="37">
        <f t="shared" ca="1" si="122"/>
        <v>0</v>
      </c>
      <c r="DC242">
        <f t="shared" ca="1" si="135"/>
        <v>1</v>
      </c>
      <c r="DV242">
        <f t="shared" si="143"/>
        <v>233</v>
      </c>
      <c r="DW242" s="52">
        <f ca="1">'Rainfall Year 2075'!M328</f>
        <v>0</v>
      </c>
      <c r="DX242" s="37">
        <f t="shared" ca="1" si="123"/>
        <v>0</v>
      </c>
      <c r="DY242" s="37">
        <f t="shared" ca="1" si="136"/>
        <v>2700.463232407817</v>
      </c>
      <c r="DZ242" s="37">
        <f t="shared" ca="1" si="124"/>
        <v>2700.463232407817</v>
      </c>
      <c r="EA242" s="37">
        <f t="shared" ca="1" si="125"/>
        <v>0</v>
      </c>
      <c r="EB242">
        <f t="shared" ca="1" si="137"/>
        <v>0</v>
      </c>
    </row>
    <row r="243" spans="1:132">
      <c r="A243">
        <f t="shared" si="138"/>
        <v>234</v>
      </c>
      <c r="B243" s="52">
        <f ca="1">'Rainfall Year 2025'!M329</f>
        <v>0.8497415809668305</v>
      </c>
      <c r="C243" s="37">
        <f t="shared" ca="1" si="108"/>
        <v>1529.5348457402949</v>
      </c>
      <c r="D243" s="37">
        <f t="shared" ca="1" si="126"/>
        <v>0</v>
      </c>
      <c r="E243" s="37">
        <f t="shared" ca="1" si="109"/>
        <v>0</v>
      </c>
      <c r="F243" s="37">
        <f t="shared" ca="1" si="110"/>
        <v>0</v>
      </c>
      <c r="G243">
        <f t="shared" ca="1" si="127"/>
        <v>1</v>
      </c>
      <c r="Z243">
        <f t="shared" si="139"/>
        <v>234</v>
      </c>
      <c r="AA243" s="52">
        <f ca="1">'Rainfall Year 2035 '!M329</f>
        <v>4.653961555690997</v>
      </c>
      <c r="AB243" s="37">
        <f t="shared" ca="1" si="111"/>
        <v>8377.1308002437945</v>
      </c>
      <c r="AC243" s="37">
        <f t="shared" ca="1" si="128"/>
        <v>440.62211310445491</v>
      </c>
      <c r="AD243" s="37">
        <f t="shared" ca="1" si="112"/>
        <v>440.62211310445491</v>
      </c>
      <c r="AE243" s="37">
        <f t="shared" ca="1" si="113"/>
        <v>0</v>
      </c>
      <c r="AF243">
        <f t="shared" ca="1" si="129"/>
        <v>1</v>
      </c>
      <c r="AX243">
        <f t="shared" si="140"/>
        <v>234</v>
      </c>
      <c r="AY243" s="52">
        <f ca="1">'Rainfall Year 2045'!M329</f>
        <v>4.4204207298929283</v>
      </c>
      <c r="AZ243" s="37">
        <f t="shared" ca="1" si="114"/>
        <v>7956.7573138072712</v>
      </c>
      <c r="BA243" s="37">
        <f t="shared" ca="1" si="130"/>
        <v>475.64102961016806</v>
      </c>
      <c r="BB243" s="37">
        <f t="shared" ca="1" si="115"/>
        <v>475.64102961016806</v>
      </c>
      <c r="BC243" s="37">
        <f t="shared" ca="1" si="116"/>
        <v>0</v>
      </c>
      <c r="BD243">
        <f t="shared" ca="1" si="131"/>
        <v>1</v>
      </c>
      <c r="BX243">
        <f t="shared" si="141"/>
        <v>234</v>
      </c>
      <c r="BY243" s="52">
        <f ca="1">'Rainfall Year 2055 '!M329</f>
        <v>0</v>
      </c>
      <c r="BZ243" s="37">
        <f t="shared" ca="1" si="117"/>
        <v>0</v>
      </c>
      <c r="CA243" s="37">
        <f t="shared" ca="1" si="132"/>
        <v>1967.8255096406701</v>
      </c>
      <c r="CB243" s="37">
        <f t="shared" ca="1" si="118"/>
        <v>1967.8255096406701</v>
      </c>
      <c r="CC243" s="37">
        <f t="shared" ca="1" si="119"/>
        <v>0</v>
      </c>
      <c r="CD243">
        <f t="shared" ca="1" si="133"/>
        <v>0</v>
      </c>
      <c r="CW243">
        <f t="shared" si="142"/>
        <v>234</v>
      </c>
      <c r="CX243" s="52">
        <f ca="1">'Rainfall Year 2065 '!M329</f>
        <v>1.6778776361640515</v>
      </c>
      <c r="CY243" s="37">
        <f t="shared" ca="1" si="120"/>
        <v>3020.1797450952927</v>
      </c>
      <c r="CZ243" s="37">
        <f t="shared" ca="1" si="134"/>
        <v>144.65795024079307</v>
      </c>
      <c r="DA243" s="37">
        <f t="shared" ca="1" si="121"/>
        <v>144.65795024079307</v>
      </c>
      <c r="DB243" s="37">
        <f t="shared" ca="1" si="122"/>
        <v>0</v>
      </c>
      <c r="DC243">
        <f t="shared" ca="1" si="135"/>
        <v>1</v>
      </c>
      <c r="DV243">
        <f t="shared" si="143"/>
        <v>234</v>
      </c>
      <c r="DW243" s="52">
        <f ca="1">'Rainfall Year 2075'!M329</f>
        <v>8.4485458149807826</v>
      </c>
      <c r="DX243" s="37">
        <f t="shared" ca="1" si="123"/>
        <v>15207.38246696541</v>
      </c>
      <c r="DY243" s="37">
        <f t="shared" ca="1" si="136"/>
        <v>0</v>
      </c>
      <c r="DZ243" s="37">
        <f t="shared" ca="1" si="124"/>
        <v>0</v>
      </c>
      <c r="EA243" s="37">
        <f t="shared" ca="1" si="125"/>
        <v>5207.3824669654095</v>
      </c>
      <c r="EB243">
        <f t="shared" ca="1" si="137"/>
        <v>1</v>
      </c>
    </row>
    <row r="244" spans="1:132">
      <c r="A244">
        <f t="shared" si="138"/>
        <v>235</v>
      </c>
      <c r="B244" s="52">
        <f ca="1">'Rainfall Year 2025'!M330</f>
        <v>12.338786570227125</v>
      </c>
      <c r="C244" s="37">
        <f t="shared" ca="1" si="108"/>
        <v>22209.815826408823</v>
      </c>
      <c r="D244" s="37">
        <f t="shared" ca="1" si="126"/>
        <v>1529.5348457402949</v>
      </c>
      <c r="E244" s="37">
        <f t="shared" ca="1" si="109"/>
        <v>1529.5348457402949</v>
      </c>
      <c r="F244" s="37">
        <f t="shared" ca="1" si="110"/>
        <v>12209.815826408823</v>
      </c>
      <c r="G244">
        <f t="shared" ca="1" si="127"/>
        <v>1</v>
      </c>
      <c r="Z244">
        <f t="shared" si="139"/>
        <v>235</v>
      </c>
      <c r="AA244" s="52">
        <f ca="1">'Rainfall Year 2035 '!M330</f>
        <v>0</v>
      </c>
      <c r="AB244" s="37">
        <f t="shared" ca="1" si="111"/>
        <v>0</v>
      </c>
      <c r="AC244" s="37">
        <f t="shared" ca="1" si="128"/>
        <v>8377.1308002437945</v>
      </c>
      <c r="AD244" s="37">
        <f t="shared" ca="1" si="112"/>
        <v>8377.1308002437945</v>
      </c>
      <c r="AE244" s="37">
        <f t="shared" ca="1" si="113"/>
        <v>0</v>
      </c>
      <c r="AF244">
        <f t="shared" ca="1" si="129"/>
        <v>0</v>
      </c>
      <c r="AX244">
        <f t="shared" si="140"/>
        <v>235</v>
      </c>
      <c r="AY244" s="52">
        <f ca="1">'Rainfall Year 2045'!M330</f>
        <v>5.3278420242262516</v>
      </c>
      <c r="AZ244" s="37">
        <f t="shared" ca="1" si="114"/>
        <v>9590.1156436072524</v>
      </c>
      <c r="BA244" s="37">
        <f t="shared" ca="1" si="130"/>
        <v>7956.7573138072712</v>
      </c>
      <c r="BB244" s="37">
        <f t="shared" ca="1" si="115"/>
        <v>7956.7573138072712</v>
      </c>
      <c r="BC244" s="37">
        <f t="shared" ca="1" si="116"/>
        <v>0</v>
      </c>
      <c r="BD244">
        <f t="shared" ca="1" si="131"/>
        <v>1</v>
      </c>
      <c r="BX244">
        <f t="shared" si="141"/>
        <v>235</v>
      </c>
      <c r="BY244" s="52">
        <f ca="1">'Rainfall Year 2055 '!M330</f>
        <v>2.4418496692974648E-5</v>
      </c>
      <c r="BZ244" s="37">
        <f t="shared" ca="1" si="117"/>
        <v>4.3953294047354367E-2</v>
      </c>
      <c r="CA244" s="37">
        <f t="shared" ca="1" si="132"/>
        <v>0</v>
      </c>
      <c r="CB244" s="37">
        <f t="shared" ca="1" si="118"/>
        <v>0</v>
      </c>
      <c r="CC244" s="37">
        <f t="shared" ca="1" si="119"/>
        <v>0</v>
      </c>
      <c r="CD244">
        <f t="shared" ca="1" si="133"/>
        <v>1</v>
      </c>
      <c r="CW244">
        <f t="shared" si="142"/>
        <v>235</v>
      </c>
      <c r="CX244" s="52">
        <f ca="1">'Rainfall Year 2065 '!M330</f>
        <v>0</v>
      </c>
      <c r="CY244" s="37">
        <f t="shared" ca="1" si="120"/>
        <v>0</v>
      </c>
      <c r="CZ244" s="37">
        <f t="shared" ca="1" si="134"/>
        <v>3020.1797450952927</v>
      </c>
      <c r="DA244" s="37">
        <f t="shared" ca="1" si="121"/>
        <v>3020.1797450952927</v>
      </c>
      <c r="DB244" s="37">
        <f t="shared" ca="1" si="122"/>
        <v>0</v>
      </c>
      <c r="DC244">
        <f t="shared" ca="1" si="135"/>
        <v>0</v>
      </c>
      <c r="DV244">
        <f t="shared" si="143"/>
        <v>235</v>
      </c>
      <c r="DW244" s="52">
        <f ca="1">'Rainfall Year 2075'!M330</f>
        <v>1.95424514861738</v>
      </c>
      <c r="DX244" s="37">
        <f t="shared" ca="1" si="123"/>
        <v>3517.6412675112838</v>
      </c>
      <c r="DY244" s="37">
        <f t="shared" ca="1" si="136"/>
        <v>10000</v>
      </c>
      <c r="DZ244" s="37">
        <f t="shared" ca="1" si="124"/>
        <v>10000</v>
      </c>
      <c r="EA244" s="37">
        <f t="shared" ca="1" si="125"/>
        <v>0</v>
      </c>
      <c r="EB244">
        <f t="shared" ca="1" si="137"/>
        <v>1</v>
      </c>
    </row>
    <row r="245" spans="1:132">
      <c r="A245">
        <f t="shared" si="138"/>
        <v>236</v>
      </c>
      <c r="B245" s="52">
        <f ca="1">'Rainfall Year 2025'!M331</f>
        <v>1.4820586771332269</v>
      </c>
      <c r="C245" s="37">
        <f t="shared" ca="1" si="108"/>
        <v>2667.7056188398083</v>
      </c>
      <c r="D245" s="37">
        <f t="shared" ca="1" si="126"/>
        <v>10000</v>
      </c>
      <c r="E245" s="37">
        <f t="shared" ca="1" si="109"/>
        <v>10000</v>
      </c>
      <c r="F245" s="37">
        <f t="shared" ca="1" si="110"/>
        <v>0</v>
      </c>
      <c r="G245">
        <f t="shared" ca="1" si="127"/>
        <v>1</v>
      </c>
      <c r="Z245">
        <f t="shared" si="139"/>
        <v>236</v>
      </c>
      <c r="AA245" s="52">
        <f ca="1">'Rainfall Year 2035 '!M331</f>
        <v>2.4910809281942976</v>
      </c>
      <c r="AB245" s="37">
        <f t="shared" ca="1" si="111"/>
        <v>4483.9456707497357</v>
      </c>
      <c r="AC245" s="37">
        <f t="shared" ca="1" si="128"/>
        <v>0</v>
      </c>
      <c r="AD245" s="37">
        <f t="shared" ca="1" si="112"/>
        <v>0</v>
      </c>
      <c r="AE245" s="37">
        <f t="shared" ca="1" si="113"/>
        <v>0</v>
      </c>
      <c r="AF245">
        <f t="shared" ca="1" si="129"/>
        <v>1</v>
      </c>
      <c r="AX245">
        <f t="shared" si="140"/>
        <v>236</v>
      </c>
      <c r="AY245" s="52">
        <f ca="1">'Rainfall Year 2045'!M331</f>
        <v>0</v>
      </c>
      <c r="AZ245" s="37">
        <f t="shared" ca="1" si="114"/>
        <v>0</v>
      </c>
      <c r="BA245" s="37">
        <f t="shared" ca="1" si="130"/>
        <v>9590.1156436072542</v>
      </c>
      <c r="BB245" s="37">
        <f t="shared" ca="1" si="115"/>
        <v>9590.1156436072542</v>
      </c>
      <c r="BC245" s="37">
        <f t="shared" ca="1" si="116"/>
        <v>0</v>
      </c>
      <c r="BD245">
        <f t="shared" ca="1" si="131"/>
        <v>0</v>
      </c>
      <c r="BX245">
        <f t="shared" si="141"/>
        <v>236</v>
      </c>
      <c r="BY245" s="52">
        <f ca="1">'Rainfall Year 2055 '!M331</f>
        <v>0</v>
      </c>
      <c r="BZ245" s="37">
        <f t="shared" ca="1" si="117"/>
        <v>0</v>
      </c>
      <c r="CA245" s="37">
        <f t="shared" ca="1" si="132"/>
        <v>4.3953294047354367E-2</v>
      </c>
      <c r="CB245" s="37">
        <f t="shared" ca="1" si="118"/>
        <v>4.3953294047354367E-2</v>
      </c>
      <c r="CC245" s="37">
        <f t="shared" ca="1" si="119"/>
        <v>0</v>
      </c>
      <c r="CD245">
        <f t="shared" ca="1" si="133"/>
        <v>0</v>
      </c>
      <c r="CW245">
        <f t="shared" si="142"/>
        <v>236</v>
      </c>
      <c r="CX245" s="52">
        <f ca="1">'Rainfall Year 2065 '!M331</f>
        <v>0</v>
      </c>
      <c r="CY245" s="37">
        <f t="shared" ca="1" si="120"/>
        <v>0</v>
      </c>
      <c r="CZ245" s="37">
        <f t="shared" ca="1" si="134"/>
        <v>0</v>
      </c>
      <c r="DA245" s="37">
        <f t="shared" ca="1" si="121"/>
        <v>0</v>
      </c>
      <c r="DB245" s="37">
        <f t="shared" ca="1" si="122"/>
        <v>0</v>
      </c>
      <c r="DC245">
        <f t="shared" ca="1" si="135"/>
        <v>0</v>
      </c>
      <c r="DV245">
        <f t="shared" si="143"/>
        <v>236</v>
      </c>
      <c r="DW245" s="52">
        <f ca="1">'Rainfall Year 2075'!M331</f>
        <v>2.7903227723952333</v>
      </c>
      <c r="DX245" s="37">
        <f t="shared" ca="1" si="123"/>
        <v>5022.5809903114196</v>
      </c>
      <c r="DY245" s="37">
        <f t="shared" ca="1" si="136"/>
        <v>3517.6412675112842</v>
      </c>
      <c r="DZ245" s="37">
        <f t="shared" ca="1" si="124"/>
        <v>3517.6412675112842</v>
      </c>
      <c r="EA245" s="37">
        <f t="shared" ca="1" si="125"/>
        <v>0</v>
      </c>
      <c r="EB245">
        <f t="shared" ca="1" si="137"/>
        <v>1</v>
      </c>
    </row>
    <row r="246" spans="1:132">
      <c r="A246">
        <f t="shared" si="138"/>
        <v>237</v>
      </c>
      <c r="B246" s="52">
        <f ca="1">'Rainfall Year 2025'!M332</f>
        <v>2.5701392048029996</v>
      </c>
      <c r="C246" s="37">
        <f t="shared" ca="1" si="108"/>
        <v>4626.2505686453997</v>
      </c>
      <c r="D246" s="37">
        <f t="shared" ca="1" si="126"/>
        <v>2667.7056188398092</v>
      </c>
      <c r="E246" s="37">
        <f t="shared" ca="1" si="109"/>
        <v>2667.7056188398092</v>
      </c>
      <c r="F246" s="37">
        <f t="shared" ca="1" si="110"/>
        <v>0</v>
      </c>
      <c r="G246">
        <f t="shared" ca="1" si="127"/>
        <v>1</v>
      </c>
      <c r="Z246">
        <f t="shared" si="139"/>
        <v>237</v>
      </c>
      <c r="AA246" s="52">
        <f ca="1">'Rainfall Year 2035 '!M332</f>
        <v>6.6888677506083489</v>
      </c>
      <c r="AB246" s="37">
        <f t="shared" ca="1" si="111"/>
        <v>12039.961951095029</v>
      </c>
      <c r="AC246" s="37">
        <f t="shared" ca="1" si="128"/>
        <v>4483.9456707497357</v>
      </c>
      <c r="AD246" s="37">
        <f t="shared" ca="1" si="112"/>
        <v>4483.9456707497357</v>
      </c>
      <c r="AE246" s="37">
        <f t="shared" ca="1" si="113"/>
        <v>2039.9619510950288</v>
      </c>
      <c r="AF246">
        <f t="shared" ca="1" si="129"/>
        <v>1</v>
      </c>
      <c r="AX246">
        <f t="shared" si="140"/>
        <v>237</v>
      </c>
      <c r="AY246" s="52">
        <f ca="1">'Rainfall Year 2045'!M332</f>
        <v>1.9784835029762491</v>
      </c>
      <c r="AZ246" s="37">
        <f t="shared" ca="1" si="114"/>
        <v>3561.2703053572482</v>
      </c>
      <c r="BA246" s="37">
        <f t="shared" ca="1" si="130"/>
        <v>0</v>
      </c>
      <c r="BB246" s="37">
        <f t="shared" ca="1" si="115"/>
        <v>0</v>
      </c>
      <c r="BC246" s="37">
        <f t="shared" ca="1" si="116"/>
        <v>0</v>
      </c>
      <c r="BD246">
        <f t="shared" ca="1" si="131"/>
        <v>1</v>
      </c>
      <c r="BX246">
        <f t="shared" si="141"/>
        <v>237</v>
      </c>
      <c r="BY246" s="52">
        <f ca="1">'Rainfall Year 2055 '!M332</f>
        <v>5.2490362815730318</v>
      </c>
      <c r="BZ246" s="37">
        <f t="shared" ca="1" si="117"/>
        <v>9448.2653068314576</v>
      </c>
      <c r="CA246" s="37">
        <f t="shared" ca="1" si="132"/>
        <v>0</v>
      </c>
      <c r="CB246" s="37">
        <f t="shared" ca="1" si="118"/>
        <v>0</v>
      </c>
      <c r="CC246" s="37">
        <f t="shared" ca="1" si="119"/>
        <v>0</v>
      </c>
      <c r="CD246">
        <f t="shared" ca="1" si="133"/>
        <v>1</v>
      </c>
      <c r="CW246">
        <f t="shared" si="142"/>
        <v>237</v>
      </c>
      <c r="CX246" s="52">
        <f ca="1">'Rainfall Year 2065 '!M332</f>
        <v>3.8916356161870684</v>
      </c>
      <c r="CY246" s="37">
        <f t="shared" ca="1" si="120"/>
        <v>7004.9441091367235</v>
      </c>
      <c r="CZ246" s="37">
        <f t="shared" ca="1" si="134"/>
        <v>0</v>
      </c>
      <c r="DA246" s="37">
        <f t="shared" ca="1" si="121"/>
        <v>0</v>
      </c>
      <c r="DB246" s="37">
        <f t="shared" ca="1" si="122"/>
        <v>0</v>
      </c>
      <c r="DC246">
        <f t="shared" ca="1" si="135"/>
        <v>1</v>
      </c>
      <c r="DV246">
        <f t="shared" si="143"/>
        <v>237</v>
      </c>
      <c r="DW246" s="52">
        <f ca="1">'Rainfall Year 2075'!M332</f>
        <v>6.1225973429771603</v>
      </c>
      <c r="DX246" s="37">
        <f t="shared" ca="1" si="123"/>
        <v>11020.675217358888</v>
      </c>
      <c r="DY246" s="37">
        <f t="shared" ca="1" si="136"/>
        <v>5022.5809903114205</v>
      </c>
      <c r="DZ246" s="37">
        <f t="shared" ca="1" si="124"/>
        <v>5022.5809903114205</v>
      </c>
      <c r="EA246" s="37">
        <f t="shared" ca="1" si="125"/>
        <v>1020.6752173588884</v>
      </c>
      <c r="EB246">
        <f t="shared" ca="1" si="137"/>
        <v>1</v>
      </c>
    </row>
    <row r="247" spans="1:132">
      <c r="A247">
        <f t="shared" si="138"/>
        <v>238</v>
      </c>
      <c r="B247" s="52">
        <f ca="1">'Rainfall Year 2025'!M333</f>
        <v>0</v>
      </c>
      <c r="C247" s="37">
        <f t="shared" ca="1" si="108"/>
        <v>0</v>
      </c>
      <c r="D247" s="37">
        <f t="shared" ca="1" si="126"/>
        <v>4626.2505686453997</v>
      </c>
      <c r="E247" s="37">
        <f t="shared" ca="1" si="109"/>
        <v>4626.2505686453997</v>
      </c>
      <c r="F247" s="37">
        <f t="shared" ca="1" si="110"/>
        <v>0</v>
      </c>
      <c r="G247">
        <f t="shared" ca="1" si="127"/>
        <v>0</v>
      </c>
      <c r="Z247">
        <f t="shared" si="139"/>
        <v>238</v>
      </c>
      <c r="AA247" s="52">
        <f ca="1">'Rainfall Year 2035 '!M333</f>
        <v>1.0952913102325414</v>
      </c>
      <c r="AB247" s="37">
        <f t="shared" ca="1" si="111"/>
        <v>1971.5243584185746</v>
      </c>
      <c r="AC247" s="37">
        <f t="shared" ca="1" si="128"/>
        <v>10000</v>
      </c>
      <c r="AD247" s="37">
        <f t="shared" ca="1" si="112"/>
        <v>10000</v>
      </c>
      <c r="AE247" s="37">
        <f t="shared" ca="1" si="113"/>
        <v>0</v>
      </c>
      <c r="AF247">
        <f t="shared" ca="1" si="129"/>
        <v>1</v>
      </c>
      <c r="AX247">
        <f t="shared" si="140"/>
        <v>238</v>
      </c>
      <c r="AY247" s="52">
        <f ca="1">'Rainfall Year 2045'!M333</f>
        <v>5.3045905288635717</v>
      </c>
      <c r="AZ247" s="37">
        <f t="shared" ca="1" si="114"/>
        <v>9548.2629519544298</v>
      </c>
      <c r="BA247" s="37">
        <f t="shared" ca="1" si="130"/>
        <v>3561.2703053572482</v>
      </c>
      <c r="BB247" s="37">
        <f t="shared" ca="1" si="115"/>
        <v>3561.2703053572482</v>
      </c>
      <c r="BC247" s="37">
        <f t="shared" ca="1" si="116"/>
        <v>0</v>
      </c>
      <c r="BD247">
        <f t="shared" ca="1" si="131"/>
        <v>1</v>
      </c>
      <c r="BX247">
        <f t="shared" si="141"/>
        <v>238</v>
      </c>
      <c r="BY247" s="52">
        <f ca="1">'Rainfall Year 2055 '!M333</f>
        <v>3.1902005320489009</v>
      </c>
      <c r="BZ247" s="37">
        <f t="shared" ca="1" si="117"/>
        <v>5742.3609576880217</v>
      </c>
      <c r="CA247" s="37">
        <f t="shared" ca="1" si="132"/>
        <v>9448.2653068314576</v>
      </c>
      <c r="CB247" s="37">
        <f t="shared" ca="1" si="118"/>
        <v>9448.2653068314576</v>
      </c>
      <c r="CC247" s="37">
        <f t="shared" ca="1" si="119"/>
        <v>0</v>
      </c>
      <c r="CD247">
        <f t="shared" ca="1" si="133"/>
        <v>1</v>
      </c>
      <c r="CW247">
        <f t="shared" si="142"/>
        <v>238</v>
      </c>
      <c r="CX247" s="52">
        <f ca="1">'Rainfall Year 2065 '!M333</f>
        <v>0.627477018362678</v>
      </c>
      <c r="CY247" s="37">
        <f t="shared" ca="1" si="120"/>
        <v>1129.4586330528205</v>
      </c>
      <c r="CZ247" s="37">
        <f t="shared" ca="1" si="134"/>
        <v>7004.9441091367235</v>
      </c>
      <c r="DA247" s="37">
        <f t="shared" ca="1" si="121"/>
        <v>7004.9441091367235</v>
      </c>
      <c r="DB247" s="37">
        <f t="shared" ca="1" si="122"/>
        <v>0</v>
      </c>
      <c r="DC247">
        <f t="shared" ca="1" si="135"/>
        <v>1</v>
      </c>
      <c r="DV247">
        <f t="shared" si="143"/>
        <v>238</v>
      </c>
      <c r="DW247" s="52">
        <f ca="1">'Rainfall Year 2075'!M333</f>
        <v>1.9519119502648667E-2</v>
      </c>
      <c r="DX247" s="37">
        <f t="shared" ca="1" si="123"/>
        <v>35.134415104767598</v>
      </c>
      <c r="DY247" s="37">
        <f t="shared" ca="1" si="136"/>
        <v>10000</v>
      </c>
      <c r="DZ247" s="37">
        <f t="shared" ca="1" si="124"/>
        <v>10000</v>
      </c>
      <c r="EA247" s="37">
        <f t="shared" ca="1" si="125"/>
        <v>0</v>
      </c>
      <c r="EB247">
        <f t="shared" ca="1" si="137"/>
        <v>1</v>
      </c>
    </row>
    <row r="248" spans="1:132">
      <c r="A248">
        <f t="shared" si="138"/>
        <v>239</v>
      </c>
      <c r="B248" s="52">
        <f ca="1">'Rainfall Year 2025'!M334</f>
        <v>0</v>
      </c>
      <c r="C248" s="37">
        <f t="shared" ca="1" si="108"/>
        <v>0</v>
      </c>
      <c r="D248" s="37">
        <f t="shared" ca="1" si="126"/>
        <v>0</v>
      </c>
      <c r="E248" s="37">
        <f t="shared" ca="1" si="109"/>
        <v>0</v>
      </c>
      <c r="F248" s="37">
        <f t="shared" ca="1" si="110"/>
        <v>0</v>
      </c>
      <c r="G248">
        <f t="shared" ca="1" si="127"/>
        <v>0</v>
      </c>
      <c r="Z248">
        <f t="shared" si="139"/>
        <v>239</v>
      </c>
      <c r="AA248" s="52">
        <f ca="1">'Rainfall Year 2035 '!M334</f>
        <v>5.2047163284069526</v>
      </c>
      <c r="AB248" s="37">
        <f t="shared" ca="1" si="111"/>
        <v>9368.4893911325144</v>
      </c>
      <c r="AC248" s="37">
        <f t="shared" ca="1" si="128"/>
        <v>1971.5243584185737</v>
      </c>
      <c r="AD248" s="37">
        <f t="shared" ca="1" si="112"/>
        <v>1971.5243584185737</v>
      </c>
      <c r="AE248" s="37">
        <f t="shared" ca="1" si="113"/>
        <v>0</v>
      </c>
      <c r="AF248">
        <f t="shared" ca="1" si="129"/>
        <v>1</v>
      </c>
      <c r="AX248">
        <f t="shared" si="140"/>
        <v>239</v>
      </c>
      <c r="AY248" s="52">
        <f ca="1">'Rainfall Year 2045'!M334</f>
        <v>0.91391053426776026</v>
      </c>
      <c r="AZ248" s="37">
        <f t="shared" ca="1" si="114"/>
        <v>1645.0389616819684</v>
      </c>
      <c r="BA248" s="37">
        <f t="shared" ca="1" si="130"/>
        <v>9548.2629519544298</v>
      </c>
      <c r="BB248" s="37">
        <f t="shared" ca="1" si="115"/>
        <v>9548.2629519544298</v>
      </c>
      <c r="BC248" s="37">
        <f t="shared" ca="1" si="116"/>
        <v>0</v>
      </c>
      <c r="BD248">
        <f t="shared" ca="1" si="131"/>
        <v>1</v>
      </c>
      <c r="BX248">
        <f t="shared" si="141"/>
        <v>239</v>
      </c>
      <c r="BY248" s="52">
        <f ca="1">'Rainfall Year 2055 '!M334</f>
        <v>1.7887683512660666</v>
      </c>
      <c r="BZ248" s="37">
        <f t="shared" ca="1" si="117"/>
        <v>3219.78303227892</v>
      </c>
      <c r="CA248" s="37">
        <f t="shared" ca="1" si="132"/>
        <v>5742.3609576880226</v>
      </c>
      <c r="CB248" s="37">
        <f t="shared" ca="1" si="118"/>
        <v>5742.3609576880226</v>
      </c>
      <c r="CC248" s="37">
        <f t="shared" ca="1" si="119"/>
        <v>0</v>
      </c>
      <c r="CD248">
        <f t="shared" ca="1" si="133"/>
        <v>1</v>
      </c>
      <c r="CW248">
        <f t="shared" si="142"/>
        <v>239</v>
      </c>
      <c r="CX248" s="52">
        <f ca="1">'Rainfall Year 2065 '!M334</f>
        <v>2.5314739592213367</v>
      </c>
      <c r="CY248" s="37">
        <f t="shared" ca="1" si="120"/>
        <v>4556.6531265984058</v>
      </c>
      <c r="CZ248" s="37">
        <f t="shared" ca="1" si="134"/>
        <v>1129.4586330528209</v>
      </c>
      <c r="DA248" s="37">
        <f t="shared" ca="1" si="121"/>
        <v>1129.4586330528209</v>
      </c>
      <c r="DB248" s="37">
        <f t="shared" ca="1" si="122"/>
        <v>0</v>
      </c>
      <c r="DC248">
        <f t="shared" ca="1" si="135"/>
        <v>1</v>
      </c>
      <c r="DV248">
        <f t="shared" si="143"/>
        <v>239</v>
      </c>
      <c r="DW248" s="52">
        <f ca="1">'Rainfall Year 2075'!M334</f>
        <v>2.7780984363838592</v>
      </c>
      <c r="DX248" s="37">
        <f t="shared" ca="1" si="123"/>
        <v>5000.5771854909462</v>
      </c>
      <c r="DY248" s="37">
        <f t="shared" ca="1" si="136"/>
        <v>35.134415104766958</v>
      </c>
      <c r="DZ248" s="37">
        <f t="shared" ca="1" si="124"/>
        <v>35.134415104766958</v>
      </c>
      <c r="EA248" s="37">
        <f t="shared" ca="1" si="125"/>
        <v>0</v>
      </c>
      <c r="EB248">
        <f t="shared" ca="1" si="137"/>
        <v>1</v>
      </c>
    </row>
    <row r="249" spans="1:132">
      <c r="A249">
        <f t="shared" si="138"/>
        <v>240</v>
      </c>
      <c r="B249" s="52">
        <f ca="1">'Rainfall Year 2025'!M335</f>
        <v>2.3345800976381872</v>
      </c>
      <c r="C249" s="37">
        <f t="shared" ca="1" si="108"/>
        <v>4202.2441757487368</v>
      </c>
      <c r="D249" s="37">
        <f t="shared" ca="1" si="126"/>
        <v>0</v>
      </c>
      <c r="E249" s="37">
        <f t="shared" ca="1" si="109"/>
        <v>0</v>
      </c>
      <c r="F249" s="37">
        <f t="shared" ca="1" si="110"/>
        <v>0</v>
      </c>
      <c r="G249">
        <f t="shared" ca="1" si="127"/>
        <v>1</v>
      </c>
      <c r="Z249">
        <f t="shared" si="139"/>
        <v>240</v>
      </c>
      <c r="AA249" s="52">
        <f ca="1">'Rainfall Year 2035 '!M335</f>
        <v>4.4125542078302091</v>
      </c>
      <c r="AB249" s="37">
        <f t="shared" ca="1" si="111"/>
        <v>7942.5975740943768</v>
      </c>
      <c r="AC249" s="37">
        <f t="shared" ca="1" si="128"/>
        <v>9368.4893911325144</v>
      </c>
      <c r="AD249" s="37">
        <f t="shared" ca="1" si="112"/>
        <v>9368.4893911325144</v>
      </c>
      <c r="AE249" s="37">
        <f t="shared" ca="1" si="113"/>
        <v>0</v>
      </c>
      <c r="AF249">
        <f t="shared" ca="1" si="129"/>
        <v>1</v>
      </c>
      <c r="AX249">
        <f t="shared" si="140"/>
        <v>240</v>
      </c>
      <c r="AY249" s="52">
        <f ca="1">'Rainfall Year 2045'!M335</f>
        <v>2.4492807947205271</v>
      </c>
      <c r="AZ249" s="37">
        <f t="shared" ca="1" si="114"/>
        <v>4408.7054304969488</v>
      </c>
      <c r="BA249" s="37">
        <f t="shared" ca="1" si="130"/>
        <v>1645.0389616819684</v>
      </c>
      <c r="BB249" s="37">
        <f t="shared" ca="1" si="115"/>
        <v>1645.0389616819684</v>
      </c>
      <c r="BC249" s="37">
        <f t="shared" ca="1" si="116"/>
        <v>0</v>
      </c>
      <c r="BD249">
        <f t="shared" ca="1" si="131"/>
        <v>1</v>
      </c>
      <c r="BX249">
        <f t="shared" si="141"/>
        <v>240</v>
      </c>
      <c r="BY249" s="52">
        <f ca="1">'Rainfall Year 2055 '!M335</f>
        <v>0.24163785622163483</v>
      </c>
      <c r="BZ249" s="37">
        <f t="shared" ca="1" si="117"/>
        <v>434.94814119894272</v>
      </c>
      <c r="CA249" s="37">
        <f t="shared" ca="1" si="132"/>
        <v>3219.7830322789196</v>
      </c>
      <c r="CB249" s="37">
        <f t="shared" ca="1" si="118"/>
        <v>3219.7830322789196</v>
      </c>
      <c r="CC249" s="37">
        <f t="shared" ca="1" si="119"/>
        <v>0</v>
      </c>
      <c r="CD249">
        <f t="shared" ca="1" si="133"/>
        <v>1</v>
      </c>
      <c r="CW249">
        <f t="shared" si="142"/>
        <v>240</v>
      </c>
      <c r="CX249" s="52">
        <f ca="1">'Rainfall Year 2065 '!M335</f>
        <v>0</v>
      </c>
      <c r="CY249" s="37">
        <f t="shared" ca="1" si="120"/>
        <v>0</v>
      </c>
      <c r="CZ249" s="37">
        <f t="shared" ca="1" si="134"/>
        <v>4556.6531265984058</v>
      </c>
      <c r="DA249" s="37">
        <f t="shared" ca="1" si="121"/>
        <v>4556.6531265984058</v>
      </c>
      <c r="DB249" s="37">
        <f t="shared" ca="1" si="122"/>
        <v>0</v>
      </c>
      <c r="DC249">
        <f t="shared" ca="1" si="135"/>
        <v>0</v>
      </c>
      <c r="DV249">
        <f t="shared" si="143"/>
        <v>240</v>
      </c>
      <c r="DW249" s="52">
        <f ca="1">'Rainfall Year 2075'!M335</f>
        <v>0</v>
      </c>
      <c r="DX249" s="37">
        <f t="shared" ca="1" si="123"/>
        <v>0</v>
      </c>
      <c r="DY249" s="37">
        <f t="shared" ca="1" si="136"/>
        <v>5000.5771854909462</v>
      </c>
      <c r="DZ249" s="37">
        <f t="shared" ca="1" si="124"/>
        <v>5000.5771854909462</v>
      </c>
      <c r="EA249" s="37">
        <f t="shared" ca="1" si="125"/>
        <v>0</v>
      </c>
      <c r="EB249">
        <f t="shared" ca="1" si="137"/>
        <v>0</v>
      </c>
    </row>
    <row r="250" spans="1:132">
      <c r="A250">
        <f t="shared" si="138"/>
        <v>241</v>
      </c>
      <c r="B250" s="52">
        <f ca="1">'Rainfall Year 2025'!M336</f>
        <v>0.70999022434758674</v>
      </c>
      <c r="C250" s="37">
        <f t="shared" ca="1" si="108"/>
        <v>1277.9824038256561</v>
      </c>
      <c r="D250" s="37">
        <f t="shared" ca="1" si="126"/>
        <v>4202.2441757487368</v>
      </c>
      <c r="E250" s="37">
        <f t="shared" ca="1" si="109"/>
        <v>4202.2441757487368</v>
      </c>
      <c r="F250" s="37">
        <f t="shared" ca="1" si="110"/>
        <v>0</v>
      </c>
      <c r="G250">
        <f t="shared" ca="1" si="127"/>
        <v>1</v>
      </c>
      <c r="Z250">
        <f t="shared" si="139"/>
        <v>241</v>
      </c>
      <c r="AA250" s="52">
        <f ca="1">'Rainfall Year 2035 '!M336</f>
        <v>3.0397417953704813</v>
      </c>
      <c r="AB250" s="37">
        <f t="shared" ca="1" si="111"/>
        <v>5471.5352316668659</v>
      </c>
      <c r="AC250" s="37">
        <f t="shared" ca="1" si="128"/>
        <v>7942.5975740943777</v>
      </c>
      <c r="AD250" s="37">
        <f t="shared" ca="1" si="112"/>
        <v>7942.5975740943777</v>
      </c>
      <c r="AE250" s="37">
        <f t="shared" ca="1" si="113"/>
        <v>0</v>
      </c>
      <c r="AF250">
        <f t="shared" ca="1" si="129"/>
        <v>1</v>
      </c>
      <c r="AX250">
        <f t="shared" si="140"/>
        <v>241</v>
      </c>
      <c r="AY250" s="52">
        <f ca="1">'Rainfall Year 2045'!M336</f>
        <v>0</v>
      </c>
      <c r="AZ250" s="37">
        <f t="shared" ca="1" si="114"/>
        <v>0</v>
      </c>
      <c r="BA250" s="37">
        <f t="shared" ca="1" si="130"/>
        <v>4408.7054304969488</v>
      </c>
      <c r="BB250" s="37">
        <f t="shared" ca="1" si="115"/>
        <v>4408.7054304969488</v>
      </c>
      <c r="BC250" s="37">
        <f t="shared" ca="1" si="116"/>
        <v>0</v>
      </c>
      <c r="BD250">
        <f t="shared" ca="1" si="131"/>
        <v>0</v>
      </c>
      <c r="BX250">
        <f t="shared" si="141"/>
        <v>241</v>
      </c>
      <c r="BY250" s="52">
        <f ca="1">'Rainfall Year 2055 '!M336</f>
        <v>0</v>
      </c>
      <c r="BZ250" s="37">
        <f t="shared" ca="1" si="117"/>
        <v>0</v>
      </c>
      <c r="CA250" s="37">
        <f t="shared" ca="1" si="132"/>
        <v>434.94814119894272</v>
      </c>
      <c r="CB250" s="37">
        <f t="shared" ca="1" si="118"/>
        <v>434.94814119894272</v>
      </c>
      <c r="CC250" s="37">
        <f t="shared" ca="1" si="119"/>
        <v>0</v>
      </c>
      <c r="CD250">
        <f t="shared" ca="1" si="133"/>
        <v>0</v>
      </c>
      <c r="CW250">
        <f t="shared" si="142"/>
        <v>241</v>
      </c>
      <c r="CX250" s="52">
        <f ca="1">'Rainfall Year 2065 '!M336</f>
        <v>0</v>
      </c>
      <c r="CY250" s="37">
        <f t="shared" ca="1" si="120"/>
        <v>0</v>
      </c>
      <c r="CZ250" s="37">
        <f t="shared" ca="1" si="134"/>
        <v>0</v>
      </c>
      <c r="DA250" s="37">
        <f t="shared" ca="1" si="121"/>
        <v>0</v>
      </c>
      <c r="DB250" s="37">
        <f t="shared" ca="1" si="122"/>
        <v>0</v>
      </c>
      <c r="DC250">
        <f t="shared" ca="1" si="135"/>
        <v>0</v>
      </c>
      <c r="DV250">
        <f t="shared" si="143"/>
        <v>241</v>
      </c>
      <c r="DW250" s="52">
        <f ca="1">'Rainfall Year 2075'!M336</f>
        <v>0</v>
      </c>
      <c r="DX250" s="37">
        <f t="shared" ca="1" si="123"/>
        <v>0</v>
      </c>
      <c r="DY250" s="37">
        <f t="shared" ca="1" si="136"/>
        <v>0</v>
      </c>
      <c r="DZ250" s="37">
        <f t="shared" ca="1" si="124"/>
        <v>0</v>
      </c>
      <c r="EA250" s="37">
        <f t="shared" ca="1" si="125"/>
        <v>0</v>
      </c>
      <c r="EB250">
        <f t="shared" ca="1" si="137"/>
        <v>0</v>
      </c>
    </row>
    <row r="251" spans="1:132">
      <c r="A251">
        <f t="shared" si="138"/>
        <v>242</v>
      </c>
      <c r="B251" s="52">
        <f ca="1">'Rainfall Year 2025'!M337</f>
        <v>4.005001701941203</v>
      </c>
      <c r="C251" s="37">
        <f t="shared" ca="1" si="108"/>
        <v>7209.003063494165</v>
      </c>
      <c r="D251" s="37">
        <f t="shared" ca="1" si="126"/>
        <v>1277.9824038256565</v>
      </c>
      <c r="E251" s="37">
        <f t="shared" ca="1" si="109"/>
        <v>1277.9824038256565</v>
      </c>
      <c r="F251" s="37">
        <f t="shared" ca="1" si="110"/>
        <v>0</v>
      </c>
      <c r="G251">
        <f t="shared" ca="1" si="127"/>
        <v>1</v>
      </c>
      <c r="Z251">
        <f t="shared" si="139"/>
        <v>242</v>
      </c>
      <c r="AA251" s="52">
        <f ca="1">'Rainfall Year 2035 '!M337</f>
        <v>9.870897649024149E-2</v>
      </c>
      <c r="AB251" s="37">
        <f t="shared" ca="1" si="111"/>
        <v>177.67615768243468</v>
      </c>
      <c r="AC251" s="37">
        <f t="shared" ca="1" si="128"/>
        <v>5471.5352316668668</v>
      </c>
      <c r="AD251" s="37">
        <f t="shared" ca="1" si="112"/>
        <v>5471.5352316668668</v>
      </c>
      <c r="AE251" s="37">
        <f t="shared" ca="1" si="113"/>
        <v>0</v>
      </c>
      <c r="AF251">
        <f t="shared" ca="1" si="129"/>
        <v>1</v>
      </c>
      <c r="AX251">
        <f t="shared" si="140"/>
        <v>242</v>
      </c>
      <c r="AY251" s="52">
        <f ca="1">'Rainfall Year 2045'!M337</f>
        <v>5.9225305391908352</v>
      </c>
      <c r="AZ251" s="37">
        <f t="shared" ca="1" si="114"/>
        <v>10660.554970543504</v>
      </c>
      <c r="BA251" s="37">
        <f t="shared" ca="1" si="130"/>
        <v>0</v>
      </c>
      <c r="BB251" s="37">
        <f t="shared" ca="1" si="115"/>
        <v>0</v>
      </c>
      <c r="BC251" s="37">
        <f t="shared" ca="1" si="116"/>
        <v>660.55497054350417</v>
      </c>
      <c r="BD251">
        <f t="shared" ca="1" si="131"/>
        <v>1</v>
      </c>
      <c r="BX251">
        <f t="shared" si="141"/>
        <v>242</v>
      </c>
      <c r="BY251" s="52">
        <f ca="1">'Rainfall Year 2055 '!M337</f>
        <v>0</v>
      </c>
      <c r="BZ251" s="37">
        <f t="shared" ca="1" si="117"/>
        <v>0</v>
      </c>
      <c r="CA251" s="37">
        <f t="shared" ca="1" si="132"/>
        <v>0</v>
      </c>
      <c r="CB251" s="37">
        <f t="shared" ca="1" si="118"/>
        <v>0</v>
      </c>
      <c r="CC251" s="37">
        <f t="shared" ca="1" si="119"/>
        <v>0</v>
      </c>
      <c r="CD251">
        <f t="shared" ca="1" si="133"/>
        <v>0</v>
      </c>
      <c r="CW251">
        <f t="shared" si="142"/>
        <v>242</v>
      </c>
      <c r="CX251" s="52">
        <f ca="1">'Rainfall Year 2065 '!M337</f>
        <v>0</v>
      </c>
      <c r="CY251" s="37">
        <f t="shared" ca="1" si="120"/>
        <v>0</v>
      </c>
      <c r="CZ251" s="37">
        <f t="shared" ca="1" si="134"/>
        <v>0</v>
      </c>
      <c r="DA251" s="37">
        <f t="shared" ca="1" si="121"/>
        <v>0</v>
      </c>
      <c r="DB251" s="37">
        <f t="shared" ca="1" si="122"/>
        <v>0</v>
      </c>
      <c r="DC251">
        <f t="shared" ca="1" si="135"/>
        <v>0</v>
      </c>
      <c r="DV251">
        <f t="shared" si="143"/>
        <v>242</v>
      </c>
      <c r="DW251" s="52">
        <f ca="1">'Rainfall Year 2075'!M337</f>
        <v>0</v>
      </c>
      <c r="DX251" s="37">
        <f t="shared" ca="1" si="123"/>
        <v>0</v>
      </c>
      <c r="DY251" s="37">
        <f t="shared" ca="1" si="136"/>
        <v>0</v>
      </c>
      <c r="DZ251" s="37">
        <f t="shared" ca="1" si="124"/>
        <v>0</v>
      </c>
      <c r="EA251" s="37">
        <f t="shared" ca="1" si="125"/>
        <v>0</v>
      </c>
      <c r="EB251">
        <f t="shared" ca="1" si="137"/>
        <v>0</v>
      </c>
    </row>
    <row r="252" spans="1:132">
      <c r="A252">
        <f t="shared" si="138"/>
        <v>243</v>
      </c>
      <c r="B252" s="52">
        <f ca="1">'Rainfall Year 2025'!M338</f>
        <v>0</v>
      </c>
      <c r="C252" s="37">
        <f t="shared" ca="1" si="108"/>
        <v>0</v>
      </c>
      <c r="D252" s="37">
        <f t="shared" ca="1" si="126"/>
        <v>7209.0030634941641</v>
      </c>
      <c r="E252" s="37">
        <f t="shared" ca="1" si="109"/>
        <v>7209.0030634941641</v>
      </c>
      <c r="F252" s="37">
        <f t="shared" ca="1" si="110"/>
        <v>0</v>
      </c>
      <c r="G252">
        <f t="shared" ca="1" si="127"/>
        <v>0</v>
      </c>
      <c r="Z252">
        <f t="shared" si="139"/>
        <v>243</v>
      </c>
      <c r="AA252" s="52">
        <f ca="1">'Rainfall Year 2035 '!M338</f>
        <v>4.8523149034451631E-2</v>
      </c>
      <c r="AB252" s="37">
        <f t="shared" ca="1" si="111"/>
        <v>87.341668262012931</v>
      </c>
      <c r="AC252" s="37">
        <f t="shared" ca="1" si="128"/>
        <v>177.67615768243468</v>
      </c>
      <c r="AD252" s="37">
        <f t="shared" ca="1" si="112"/>
        <v>177.67615768243468</v>
      </c>
      <c r="AE252" s="37">
        <f t="shared" ca="1" si="113"/>
        <v>0</v>
      </c>
      <c r="AF252">
        <f t="shared" ca="1" si="129"/>
        <v>1</v>
      </c>
      <c r="AX252">
        <f t="shared" si="140"/>
        <v>243</v>
      </c>
      <c r="AY252" s="52">
        <f ca="1">'Rainfall Year 2045'!M338</f>
        <v>1.2841224013646304</v>
      </c>
      <c r="AZ252" s="37">
        <f t="shared" ca="1" si="114"/>
        <v>2311.4203224563348</v>
      </c>
      <c r="BA252" s="37">
        <f t="shared" ca="1" si="130"/>
        <v>10000</v>
      </c>
      <c r="BB252" s="37">
        <f t="shared" ca="1" si="115"/>
        <v>10000</v>
      </c>
      <c r="BC252" s="37">
        <f t="shared" ca="1" si="116"/>
        <v>0</v>
      </c>
      <c r="BD252">
        <f t="shared" ca="1" si="131"/>
        <v>1</v>
      </c>
      <c r="BX252">
        <f t="shared" si="141"/>
        <v>243</v>
      </c>
      <c r="BY252" s="52">
        <f ca="1">'Rainfall Year 2055 '!M338</f>
        <v>0</v>
      </c>
      <c r="BZ252" s="37">
        <f t="shared" ca="1" si="117"/>
        <v>0</v>
      </c>
      <c r="CA252" s="37">
        <f t="shared" ca="1" si="132"/>
        <v>0</v>
      </c>
      <c r="CB252" s="37">
        <f t="shared" ca="1" si="118"/>
        <v>0</v>
      </c>
      <c r="CC252" s="37">
        <f t="shared" ca="1" si="119"/>
        <v>0</v>
      </c>
      <c r="CD252">
        <f t="shared" ca="1" si="133"/>
        <v>0</v>
      </c>
      <c r="CW252">
        <f t="shared" si="142"/>
        <v>243</v>
      </c>
      <c r="CX252" s="52">
        <f ca="1">'Rainfall Year 2065 '!M338</f>
        <v>4.408833944870822</v>
      </c>
      <c r="CY252" s="37">
        <f t="shared" ca="1" si="120"/>
        <v>7935.9011007674799</v>
      </c>
      <c r="CZ252" s="37">
        <f t="shared" ca="1" si="134"/>
        <v>0</v>
      </c>
      <c r="DA252" s="37">
        <f t="shared" ca="1" si="121"/>
        <v>0</v>
      </c>
      <c r="DB252" s="37">
        <f t="shared" ca="1" si="122"/>
        <v>0</v>
      </c>
      <c r="DC252">
        <f t="shared" ca="1" si="135"/>
        <v>1</v>
      </c>
      <c r="DV252">
        <f t="shared" si="143"/>
        <v>243</v>
      </c>
      <c r="DW252" s="52">
        <f ca="1">'Rainfall Year 2075'!M338</f>
        <v>1.8272879688839239</v>
      </c>
      <c r="DX252" s="37">
        <f t="shared" ca="1" si="123"/>
        <v>3289.1183439910628</v>
      </c>
      <c r="DY252" s="37">
        <f t="shared" ca="1" si="136"/>
        <v>0</v>
      </c>
      <c r="DZ252" s="37">
        <f t="shared" ca="1" si="124"/>
        <v>0</v>
      </c>
      <c r="EA252" s="37">
        <f t="shared" ca="1" si="125"/>
        <v>0</v>
      </c>
      <c r="EB252">
        <f t="shared" ca="1" si="137"/>
        <v>1</v>
      </c>
    </row>
    <row r="253" spans="1:132">
      <c r="A253">
        <f t="shared" si="138"/>
        <v>244</v>
      </c>
      <c r="B253" s="52">
        <f ca="1">'Rainfall Year 2025'!M351</f>
        <v>1.632115256077407</v>
      </c>
      <c r="C253" s="37">
        <f t="shared" ca="1" si="108"/>
        <v>2937.8074609393325</v>
      </c>
      <c r="D253" s="37">
        <f t="shared" ca="1" si="126"/>
        <v>0</v>
      </c>
      <c r="E253" s="37">
        <f t="shared" ca="1" si="109"/>
        <v>0</v>
      </c>
      <c r="F253" s="37">
        <f t="shared" ca="1" si="110"/>
        <v>0</v>
      </c>
      <c r="G253">
        <f t="shared" ca="1" si="127"/>
        <v>1</v>
      </c>
      <c r="Z253">
        <f t="shared" si="139"/>
        <v>244</v>
      </c>
      <c r="AA253" s="52">
        <f ca="1">'Rainfall Year 2035 '!M351</f>
        <v>1.5651581341250418</v>
      </c>
      <c r="AB253" s="37">
        <f t="shared" ca="1" si="111"/>
        <v>2817.2846414250753</v>
      </c>
      <c r="AC253" s="37">
        <f t="shared" ca="1" si="128"/>
        <v>87.341668262012945</v>
      </c>
      <c r="AD253" s="37">
        <f t="shared" ca="1" si="112"/>
        <v>87.341668262012945</v>
      </c>
      <c r="AE253" s="37">
        <f t="shared" ca="1" si="113"/>
        <v>0</v>
      </c>
      <c r="AF253">
        <f t="shared" ca="1" si="129"/>
        <v>1</v>
      </c>
      <c r="AX253">
        <f t="shared" si="140"/>
        <v>244</v>
      </c>
      <c r="AY253" s="52">
        <f ca="1">'Rainfall Year 2045'!M351</f>
        <v>4.4078923169941939</v>
      </c>
      <c r="AZ253" s="37">
        <f t="shared" ca="1" si="114"/>
        <v>7934.2061705895494</v>
      </c>
      <c r="BA253" s="37">
        <f t="shared" ca="1" si="130"/>
        <v>2311.4203224563353</v>
      </c>
      <c r="BB253" s="37">
        <f t="shared" ca="1" si="115"/>
        <v>2311.4203224563353</v>
      </c>
      <c r="BC253" s="37">
        <f t="shared" ca="1" si="116"/>
        <v>0</v>
      </c>
      <c r="BD253">
        <f t="shared" ca="1" si="131"/>
        <v>1</v>
      </c>
      <c r="BX253">
        <f t="shared" si="141"/>
        <v>244</v>
      </c>
      <c r="BY253" s="52">
        <f ca="1">'Rainfall Year 2055 '!M351</f>
        <v>1.6713291832759511</v>
      </c>
      <c r="BZ253" s="37">
        <f t="shared" ca="1" si="117"/>
        <v>3008.3925298967119</v>
      </c>
      <c r="CA253" s="37">
        <f t="shared" ca="1" si="132"/>
        <v>0</v>
      </c>
      <c r="CB253" s="37">
        <f t="shared" ca="1" si="118"/>
        <v>0</v>
      </c>
      <c r="CC253" s="37">
        <f t="shared" ca="1" si="119"/>
        <v>0</v>
      </c>
      <c r="CD253">
        <f t="shared" ca="1" si="133"/>
        <v>1</v>
      </c>
      <c r="CW253">
        <f t="shared" si="142"/>
        <v>244</v>
      </c>
      <c r="CX253" s="52">
        <f ca="1">'Rainfall Year 2065 '!M351</f>
        <v>1.9493220919506502</v>
      </c>
      <c r="CY253" s="37">
        <f t="shared" ca="1" si="120"/>
        <v>3508.7797655111704</v>
      </c>
      <c r="CZ253" s="37">
        <f t="shared" ca="1" si="134"/>
        <v>7935.9011007674799</v>
      </c>
      <c r="DA253" s="37">
        <f t="shared" ca="1" si="121"/>
        <v>7935.9011007674799</v>
      </c>
      <c r="DB253" s="37">
        <f t="shared" ca="1" si="122"/>
        <v>0</v>
      </c>
      <c r="DC253">
        <f t="shared" ca="1" si="135"/>
        <v>1</v>
      </c>
      <c r="DV253">
        <f t="shared" si="143"/>
        <v>244</v>
      </c>
      <c r="DW253" s="52">
        <f ca="1">'Rainfall Year 2075'!M351</f>
        <v>0.14450437207450179</v>
      </c>
      <c r="DX253" s="37">
        <f t="shared" ca="1" si="123"/>
        <v>260.10786973410319</v>
      </c>
      <c r="DY253" s="37">
        <f t="shared" ca="1" si="136"/>
        <v>3289.1183439910628</v>
      </c>
      <c r="DZ253" s="37">
        <f t="shared" ca="1" si="124"/>
        <v>3289.1183439910628</v>
      </c>
      <c r="EA253" s="37">
        <f t="shared" ca="1" si="125"/>
        <v>0</v>
      </c>
      <c r="EB253">
        <f t="shared" ca="1" si="137"/>
        <v>1</v>
      </c>
    </row>
    <row r="254" spans="1:132">
      <c r="A254">
        <f t="shared" si="138"/>
        <v>245</v>
      </c>
      <c r="B254" s="52">
        <f ca="1">'Rainfall Year 2025'!M352</f>
        <v>3.0083224284048593</v>
      </c>
      <c r="C254" s="37">
        <f t="shared" ca="1" si="108"/>
        <v>5414.9803711287468</v>
      </c>
      <c r="D254" s="37">
        <f t="shared" ca="1" si="126"/>
        <v>2937.8074609393325</v>
      </c>
      <c r="E254" s="37">
        <f t="shared" ca="1" si="109"/>
        <v>2937.8074609393325</v>
      </c>
      <c r="F254" s="37">
        <f t="shared" ca="1" si="110"/>
        <v>0</v>
      </c>
      <c r="G254">
        <f t="shared" ca="1" si="127"/>
        <v>1</v>
      </c>
      <c r="Z254">
        <f t="shared" si="139"/>
        <v>245</v>
      </c>
      <c r="AA254" s="52">
        <f ca="1">'Rainfall Year 2035 '!M352</f>
        <v>0.26831659998059337</v>
      </c>
      <c r="AB254" s="37">
        <f t="shared" ca="1" si="111"/>
        <v>482.96987996506806</v>
      </c>
      <c r="AC254" s="37">
        <f t="shared" ca="1" si="128"/>
        <v>2817.2846414250753</v>
      </c>
      <c r="AD254" s="37">
        <f t="shared" ca="1" si="112"/>
        <v>2817.2846414250753</v>
      </c>
      <c r="AE254" s="37">
        <f t="shared" ca="1" si="113"/>
        <v>0</v>
      </c>
      <c r="AF254">
        <f t="shared" ca="1" si="129"/>
        <v>1</v>
      </c>
      <c r="AX254">
        <f t="shared" si="140"/>
        <v>245</v>
      </c>
      <c r="AY254" s="52">
        <f ca="1">'Rainfall Year 2045'!M352</f>
        <v>1.8356397184927753</v>
      </c>
      <c r="AZ254" s="37">
        <f t="shared" ca="1" si="114"/>
        <v>3304.1514932869954</v>
      </c>
      <c r="BA254" s="37">
        <f t="shared" ca="1" si="130"/>
        <v>7934.2061705895503</v>
      </c>
      <c r="BB254" s="37">
        <f t="shared" ca="1" si="115"/>
        <v>7934.2061705895503</v>
      </c>
      <c r="BC254" s="37">
        <f t="shared" ca="1" si="116"/>
        <v>0</v>
      </c>
      <c r="BD254">
        <f t="shared" ca="1" si="131"/>
        <v>1</v>
      </c>
      <c r="BX254">
        <f t="shared" si="141"/>
        <v>245</v>
      </c>
      <c r="BY254" s="52">
        <f ca="1">'Rainfall Year 2055 '!M352</f>
        <v>0</v>
      </c>
      <c r="BZ254" s="37">
        <f t="shared" ca="1" si="117"/>
        <v>0</v>
      </c>
      <c r="CA254" s="37">
        <f t="shared" ca="1" si="132"/>
        <v>3008.3925298967119</v>
      </c>
      <c r="CB254" s="37">
        <f t="shared" ca="1" si="118"/>
        <v>3008.3925298967119</v>
      </c>
      <c r="CC254" s="37">
        <f t="shared" ca="1" si="119"/>
        <v>0</v>
      </c>
      <c r="CD254">
        <f t="shared" ca="1" si="133"/>
        <v>0</v>
      </c>
      <c r="CW254">
        <f t="shared" si="142"/>
        <v>245</v>
      </c>
      <c r="CX254" s="52">
        <f ca="1">'Rainfall Year 2065 '!M352</f>
        <v>5.0795840660191942</v>
      </c>
      <c r="CY254" s="37">
        <f t="shared" ca="1" si="120"/>
        <v>9143.2513188345492</v>
      </c>
      <c r="CZ254" s="37">
        <f t="shared" ca="1" si="134"/>
        <v>3508.7797655111699</v>
      </c>
      <c r="DA254" s="37">
        <f t="shared" ca="1" si="121"/>
        <v>3508.7797655111699</v>
      </c>
      <c r="DB254" s="37">
        <f t="shared" ca="1" si="122"/>
        <v>0</v>
      </c>
      <c r="DC254">
        <f t="shared" ca="1" si="135"/>
        <v>1</v>
      </c>
      <c r="DV254">
        <f t="shared" si="143"/>
        <v>245</v>
      </c>
      <c r="DW254" s="52">
        <f ca="1">'Rainfall Year 2075'!M352</f>
        <v>0.63488570349970941</v>
      </c>
      <c r="DX254" s="37">
        <f t="shared" ca="1" si="123"/>
        <v>1142.7942662994769</v>
      </c>
      <c r="DY254" s="37">
        <f t="shared" ca="1" si="136"/>
        <v>260.10786973410313</v>
      </c>
      <c r="DZ254" s="37">
        <f t="shared" ca="1" si="124"/>
        <v>260.10786973410313</v>
      </c>
      <c r="EA254" s="37">
        <f t="shared" ca="1" si="125"/>
        <v>0</v>
      </c>
      <c r="EB254">
        <f t="shared" ca="1" si="137"/>
        <v>1</v>
      </c>
    </row>
    <row r="255" spans="1:132">
      <c r="A255">
        <f t="shared" si="138"/>
        <v>246</v>
      </c>
      <c r="B255" s="52">
        <f ca="1">'Rainfall Year 2025'!M353</f>
        <v>2.8406207981000349</v>
      </c>
      <c r="C255" s="37">
        <f t="shared" ca="1" si="108"/>
        <v>5113.1174365800625</v>
      </c>
      <c r="D255" s="37">
        <f t="shared" ca="1" si="126"/>
        <v>5414.9803711287468</v>
      </c>
      <c r="E255" s="37">
        <f t="shared" ca="1" si="109"/>
        <v>5414.9803711287468</v>
      </c>
      <c r="F255" s="37">
        <f t="shared" ca="1" si="110"/>
        <v>0</v>
      </c>
      <c r="G255">
        <f t="shared" ca="1" si="127"/>
        <v>1</v>
      </c>
      <c r="Z255">
        <f t="shared" si="139"/>
        <v>246</v>
      </c>
      <c r="AA255" s="52">
        <f ca="1">'Rainfall Year 2035 '!M353</f>
        <v>1.6339905664038715E-2</v>
      </c>
      <c r="AB255" s="37">
        <f t="shared" ca="1" si="111"/>
        <v>29.411830195269687</v>
      </c>
      <c r="AC255" s="37">
        <f t="shared" ca="1" si="128"/>
        <v>482.96987996506823</v>
      </c>
      <c r="AD255" s="37">
        <f t="shared" ca="1" si="112"/>
        <v>482.96987996506823</v>
      </c>
      <c r="AE255" s="37">
        <f t="shared" ca="1" si="113"/>
        <v>0</v>
      </c>
      <c r="AF255">
        <f t="shared" ca="1" si="129"/>
        <v>1</v>
      </c>
      <c r="AX255">
        <f t="shared" si="140"/>
        <v>246</v>
      </c>
      <c r="AY255" s="52">
        <f ca="1">'Rainfall Year 2045'!M353</f>
        <v>0.99141734464108078</v>
      </c>
      <c r="AZ255" s="37">
        <f t="shared" ca="1" si="114"/>
        <v>1784.5512203539454</v>
      </c>
      <c r="BA255" s="37">
        <f t="shared" ca="1" si="130"/>
        <v>3304.1514932869959</v>
      </c>
      <c r="BB255" s="37">
        <f t="shared" ca="1" si="115"/>
        <v>3304.1514932869959</v>
      </c>
      <c r="BC255" s="37">
        <f t="shared" ca="1" si="116"/>
        <v>0</v>
      </c>
      <c r="BD255">
        <f t="shared" ca="1" si="131"/>
        <v>1</v>
      </c>
      <c r="BX255">
        <f t="shared" si="141"/>
        <v>246</v>
      </c>
      <c r="BY255" s="52">
        <f ca="1">'Rainfall Year 2055 '!M353</f>
        <v>0</v>
      </c>
      <c r="BZ255" s="37">
        <f t="shared" ca="1" si="117"/>
        <v>0</v>
      </c>
      <c r="CA255" s="37">
        <f t="shared" ca="1" si="132"/>
        <v>0</v>
      </c>
      <c r="CB255" s="37">
        <f t="shared" ca="1" si="118"/>
        <v>0</v>
      </c>
      <c r="CC255" s="37">
        <f t="shared" ca="1" si="119"/>
        <v>0</v>
      </c>
      <c r="CD255">
        <f t="shared" ca="1" si="133"/>
        <v>0</v>
      </c>
      <c r="CW255">
        <f t="shared" si="142"/>
        <v>246</v>
      </c>
      <c r="CX255" s="52">
        <f ca="1">'Rainfall Year 2065 '!M353</f>
        <v>0.96879222349534344</v>
      </c>
      <c r="CY255" s="37">
        <f t="shared" ca="1" si="120"/>
        <v>1743.8260022916181</v>
      </c>
      <c r="CZ255" s="37">
        <f t="shared" ca="1" si="134"/>
        <v>9143.2513188345492</v>
      </c>
      <c r="DA255" s="37">
        <f t="shared" ca="1" si="121"/>
        <v>9143.2513188345492</v>
      </c>
      <c r="DB255" s="37">
        <f t="shared" ca="1" si="122"/>
        <v>0</v>
      </c>
      <c r="DC255">
        <f t="shared" ca="1" si="135"/>
        <v>1</v>
      </c>
      <c r="DV255">
        <f t="shared" si="143"/>
        <v>246</v>
      </c>
      <c r="DW255" s="52">
        <f ca="1">'Rainfall Year 2075'!M353</f>
        <v>7.700800635016873</v>
      </c>
      <c r="DX255" s="37">
        <f t="shared" ca="1" si="123"/>
        <v>13861.441143030372</v>
      </c>
      <c r="DY255" s="37">
        <f t="shared" ca="1" si="136"/>
        <v>1142.7942662994769</v>
      </c>
      <c r="DZ255" s="37">
        <f t="shared" ca="1" si="124"/>
        <v>1142.7942662994769</v>
      </c>
      <c r="EA255" s="37">
        <f t="shared" ca="1" si="125"/>
        <v>3861.4411430303717</v>
      </c>
      <c r="EB255">
        <f t="shared" ca="1" si="137"/>
        <v>1</v>
      </c>
    </row>
    <row r="256" spans="1:132">
      <c r="A256">
        <f t="shared" si="138"/>
        <v>247</v>
      </c>
      <c r="B256" s="52">
        <f ca="1">'Rainfall Year 2025'!M354</f>
        <v>0</v>
      </c>
      <c r="C256" s="37">
        <f t="shared" ca="1" si="108"/>
        <v>0</v>
      </c>
      <c r="D256" s="37">
        <f t="shared" ca="1" si="126"/>
        <v>5113.1174365800625</v>
      </c>
      <c r="E256" s="37">
        <f t="shared" ca="1" si="109"/>
        <v>5113.1174365800625</v>
      </c>
      <c r="F256" s="37">
        <f t="shared" ca="1" si="110"/>
        <v>0</v>
      </c>
      <c r="G256">
        <f t="shared" ca="1" si="127"/>
        <v>0</v>
      </c>
      <c r="Z256">
        <f t="shared" si="139"/>
        <v>247</v>
      </c>
      <c r="AA256" s="52">
        <f ca="1">'Rainfall Year 2035 '!M354</f>
        <v>1.9680779274200726</v>
      </c>
      <c r="AB256" s="37">
        <f t="shared" ca="1" si="111"/>
        <v>3542.5402693561305</v>
      </c>
      <c r="AC256" s="37">
        <f t="shared" ca="1" si="128"/>
        <v>29.411830195269658</v>
      </c>
      <c r="AD256" s="37">
        <f t="shared" ca="1" si="112"/>
        <v>29.411830195269658</v>
      </c>
      <c r="AE256" s="37">
        <f t="shared" ca="1" si="113"/>
        <v>0</v>
      </c>
      <c r="AF256">
        <f t="shared" ca="1" si="129"/>
        <v>1</v>
      </c>
      <c r="AX256">
        <f t="shared" si="140"/>
        <v>247</v>
      </c>
      <c r="AY256" s="52">
        <f ca="1">'Rainfall Year 2045'!M354</f>
        <v>4.8254016320813991</v>
      </c>
      <c r="AZ256" s="37">
        <f t="shared" ca="1" si="114"/>
        <v>8685.7229377465192</v>
      </c>
      <c r="BA256" s="37">
        <f t="shared" ca="1" si="130"/>
        <v>1784.5512203539456</v>
      </c>
      <c r="BB256" s="37">
        <f t="shared" ca="1" si="115"/>
        <v>1784.5512203539456</v>
      </c>
      <c r="BC256" s="37">
        <f t="shared" ca="1" si="116"/>
        <v>0</v>
      </c>
      <c r="BD256">
        <f t="shared" ca="1" si="131"/>
        <v>1</v>
      </c>
      <c r="BX256">
        <f t="shared" si="141"/>
        <v>247</v>
      </c>
      <c r="BY256" s="52">
        <f ca="1">'Rainfall Year 2055 '!M354</f>
        <v>0</v>
      </c>
      <c r="BZ256" s="37">
        <f t="shared" ca="1" si="117"/>
        <v>0</v>
      </c>
      <c r="CA256" s="37">
        <f t="shared" ca="1" si="132"/>
        <v>0</v>
      </c>
      <c r="CB256" s="37">
        <f t="shared" ca="1" si="118"/>
        <v>0</v>
      </c>
      <c r="CC256" s="37">
        <f t="shared" ca="1" si="119"/>
        <v>0</v>
      </c>
      <c r="CD256">
        <f t="shared" ca="1" si="133"/>
        <v>0</v>
      </c>
      <c r="CW256">
        <f t="shared" si="142"/>
        <v>247</v>
      </c>
      <c r="CX256" s="52">
        <f ca="1">'Rainfall Year 2065 '!M354</f>
        <v>1.9982530442151289</v>
      </c>
      <c r="CY256" s="37">
        <f t="shared" ca="1" si="120"/>
        <v>3596.8554795872319</v>
      </c>
      <c r="CZ256" s="37">
        <f t="shared" ca="1" si="134"/>
        <v>1743.8260022916184</v>
      </c>
      <c r="DA256" s="37">
        <f t="shared" ca="1" si="121"/>
        <v>1743.8260022916184</v>
      </c>
      <c r="DB256" s="37">
        <f t="shared" ca="1" si="122"/>
        <v>0</v>
      </c>
      <c r="DC256">
        <f t="shared" ca="1" si="135"/>
        <v>1</v>
      </c>
      <c r="DV256">
        <f t="shared" si="143"/>
        <v>247</v>
      </c>
      <c r="DW256" s="52">
        <f ca="1">'Rainfall Year 2075'!M354</f>
        <v>4.5671584432305625</v>
      </c>
      <c r="DX256" s="37">
        <f t="shared" ca="1" si="123"/>
        <v>8220.8851978150124</v>
      </c>
      <c r="DY256" s="37">
        <f t="shared" ca="1" si="136"/>
        <v>10000</v>
      </c>
      <c r="DZ256" s="37">
        <f t="shared" ca="1" si="124"/>
        <v>10000</v>
      </c>
      <c r="EA256" s="37">
        <f t="shared" ca="1" si="125"/>
        <v>0</v>
      </c>
      <c r="EB256">
        <f t="shared" ca="1" si="137"/>
        <v>1</v>
      </c>
    </row>
    <row r="257" spans="1:132">
      <c r="A257">
        <f t="shared" si="138"/>
        <v>248</v>
      </c>
      <c r="B257" s="52">
        <f ca="1">'Rainfall Year 2025'!M355</f>
        <v>11.173104844808588</v>
      </c>
      <c r="C257" s="37">
        <f t="shared" ca="1" si="108"/>
        <v>20111.588720655458</v>
      </c>
      <c r="D257" s="37">
        <f t="shared" ca="1" si="126"/>
        <v>0</v>
      </c>
      <c r="E257" s="37">
        <f t="shared" ca="1" si="109"/>
        <v>0</v>
      </c>
      <c r="F257" s="37">
        <f t="shared" ca="1" si="110"/>
        <v>10111.588720655458</v>
      </c>
      <c r="G257">
        <f t="shared" ca="1" si="127"/>
        <v>1</v>
      </c>
      <c r="Z257">
        <f t="shared" si="139"/>
        <v>248</v>
      </c>
      <c r="AA257" s="52">
        <f ca="1">'Rainfall Year 2035 '!M355</f>
        <v>0.70301940403086971</v>
      </c>
      <c r="AB257" s="37">
        <f t="shared" ca="1" si="111"/>
        <v>1265.4349272555655</v>
      </c>
      <c r="AC257" s="37">
        <f t="shared" ca="1" si="128"/>
        <v>3542.5402693561309</v>
      </c>
      <c r="AD257" s="37">
        <f t="shared" ca="1" si="112"/>
        <v>3542.5402693561309</v>
      </c>
      <c r="AE257" s="37">
        <f t="shared" ca="1" si="113"/>
        <v>0</v>
      </c>
      <c r="AF257">
        <f t="shared" ca="1" si="129"/>
        <v>1</v>
      </c>
      <c r="AX257">
        <f t="shared" si="140"/>
        <v>248</v>
      </c>
      <c r="AY257" s="52">
        <f ca="1">'Rainfall Year 2045'!M355</f>
        <v>0.1253883817984921</v>
      </c>
      <c r="AZ257" s="37">
        <f t="shared" ca="1" si="114"/>
        <v>225.69908723728577</v>
      </c>
      <c r="BA257" s="37">
        <f t="shared" ca="1" si="130"/>
        <v>8685.7229377465192</v>
      </c>
      <c r="BB257" s="37">
        <f t="shared" ca="1" si="115"/>
        <v>8685.7229377465192</v>
      </c>
      <c r="BC257" s="37">
        <f t="shared" ca="1" si="116"/>
        <v>0</v>
      </c>
      <c r="BD257">
        <f t="shared" ca="1" si="131"/>
        <v>1</v>
      </c>
      <c r="BX257">
        <f t="shared" si="141"/>
        <v>248</v>
      </c>
      <c r="BY257" s="52">
        <f ca="1">'Rainfall Year 2055 '!M355</f>
        <v>7.731689796244221</v>
      </c>
      <c r="BZ257" s="37">
        <f t="shared" ca="1" si="117"/>
        <v>13917.041633239598</v>
      </c>
      <c r="CA257" s="37">
        <f t="shared" ca="1" si="132"/>
        <v>0</v>
      </c>
      <c r="CB257" s="37">
        <f t="shared" ca="1" si="118"/>
        <v>0</v>
      </c>
      <c r="CC257" s="37">
        <f t="shared" ca="1" si="119"/>
        <v>3917.041633239598</v>
      </c>
      <c r="CD257">
        <f t="shared" ca="1" si="133"/>
        <v>1</v>
      </c>
      <c r="CW257">
        <f t="shared" si="142"/>
        <v>248</v>
      </c>
      <c r="CX257" s="52">
        <f ca="1">'Rainfall Year 2065 '!M355</f>
        <v>6.1751504164662743</v>
      </c>
      <c r="CY257" s="37">
        <f t="shared" ca="1" si="120"/>
        <v>11115.270749639294</v>
      </c>
      <c r="CZ257" s="37">
        <f t="shared" ca="1" si="134"/>
        <v>3596.8554795872315</v>
      </c>
      <c r="DA257" s="37">
        <f t="shared" ca="1" si="121"/>
        <v>3596.8554795872315</v>
      </c>
      <c r="DB257" s="37">
        <f t="shared" ca="1" si="122"/>
        <v>1115.2707496392941</v>
      </c>
      <c r="DC257">
        <f t="shared" ca="1" si="135"/>
        <v>1</v>
      </c>
      <c r="DV257">
        <f t="shared" si="143"/>
        <v>248</v>
      </c>
      <c r="DW257" s="52">
        <f ca="1">'Rainfall Year 2075'!M355</f>
        <v>0</v>
      </c>
      <c r="DX257" s="37">
        <f t="shared" ca="1" si="123"/>
        <v>0</v>
      </c>
      <c r="DY257" s="37">
        <f t="shared" ca="1" si="136"/>
        <v>8220.8851978150124</v>
      </c>
      <c r="DZ257" s="37">
        <f t="shared" ca="1" si="124"/>
        <v>8220.8851978150124</v>
      </c>
      <c r="EA257" s="37">
        <f t="shared" ca="1" si="125"/>
        <v>0</v>
      </c>
      <c r="EB257">
        <f t="shared" ca="1" si="137"/>
        <v>0</v>
      </c>
    </row>
    <row r="258" spans="1:132">
      <c r="A258">
        <f t="shared" si="138"/>
        <v>249</v>
      </c>
      <c r="B258" s="52">
        <f ca="1">'Rainfall Year 2025'!M356</f>
        <v>0.77130162344988373</v>
      </c>
      <c r="C258" s="37">
        <f t="shared" ca="1" si="108"/>
        <v>1388.3429222097907</v>
      </c>
      <c r="D258" s="37">
        <f t="shared" ca="1" si="126"/>
        <v>10000</v>
      </c>
      <c r="E258" s="37">
        <f t="shared" ca="1" si="109"/>
        <v>10000</v>
      </c>
      <c r="F258" s="37">
        <f t="shared" ca="1" si="110"/>
        <v>0</v>
      </c>
      <c r="G258">
        <f t="shared" ca="1" si="127"/>
        <v>1</v>
      </c>
      <c r="Z258">
        <f t="shared" si="139"/>
        <v>249</v>
      </c>
      <c r="AA258" s="52">
        <f ca="1">'Rainfall Year 2035 '!M356</f>
        <v>3.1567181913334115</v>
      </c>
      <c r="AB258" s="37">
        <f t="shared" ca="1" si="111"/>
        <v>5682.0927444001409</v>
      </c>
      <c r="AC258" s="37">
        <f t="shared" ca="1" si="128"/>
        <v>1265.4349272555655</v>
      </c>
      <c r="AD258" s="37">
        <f t="shared" ca="1" si="112"/>
        <v>1265.4349272555655</v>
      </c>
      <c r="AE258" s="37">
        <f t="shared" ca="1" si="113"/>
        <v>0</v>
      </c>
      <c r="AF258">
        <f t="shared" ca="1" si="129"/>
        <v>1</v>
      </c>
      <c r="AX258">
        <f t="shared" si="140"/>
        <v>249</v>
      </c>
      <c r="AY258" s="52">
        <f ca="1">'Rainfall Year 2045'!M356</f>
        <v>1.0617781469989118</v>
      </c>
      <c r="AZ258" s="37">
        <f t="shared" ca="1" si="114"/>
        <v>1911.2006645980414</v>
      </c>
      <c r="BA258" s="37">
        <f t="shared" ca="1" si="130"/>
        <v>225.69908723728622</v>
      </c>
      <c r="BB258" s="37">
        <f t="shared" ca="1" si="115"/>
        <v>225.69908723728622</v>
      </c>
      <c r="BC258" s="37">
        <f t="shared" ca="1" si="116"/>
        <v>0</v>
      </c>
      <c r="BD258">
        <f t="shared" ca="1" si="131"/>
        <v>1</v>
      </c>
      <c r="BX258">
        <f t="shared" si="141"/>
        <v>249</v>
      </c>
      <c r="BY258" s="52">
        <f ca="1">'Rainfall Year 2055 '!M356</f>
        <v>8.6305357265136582</v>
      </c>
      <c r="BZ258" s="37">
        <f t="shared" ca="1" si="117"/>
        <v>15534.964307724586</v>
      </c>
      <c r="CA258" s="37">
        <f t="shared" ca="1" si="132"/>
        <v>10000</v>
      </c>
      <c r="CB258" s="37">
        <f t="shared" ca="1" si="118"/>
        <v>10000</v>
      </c>
      <c r="CC258" s="37">
        <f t="shared" ca="1" si="119"/>
        <v>5534.9643077245855</v>
      </c>
      <c r="CD258">
        <f t="shared" ca="1" si="133"/>
        <v>1</v>
      </c>
      <c r="CW258">
        <f t="shared" si="142"/>
        <v>249</v>
      </c>
      <c r="CX258" s="52">
        <f ca="1">'Rainfall Year 2065 '!M356</f>
        <v>2.961827632389348</v>
      </c>
      <c r="CY258" s="37">
        <f t="shared" ca="1" si="120"/>
        <v>5331.2897383008267</v>
      </c>
      <c r="CZ258" s="37">
        <f t="shared" ca="1" si="134"/>
        <v>10000</v>
      </c>
      <c r="DA258" s="37">
        <f t="shared" ca="1" si="121"/>
        <v>10000</v>
      </c>
      <c r="DB258" s="37">
        <f t="shared" ca="1" si="122"/>
        <v>0</v>
      </c>
      <c r="DC258">
        <f t="shared" ca="1" si="135"/>
        <v>1</v>
      </c>
      <c r="DV258">
        <f t="shared" si="143"/>
        <v>249</v>
      </c>
      <c r="DW258" s="52">
        <f ca="1">'Rainfall Year 2075'!M356</f>
        <v>0</v>
      </c>
      <c r="DX258" s="37">
        <f t="shared" ca="1" si="123"/>
        <v>0</v>
      </c>
      <c r="DY258" s="37">
        <f t="shared" ca="1" si="136"/>
        <v>0</v>
      </c>
      <c r="DZ258" s="37">
        <f t="shared" ca="1" si="124"/>
        <v>0</v>
      </c>
      <c r="EA258" s="37">
        <f t="shared" ca="1" si="125"/>
        <v>0</v>
      </c>
      <c r="EB258">
        <f t="shared" ca="1" si="137"/>
        <v>0</v>
      </c>
    </row>
    <row r="259" spans="1:132">
      <c r="A259">
        <f t="shared" si="138"/>
        <v>250</v>
      </c>
      <c r="B259" s="52">
        <f ca="1">'Rainfall Year 2025'!M357</f>
        <v>0</v>
      </c>
      <c r="C259" s="37">
        <f t="shared" ca="1" si="108"/>
        <v>0</v>
      </c>
      <c r="D259" s="37">
        <f t="shared" ca="1" si="126"/>
        <v>1388.3429222097911</v>
      </c>
      <c r="E259" s="37">
        <f t="shared" ca="1" si="109"/>
        <v>1388.3429222097911</v>
      </c>
      <c r="F259" s="37">
        <f t="shared" ca="1" si="110"/>
        <v>0</v>
      </c>
      <c r="G259">
        <f t="shared" ca="1" si="127"/>
        <v>0</v>
      </c>
      <c r="Z259">
        <f t="shared" si="139"/>
        <v>250</v>
      </c>
      <c r="AA259" s="52">
        <f ca="1">'Rainfall Year 2035 '!M357</f>
        <v>0.72371580026504789</v>
      </c>
      <c r="AB259" s="37">
        <f t="shared" ca="1" si="111"/>
        <v>1302.6884404770863</v>
      </c>
      <c r="AC259" s="37">
        <f t="shared" ca="1" si="128"/>
        <v>5682.0927444001409</v>
      </c>
      <c r="AD259" s="37">
        <f t="shared" ca="1" si="112"/>
        <v>5682.0927444001409</v>
      </c>
      <c r="AE259" s="37">
        <f t="shared" ca="1" si="113"/>
        <v>0</v>
      </c>
      <c r="AF259">
        <f t="shared" ca="1" si="129"/>
        <v>1</v>
      </c>
      <c r="AX259">
        <f t="shared" si="140"/>
        <v>250</v>
      </c>
      <c r="AY259" s="52">
        <f ca="1">'Rainfall Year 2045'!M357</f>
        <v>0.66934502683127539</v>
      </c>
      <c r="AZ259" s="37">
        <f t="shared" ca="1" si="114"/>
        <v>1204.8210482962957</v>
      </c>
      <c r="BA259" s="37">
        <f t="shared" ca="1" si="130"/>
        <v>1911.2006645980414</v>
      </c>
      <c r="BB259" s="37">
        <f t="shared" ca="1" si="115"/>
        <v>1911.2006645980414</v>
      </c>
      <c r="BC259" s="37">
        <f t="shared" ca="1" si="116"/>
        <v>0</v>
      </c>
      <c r="BD259">
        <f t="shared" ca="1" si="131"/>
        <v>1</v>
      </c>
      <c r="BX259">
        <f t="shared" si="141"/>
        <v>250</v>
      </c>
      <c r="BY259" s="52">
        <f ca="1">'Rainfall Year 2055 '!M357</f>
        <v>0</v>
      </c>
      <c r="BZ259" s="37">
        <f t="shared" ca="1" si="117"/>
        <v>0</v>
      </c>
      <c r="CA259" s="37">
        <f t="shared" ca="1" si="132"/>
        <v>10000</v>
      </c>
      <c r="CB259" s="37">
        <f t="shared" ca="1" si="118"/>
        <v>10000</v>
      </c>
      <c r="CC259" s="37">
        <f t="shared" ca="1" si="119"/>
        <v>0</v>
      </c>
      <c r="CD259">
        <f t="shared" ca="1" si="133"/>
        <v>0</v>
      </c>
      <c r="CW259">
        <f t="shared" si="142"/>
        <v>250</v>
      </c>
      <c r="CX259" s="52">
        <f ca="1">'Rainfall Year 2065 '!M357</f>
        <v>0</v>
      </c>
      <c r="CY259" s="37">
        <f t="shared" ca="1" si="120"/>
        <v>0</v>
      </c>
      <c r="CZ259" s="37">
        <f t="shared" ca="1" si="134"/>
        <v>5331.2897383008276</v>
      </c>
      <c r="DA259" s="37">
        <f t="shared" ca="1" si="121"/>
        <v>5331.2897383008276</v>
      </c>
      <c r="DB259" s="37">
        <f t="shared" ca="1" si="122"/>
        <v>0</v>
      </c>
      <c r="DC259">
        <f t="shared" ca="1" si="135"/>
        <v>0</v>
      </c>
      <c r="DV259">
        <f t="shared" si="143"/>
        <v>250</v>
      </c>
      <c r="DW259" s="52">
        <f ca="1">'Rainfall Year 2075'!M357</f>
        <v>1.6540168067567271</v>
      </c>
      <c r="DX259" s="37">
        <f t="shared" ca="1" si="123"/>
        <v>2977.2302521621086</v>
      </c>
      <c r="DY259" s="37">
        <f t="shared" ca="1" si="136"/>
        <v>0</v>
      </c>
      <c r="DZ259" s="37">
        <f t="shared" ca="1" si="124"/>
        <v>0</v>
      </c>
      <c r="EA259" s="37">
        <f t="shared" ca="1" si="125"/>
        <v>0</v>
      </c>
      <c r="EB259">
        <f t="shared" ca="1" si="137"/>
        <v>1</v>
      </c>
    </row>
    <row r="260" spans="1:132">
      <c r="A260">
        <f t="shared" si="138"/>
        <v>251</v>
      </c>
      <c r="B260" s="52">
        <f ca="1">'Rainfall Year 2025'!M358</f>
        <v>1.7860849946994874</v>
      </c>
      <c r="C260" s="37">
        <f t="shared" ca="1" si="108"/>
        <v>3214.9529904590772</v>
      </c>
      <c r="D260" s="37">
        <f t="shared" ca="1" si="126"/>
        <v>0</v>
      </c>
      <c r="E260" s="37">
        <f t="shared" ca="1" si="109"/>
        <v>0</v>
      </c>
      <c r="F260" s="37">
        <f t="shared" ca="1" si="110"/>
        <v>0</v>
      </c>
      <c r="G260">
        <f t="shared" ca="1" si="127"/>
        <v>1</v>
      </c>
      <c r="Z260">
        <f t="shared" si="139"/>
        <v>251</v>
      </c>
      <c r="AA260" s="52">
        <f ca="1">'Rainfall Year 2035 '!M358</f>
        <v>8.9180537060994975</v>
      </c>
      <c r="AB260" s="37">
        <f t="shared" ca="1" si="111"/>
        <v>16052.496670979095</v>
      </c>
      <c r="AC260" s="37">
        <f t="shared" ca="1" si="128"/>
        <v>1302.6884404770863</v>
      </c>
      <c r="AD260" s="37">
        <f t="shared" ca="1" si="112"/>
        <v>1302.6884404770863</v>
      </c>
      <c r="AE260" s="37">
        <f t="shared" ca="1" si="113"/>
        <v>6052.4966709790951</v>
      </c>
      <c r="AF260">
        <f t="shared" ca="1" si="129"/>
        <v>1</v>
      </c>
      <c r="AX260">
        <f t="shared" si="140"/>
        <v>251</v>
      </c>
      <c r="AY260" s="52">
        <f ca="1">'Rainfall Year 2045'!M358</f>
        <v>6.8974255973322371</v>
      </c>
      <c r="AZ260" s="37">
        <f t="shared" ca="1" si="114"/>
        <v>12415.366075198026</v>
      </c>
      <c r="BA260" s="37">
        <f t="shared" ca="1" si="130"/>
        <v>1204.8210482962954</v>
      </c>
      <c r="BB260" s="37">
        <f t="shared" ca="1" si="115"/>
        <v>1204.8210482962954</v>
      </c>
      <c r="BC260" s="37">
        <f t="shared" ca="1" si="116"/>
        <v>2415.366075198026</v>
      </c>
      <c r="BD260">
        <f t="shared" ca="1" si="131"/>
        <v>1</v>
      </c>
      <c r="BX260">
        <f t="shared" si="141"/>
        <v>251</v>
      </c>
      <c r="BY260" s="52">
        <f ca="1">'Rainfall Year 2055 '!M358</f>
        <v>3.6826210290166297</v>
      </c>
      <c r="BZ260" s="37">
        <f t="shared" ca="1" si="117"/>
        <v>6628.7178522299337</v>
      </c>
      <c r="CA260" s="37">
        <f t="shared" ca="1" si="132"/>
        <v>0</v>
      </c>
      <c r="CB260" s="37">
        <f t="shared" ca="1" si="118"/>
        <v>0</v>
      </c>
      <c r="CC260" s="37">
        <f t="shared" ca="1" si="119"/>
        <v>0</v>
      </c>
      <c r="CD260">
        <f t="shared" ca="1" si="133"/>
        <v>1</v>
      </c>
      <c r="CW260">
        <f t="shared" si="142"/>
        <v>251</v>
      </c>
      <c r="CX260" s="52">
        <f ca="1">'Rainfall Year 2065 '!M358</f>
        <v>5.1706255864303241</v>
      </c>
      <c r="CY260" s="37">
        <f t="shared" ca="1" si="120"/>
        <v>9307.126055574583</v>
      </c>
      <c r="CZ260" s="37">
        <f t="shared" ca="1" si="134"/>
        <v>0</v>
      </c>
      <c r="DA260" s="37">
        <f t="shared" ca="1" si="121"/>
        <v>0</v>
      </c>
      <c r="DB260" s="37">
        <f t="shared" ca="1" si="122"/>
        <v>0</v>
      </c>
      <c r="DC260">
        <f t="shared" ca="1" si="135"/>
        <v>1</v>
      </c>
      <c r="DV260">
        <f t="shared" si="143"/>
        <v>251</v>
      </c>
      <c r="DW260" s="52">
        <f ca="1">'Rainfall Year 2075'!M358</f>
        <v>22.28549590555814</v>
      </c>
      <c r="DX260" s="37">
        <f t="shared" ca="1" si="123"/>
        <v>40113.892630004651</v>
      </c>
      <c r="DY260" s="37">
        <f t="shared" ca="1" si="136"/>
        <v>2977.2302521621086</v>
      </c>
      <c r="DZ260" s="37">
        <f t="shared" ca="1" si="124"/>
        <v>2977.2302521621086</v>
      </c>
      <c r="EA260" s="37">
        <f t="shared" ca="1" si="125"/>
        <v>30113.892630004651</v>
      </c>
      <c r="EB260">
        <f t="shared" ca="1" si="137"/>
        <v>1</v>
      </c>
    </row>
    <row r="261" spans="1:132">
      <c r="A261">
        <f t="shared" si="138"/>
        <v>252</v>
      </c>
      <c r="B261" s="52">
        <f ca="1">'Rainfall Year 2025'!M359</f>
        <v>3.8700342164985742</v>
      </c>
      <c r="C261" s="37">
        <f t="shared" ca="1" si="108"/>
        <v>6966.0615896974332</v>
      </c>
      <c r="D261" s="37">
        <f t="shared" ca="1" si="126"/>
        <v>3214.9529904590772</v>
      </c>
      <c r="E261" s="37">
        <f t="shared" ca="1" si="109"/>
        <v>3214.9529904590772</v>
      </c>
      <c r="F261" s="37">
        <f t="shared" ca="1" si="110"/>
        <v>0</v>
      </c>
      <c r="G261">
        <f t="shared" ca="1" si="127"/>
        <v>1</v>
      </c>
      <c r="Z261">
        <f t="shared" si="139"/>
        <v>252</v>
      </c>
      <c r="AA261" s="52">
        <f ca="1">'Rainfall Year 2035 '!M359</f>
        <v>0.5621294022196186</v>
      </c>
      <c r="AB261" s="37">
        <f t="shared" ca="1" si="111"/>
        <v>1011.8329239953135</v>
      </c>
      <c r="AC261" s="37">
        <f t="shared" ca="1" si="128"/>
        <v>10000</v>
      </c>
      <c r="AD261" s="37">
        <f t="shared" ca="1" si="112"/>
        <v>10000</v>
      </c>
      <c r="AE261" s="37">
        <f t="shared" ca="1" si="113"/>
        <v>0</v>
      </c>
      <c r="AF261">
        <f t="shared" ca="1" si="129"/>
        <v>1</v>
      </c>
      <c r="AX261">
        <f t="shared" si="140"/>
        <v>252</v>
      </c>
      <c r="AY261" s="52">
        <f ca="1">'Rainfall Year 2045'!M359</f>
        <v>3.8791973071024451E-2</v>
      </c>
      <c r="AZ261" s="37">
        <f t="shared" ca="1" si="114"/>
        <v>69.825551527844013</v>
      </c>
      <c r="BA261" s="37">
        <f t="shared" ca="1" si="130"/>
        <v>10000</v>
      </c>
      <c r="BB261" s="37">
        <f t="shared" ca="1" si="115"/>
        <v>10000</v>
      </c>
      <c r="BC261" s="37">
        <f t="shared" ca="1" si="116"/>
        <v>0</v>
      </c>
      <c r="BD261">
        <f t="shared" ca="1" si="131"/>
        <v>1</v>
      </c>
      <c r="BX261">
        <f t="shared" si="141"/>
        <v>252</v>
      </c>
      <c r="BY261" s="52">
        <f ca="1">'Rainfall Year 2055 '!M359</f>
        <v>0</v>
      </c>
      <c r="BZ261" s="37">
        <f t="shared" ca="1" si="117"/>
        <v>0</v>
      </c>
      <c r="CA261" s="37">
        <f t="shared" ca="1" si="132"/>
        <v>6628.7178522299337</v>
      </c>
      <c r="CB261" s="37">
        <f t="shared" ca="1" si="118"/>
        <v>6628.7178522299337</v>
      </c>
      <c r="CC261" s="37">
        <f t="shared" ca="1" si="119"/>
        <v>0</v>
      </c>
      <c r="CD261">
        <f t="shared" ca="1" si="133"/>
        <v>0</v>
      </c>
      <c r="CW261">
        <f t="shared" si="142"/>
        <v>252</v>
      </c>
      <c r="CX261" s="52">
        <f ca="1">'Rainfall Year 2065 '!M359</f>
        <v>0.11944486895072372</v>
      </c>
      <c r="CY261" s="37">
        <f t="shared" ca="1" si="120"/>
        <v>215.00076411130269</v>
      </c>
      <c r="CZ261" s="37">
        <f t="shared" ca="1" si="134"/>
        <v>9307.126055574583</v>
      </c>
      <c r="DA261" s="37">
        <f t="shared" ca="1" si="121"/>
        <v>9307.126055574583</v>
      </c>
      <c r="DB261" s="37">
        <f t="shared" ca="1" si="122"/>
        <v>0</v>
      </c>
      <c r="DC261">
        <f t="shared" ca="1" si="135"/>
        <v>1</v>
      </c>
      <c r="DV261">
        <f t="shared" si="143"/>
        <v>252</v>
      </c>
      <c r="DW261" s="52">
        <f ca="1">'Rainfall Year 2075'!M359</f>
        <v>0</v>
      </c>
      <c r="DX261" s="37">
        <f t="shared" ca="1" si="123"/>
        <v>0</v>
      </c>
      <c r="DY261" s="37">
        <f t="shared" ca="1" si="136"/>
        <v>10000</v>
      </c>
      <c r="DZ261" s="37">
        <f t="shared" ca="1" si="124"/>
        <v>10000</v>
      </c>
      <c r="EA261" s="37">
        <f t="shared" ca="1" si="125"/>
        <v>0</v>
      </c>
      <c r="EB261">
        <f t="shared" ca="1" si="137"/>
        <v>0</v>
      </c>
    </row>
    <row r="262" spans="1:132">
      <c r="A262">
        <f t="shared" si="138"/>
        <v>253</v>
      </c>
      <c r="B262" s="52">
        <f ca="1">'Rainfall Year 2025'!M360</f>
        <v>0</v>
      </c>
      <c r="C262" s="37">
        <f t="shared" ca="1" si="108"/>
        <v>0</v>
      </c>
      <c r="D262" s="37">
        <f t="shared" ca="1" si="126"/>
        <v>6966.0615896974332</v>
      </c>
      <c r="E262" s="37">
        <f t="shared" ca="1" si="109"/>
        <v>6966.0615896974332</v>
      </c>
      <c r="F262" s="37">
        <f t="shared" ca="1" si="110"/>
        <v>0</v>
      </c>
      <c r="G262">
        <f t="shared" ca="1" si="127"/>
        <v>0</v>
      </c>
      <c r="Z262">
        <f t="shared" si="139"/>
        <v>253</v>
      </c>
      <c r="AA262" s="52">
        <f ca="1">'Rainfall Year 2035 '!M360</f>
        <v>5.3096035998867794</v>
      </c>
      <c r="AB262" s="37">
        <f t="shared" ca="1" si="111"/>
        <v>9557.2864797962029</v>
      </c>
      <c r="AC262" s="37">
        <f t="shared" ca="1" si="128"/>
        <v>1011.8329239953127</v>
      </c>
      <c r="AD262" s="37">
        <f t="shared" ca="1" si="112"/>
        <v>1011.8329239953127</v>
      </c>
      <c r="AE262" s="37">
        <f t="shared" ca="1" si="113"/>
        <v>0</v>
      </c>
      <c r="AF262">
        <f t="shared" ca="1" si="129"/>
        <v>1</v>
      </c>
      <c r="AX262">
        <f t="shared" si="140"/>
        <v>253</v>
      </c>
      <c r="AY262" s="52">
        <f ca="1">'Rainfall Year 2045'!M360</f>
        <v>1.5728812522490487</v>
      </c>
      <c r="AZ262" s="37">
        <f t="shared" ca="1" si="114"/>
        <v>2831.1862540482875</v>
      </c>
      <c r="BA262" s="37">
        <f t="shared" ca="1" si="130"/>
        <v>69.825551527843345</v>
      </c>
      <c r="BB262" s="37">
        <f t="shared" ca="1" si="115"/>
        <v>69.825551527843345</v>
      </c>
      <c r="BC262" s="37">
        <f t="shared" ca="1" si="116"/>
        <v>0</v>
      </c>
      <c r="BD262">
        <f t="shared" ca="1" si="131"/>
        <v>1</v>
      </c>
      <c r="BX262">
        <f t="shared" si="141"/>
        <v>253</v>
      </c>
      <c r="BY262" s="52">
        <f ca="1">'Rainfall Year 2055 '!M360</f>
        <v>1.0191349649665091</v>
      </c>
      <c r="BZ262" s="37">
        <f t="shared" ca="1" si="117"/>
        <v>1834.4429369397164</v>
      </c>
      <c r="CA262" s="37">
        <f t="shared" ca="1" si="132"/>
        <v>0</v>
      </c>
      <c r="CB262" s="37">
        <f t="shared" ca="1" si="118"/>
        <v>0</v>
      </c>
      <c r="CC262" s="37">
        <f t="shared" ca="1" si="119"/>
        <v>0</v>
      </c>
      <c r="CD262">
        <f t="shared" ca="1" si="133"/>
        <v>1</v>
      </c>
      <c r="CW262">
        <f t="shared" si="142"/>
        <v>253</v>
      </c>
      <c r="CX262" s="52">
        <f ca="1">'Rainfall Year 2065 '!M360</f>
        <v>0</v>
      </c>
      <c r="CY262" s="37">
        <f t="shared" ca="1" si="120"/>
        <v>0</v>
      </c>
      <c r="CZ262" s="37">
        <f t="shared" ca="1" si="134"/>
        <v>215.00076411130249</v>
      </c>
      <c r="DA262" s="37">
        <f t="shared" ca="1" si="121"/>
        <v>215.00076411130249</v>
      </c>
      <c r="DB262" s="37">
        <f t="shared" ca="1" si="122"/>
        <v>0</v>
      </c>
      <c r="DC262">
        <f t="shared" ca="1" si="135"/>
        <v>0</v>
      </c>
      <c r="DV262">
        <f t="shared" si="143"/>
        <v>253</v>
      </c>
      <c r="DW262" s="52">
        <f ca="1">'Rainfall Year 2075'!M360</f>
        <v>6.3040360099488142</v>
      </c>
      <c r="DX262" s="37">
        <f t="shared" ca="1" si="123"/>
        <v>11347.264817907866</v>
      </c>
      <c r="DY262" s="37">
        <f t="shared" ca="1" si="136"/>
        <v>0</v>
      </c>
      <c r="DZ262" s="37">
        <f t="shared" ca="1" si="124"/>
        <v>0</v>
      </c>
      <c r="EA262" s="37">
        <f t="shared" ca="1" si="125"/>
        <v>1347.264817907866</v>
      </c>
      <c r="EB262">
        <f t="shared" ca="1" si="137"/>
        <v>1</v>
      </c>
    </row>
    <row r="263" spans="1:132">
      <c r="A263">
        <f t="shared" si="138"/>
        <v>254</v>
      </c>
      <c r="B263" s="52">
        <f ca="1">'Rainfall Year 2025'!M361</f>
        <v>1.6169052386528722E-2</v>
      </c>
      <c r="C263" s="37">
        <f t="shared" ca="1" si="108"/>
        <v>29.1042942957517</v>
      </c>
      <c r="D263" s="37">
        <f t="shared" ca="1" si="126"/>
        <v>0</v>
      </c>
      <c r="E263" s="37">
        <f t="shared" ca="1" si="109"/>
        <v>0</v>
      </c>
      <c r="F263" s="37">
        <f t="shared" ca="1" si="110"/>
        <v>0</v>
      </c>
      <c r="G263">
        <f t="shared" ca="1" si="127"/>
        <v>1</v>
      </c>
      <c r="Z263">
        <f t="shared" si="139"/>
        <v>254</v>
      </c>
      <c r="AA263" s="52">
        <f ca="1">'Rainfall Year 2035 '!M361</f>
        <v>0.26314327075250837</v>
      </c>
      <c r="AB263" s="37">
        <f t="shared" ca="1" si="111"/>
        <v>473.65788735451508</v>
      </c>
      <c r="AC263" s="37">
        <f t="shared" ca="1" si="128"/>
        <v>9557.2864797962029</v>
      </c>
      <c r="AD263" s="37">
        <f t="shared" ca="1" si="112"/>
        <v>9557.2864797962029</v>
      </c>
      <c r="AE263" s="37">
        <f t="shared" ca="1" si="113"/>
        <v>0</v>
      </c>
      <c r="AF263">
        <f t="shared" ca="1" si="129"/>
        <v>1</v>
      </c>
      <c r="AX263">
        <f t="shared" si="140"/>
        <v>254</v>
      </c>
      <c r="AY263" s="52">
        <f ca="1">'Rainfall Year 2045'!M361</f>
        <v>0</v>
      </c>
      <c r="AZ263" s="37">
        <f t="shared" ca="1" si="114"/>
        <v>0</v>
      </c>
      <c r="BA263" s="37">
        <f t="shared" ca="1" si="130"/>
        <v>2831.1862540482875</v>
      </c>
      <c r="BB263" s="37">
        <f t="shared" ca="1" si="115"/>
        <v>2831.1862540482875</v>
      </c>
      <c r="BC263" s="37">
        <f t="shared" ca="1" si="116"/>
        <v>0</v>
      </c>
      <c r="BD263">
        <f t="shared" ca="1" si="131"/>
        <v>0</v>
      </c>
      <c r="BX263">
        <f t="shared" si="141"/>
        <v>254</v>
      </c>
      <c r="BY263" s="52">
        <f ca="1">'Rainfall Year 2055 '!M361</f>
        <v>7.9724805181032758</v>
      </c>
      <c r="BZ263" s="37">
        <f t="shared" ca="1" si="117"/>
        <v>14350.464932585897</v>
      </c>
      <c r="CA263" s="37">
        <f t="shared" ca="1" si="132"/>
        <v>1834.4429369397164</v>
      </c>
      <c r="CB263" s="37">
        <f t="shared" ca="1" si="118"/>
        <v>1834.4429369397164</v>
      </c>
      <c r="CC263" s="37">
        <f t="shared" ca="1" si="119"/>
        <v>4350.4649325858973</v>
      </c>
      <c r="CD263">
        <f t="shared" ca="1" si="133"/>
        <v>1</v>
      </c>
      <c r="CW263">
        <f t="shared" si="142"/>
        <v>254</v>
      </c>
      <c r="CX263" s="52">
        <f ca="1">'Rainfall Year 2065 '!M361</f>
        <v>1.9317915009205875</v>
      </c>
      <c r="CY263" s="37">
        <f t="shared" ca="1" si="120"/>
        <v>3477.2247016570573</v>
      </c>
      <c r="CZ263" s="37">
        <f t="shared" ca="1" si="134"/>
        <v>0</v>
      </c>
      <c r="DA263" s="37">
        <f t="shared" ca="1" si="121"/>
        <v>0</v>
      </c>
      <c r="DB263" s="37">
        <f t="shared" ca="1" si="122"/>
        <v>0</v>
      </c>
      <c r="DC263">
        <f t="shared" ca="1" si="135"/>
        <v>1</v>
      </c>
      <c r="DV263">
        <f t="shared" si="143"/>
        <v>254</v>
      </c>
      <c r="DW263" s="52">
        <f ca="1">'Rainfall Year 2075'!M361</f>
        <v>0</v>
      </c>
      <c r="DX263" s="37">
        <f t="shared" ca="1" si="123"/>
        <v>0</v>
      </c>
      <c r="DY263" s="37">
        <f t="shared" ca="1" si="136"/>
        <v>10000</v>
      </c>
      <c r="DZ263" s="37">
        <f t="shared" ca="1" si="124"/>
        <v>10000</v>
      </c>
      <c r="EA263" s="37">
        <f t="shared" ca="1" si="125"/>
        <v>0</v>
      </c>
      <c r="EB263">
        <f t="shared" ca="1" si="137"/>
        <v>0</v>
      </c>
    </row>
    <row r="264" spans="1:132">
      <c r="A264">
        <f t="shared" si="138"/>
        <v>255</v>
      </c>
      <c r="B264" s="52">
        <f ca="1">'Rainfall Year 2025'!M362</f>
        <v>0.80020851466707188</v>
      </c>
      <c r="C264" s="37">
        <f t="shared" ca="1" si="108"/>
        <v>1440.3753264007294</v>
      </c>
      <c r="D264" s="37">
        <f t="shared" ca="1" si="126"/>
        <v>29.1042942957517</v>
      </c>
      <c r="E264" s="37">
        <f t="shared" ca="1" si="109"/>
        <v>29.1042942957517</v>
      </c>
      <c r="F264" s="37">
        <f t="shared" ca="1" si="110"/>
        <v>0</v>
      </c>
      <c r="G264">
        <f t="shared" ca="1" si="127"/>
        <v>1</v>
      </c>
      <c r="Z264">
        <f t="shared" si="139"/>
        <v>255</v>
      </c>
      <c r="AA264" s="52">
        <f ca="1">'Rainfall Year 2035 '!M362</f>
        <v>1.6438216955524453E-2</v>
      </c>
      <c r="AB264" s="37">
        <f t="shared" ca="1" si="111"/>
        <v>29.588790519944016</v>
      </c>
      <c r="AC264" s="37">
        <f t="shared" ca="1" si="128"/>
        <v>473.65788735451497</v>
      </c>
      <c r="AD264" s="37">
        <f t="shared" ca="1" si="112"/>
        <v>473.65788735451497</v>
      </c>
      <c r="AE264" s="37">
        <f t="shared" ca="1" si="113"/>
        <v>0</v>
      </c>
      <c r="AF264">
        <f t="shared" ca="1" si="129"/>
        <v>1</v>
      </c>
      <c r="AX264">
        <f t="shared" si="140"/>
        <v>255</v>
      </c>
      <c r="AY264" s="52">
        <f ca="1">'Rainfall Year 2045'!M362</f>
        <v>0</v>
      </c>
      <c r="AZ264" s="37">
        <f t="shared" ca="1" si="114"/>
        <v>0</v>
      </c>
      <c r="BA264" s="37">
        <f t="shared" ca="1" si="130"/>
        <v>0</v>
      </c>
      <c r="BB264" s="37">
        <f t="shared" ca="1" si="115"/>
        <v>0</v>
      </c>
      <c r="BC264" s="37">
        <f t="shared" ca="1" si="116"/>
        <v>0</v>
      </c>
      <c r="BD264">
        <f t="shared" ca="1" si="131"/>
        <v>0</v>
      </c>
      <c r="BX264">
        <f t="shared" si="141"/>
        <v>255</v>
      </c>
      <c r="BY264" s="52">
        <f ca="1">'Rainfall Year 2055 '!M362</f>
        <v>9.7073251436540376E-3</v>
      </c>
      <c r="BZ264" s="37">
        <f t="shared" ca="1" si="117"/>
        <v>17.473185258577267</v>
      </c>
      <c r="CA264" s="37">
        <f t="shared" ca="1" si="132"/>
        <v>10000</v>
      </c>
      <c r="CB264" s="37">
        <f t="shared" ca="1" si="118"/>
        <v>10000</v>
      </c>
      <c r="CC264" s="37">
        <f t="shared" ca="1" si="119"/>
        <v>0</v>
      </c>
      <c r="CD264">
        <f t="shared" ca="1" si="133"/>
        <v>1</v>
      </c>
      <c r="CW264">
        <f t="shared" si="142"/>
        <v>255</v>
      </c>
      <c r="CX264" s="52">
        <f ca="1">'Rainfall Year 2065 '!M362</f>
        <v>0.24897007944267016</v>
      </c>
      <c r="CY264" s="37">
        <f t="shared" ca="1" si="120"/>
        <v>448.1461429968063</v>
      </c>
      <c r="CZ264" s="37">
        <f t="shared" ca="1" si="134"/>
        <v>3477.2247016570573</v>
      </c>
      <c r="DA264" s="37">
        <f t="shared" ca="1" si="121"/>
        <v>3477.2247016570573</v>
      </c>
      <c r="DB264" s="37">
        <f t="shared" ca="1" si="122"/>
        <v>0</v>
      </c>
      <c r="DC264">
        <f t="shared" ca="1" si="135"/>
        <v>1</v>
      </c>
      <c r="DV264">
        <f t="shared" si="143"/>
        <v>255</v>
      </c>
      <c r="DW264" s="52">
        <f ca="1">'Rainfall Year 2075'!M362</f>
        <v>0</v>
      </c>
      <c r="DX264" s="37">
        <f t="shared" ca="1" si="123"/>
        <v>0</v>
      </c>
      <c r="DY264" s="37">
        <f t="shared" ca="1" si="136"/>
        <v>0</v>
      </c>
      <c r="DZ264" s="37">
        <f t="shared" ca="1" si="124"/>
        <v>0</v>
      </c>
      <c r="EA264" s="37">
        <f t="shared" ca="1" si="125"/>
        <v>0</v>
      </c>
      <c r="EB264">
        <f t="shared" ca="1" si="137"/>
        <v>0</v>
      </c>
    </row>
    <row r="265" spans="1:132">
      <c r="A265">
        <f t="shared" si="138"/>
        <v>256</v>
      </c>
      <c r="B265" s="52">
        <f ca="1">'Rainfall Year 2025'!M363</f>
        <v>2.3100539951989858</v>
      </c>
      <c r="C265" s="37">
        <f t="shared" ca="1" si="108"/>
        <v>4158.0971913581743</v>
      </c>
      <c r="D265" s="37">
        <f t="shared" ca="1" si="126"/>
        <v>1440.3753264007294</v>
      </c>
      <c r="E265" s="37">
        <f t="shared" ca="1" si="109"/>
        <v>1440.3753264007294</v>
      </c>
      <c r="F265" s="37">
        <f t="shared" ca="1" si="110"/>
        <v>0</v>
      </c>
      <c r="G265">
        <f t="shared" ca="1" si="127"/>
        <v>1</v>
      </c>
      <c r="Z265">
        <f t="shared" si="139"/>
        <v>256</v>
      </c>
      <c r="AA265" s="52">
        <f ca="1">'Rainfall Year 2035 '!M363</f>
        <v>2.5543265029389168</v>
      </c>
      <c r="AB265" s="37">
        <f t="shared" ca="1" si="111"/>
        <v>4597.7877052900503</v>
      </c>
      <c r="AC265" s="37">
        <f t="shared" ca="1" si="128"/>
        <v>29.588790519944041</v>
      </c>
      <c r="AD265" s="37">
        <f t="shared" ca="1" si="112"/>
        <v>29.588790519944041</v>
      </c>
      <c r="AE265" s="37">
        <f t="shared" ca="1" si="113"/>
        <v>0</v>
      </c>
      <c r="AF265">
        <f t="shared" ca="1" si="129"/>
        <v>1</v>
      </c>
      <c r="AX265">
        <f t="shared" si="140"/>
        <v>256</v>
      </c>
      <c r="AY265" s="52">
        <f ca="1">'Rainfall Year 2045'!M363</f>
        <v>8.6982047306953039</v>
      </c>
      <c r="AZ265" s="37">
        <f t="shared" ca="1" si="114"/>
        <v>15656.768515251548</v>
      </c>
      <c r="BA265" s="37">
        <f t="shared" ca="1" si="130"/>
        <v>0</v>
      </c>
      <c r="BB265" s="37">
        <f t="shared" ca="1" si="115"/>
        <v>0</v>
      </c>
      <c r="BC265" s="37">
        <f t="shared" ca="1" si="116"/>
        <v>5656.7685152515478</v>
      </c>
      <c r="BD265">
        <f t="shared" ca="1" si="131"/>
        <v>1</v>
      </c>
      <c r="BX265">
        <f t="shared" si="141"/>
        <v>256</v>
      </c>
      <c r="BY265" s="52">
        <f ca="1">'Rainfall Year 2055 '!M363</f>
        <v>0</v>
      </c>
      <c r="BZ265" s="37">
        <f t="shared" ca="1" si="117"/>
        <v>0</v>
      </c>
      <c r="CA265" s="37">
        <f t="shared" ca="1" si="132"/>
        <v>17.473185258577359</v>
      </c>
      <c r="CB265" s="37">
        <f t="shared" ca="1" si="118"/>
        <v>17.473185258577359</v>
      </c>
      <c r="CC265" s="37">
        <f t="shared" ca="1" si="119"/>
        <v>0</v>
      </c>
      <c r="CD265">
        <f t="shared" ca="1" si="133"/>
        <v>0</v>
      </c>
      <c r="CW265">
        <f t="shared" si="142"/>
        <v>256</v>
      </c>
      <c r="CX265" s="52">
        <f ca="1">'Rainfall Year 2065 '!M363</f>
        <v>3.2550120331759729</v>
      </c>
      <c r="CY265" s="37">
        <f t="shared" ca="1" si="120"/>
        <v>5859.0216597167509</v>
      </c>
      <c r="CZ265" s="37">
        <f t="shared" ca="1" si="134"/>
        <v>448.14614299680625</v>
      </c>
      <c r="DA265" s="37">
        <f t="shared" ca="1" si="121"/>
        <v>448.14614299680625</v>
      </c>
      <c r="DB265" s="37">
        <f t="shared" ca="1" si="122"/>
        <v>0</v>
      </c>
      <c r="DC265">
        <f t="shared" ca="1" si="135"/>
        <v>1</v>
      </c>
      <c r="DV265">
        <f t="shared" si="143"/>
        <v>256</v>
      </c>
      <c r="DW265" s="52">
        <f ca="1">'Rainfall Year 2075'!M363</f>
        <v>0</v>
      </c>
      <c r="DX265" s="37">
        <f t="shared" ca="1" si="123"/>
        <v>0</v>
      </c>
      <c r="DY265" s="37">
        <f t="shared" ca="1" si="136"/>
        <v>0</v>
      </c>
      <c r="DZ265" s="37">
        <f t="shared" ca="1" si="124"/>
        <v>0</v>
      </c>
      <c r="EA265" s="37">
        <f t="shared" ca="1" si="125"/>
        <v>0</v>
      </c>
      <c r="EB265">
        <f t="shared" ca="1" si="137"/>
        <v>0</v>
      </c>
    </row>
    <row r="266" spans="1:132">
      <c r="A266">
        <f t="shared" si="138"/>
        <v>257</v>
      </c>
      <c r="B266" s="52">
        <f ca="1">'Rainfall Year 2025'!M364</f>
        <v>3.6539805293393061E-2</v>
      </c>
      <c r="C266" s="37">
        <f t="shared" ref="C266:C329" ca="1" si="144">B266*roof</f>
        <v>65.771649528107517</v>
      </c>
      <c r="D266" s="37">
        <f t="shared" ca="1" si="126"/>
        <v>4158.0971913581743</v>
      </c>
      <c r="E266" s="37">
        <f t="shared" ref="E266:E329" ca="1" si="145">MIN(use,D266)</f>
        <v>4158.0971913581743</v>
      </c>
      <c r="F266" s="37">
        <f t="shared" ref="F266:F329" ca="1" si="146">MAX(0,C266-tank)</f>
        <v>0</v>
      </c>
      <c r="G266">
        <f t="shared" ca="1" si="127"/>
        <v>1</v>
      </c>
      <c r="Z266">
        <f t="shared" si="139"/>
        <v>257</v>
      </c>
      <c r="AA266" s="52">
        <f ca="1">'Rainfall Year 2035 '!M364</f>
        <v>5.85954720724426</v>
      </c>
      <c r="AB266" s="37">
        <f t="shared" ref="AB266:AB329" ca="1" si="147">AA266*roof</f>
        <v>10547.184973039668</v>
      </c>
      <c r="AC266" s="37">
        <f t="shared" ca="1" si="128"/>
        <v>4597.7877052900503</v>
      </c>
      <c r="AD266" s="37">
        <f t="shared" ref="AD266:AD329" ca="1" si="148">MIN(use,AC266)</f>
        <v>4597.7877052900503</v>
      </c>
      <c r="AE266" s="37">
        <f t="shared" ref="AE266:AE329" ca="1" si="149">MAX(0,AB266-tank)</f>
        <v>547.18497303966797</v>
      </c>
      <c r="AF266">
        <f t="shared" ca="1" si="129"/>
        <v>1</v>
      </c>
      <c r="AX266">
        <f t="shared" si="140"/>
        <v>257</v>
      </c>
      <c r="AY266" s="52">
        <f ca="1">'Rainfall Year 2045'!M364</f>
        <v>0</v>
      </c>
      <c r="AZ266" s="37">
        <f t="shared" ref="AZ266:AZ329" ca="1" si="150">AY266*roof</f>
        <v>0</v>
      </c>
      <c r="BA266" s="37">
        <f t="shared" ca="1" si="130"/>
        <v>10000</v>
      </c>
      <c r="BB266" s="37">
        <f t="shared" ref="BB266:BB329" ca="1" si="151">MIN(use,BA266)</f>
        <v>10000</v>
      </c>
      <c r="BC266" s="37">
        <f t="shared" ref="BC266:BC329" ca="1" si="152">MAX(0,AZ266-tank)</f>
        <v>0</v>
      </c>
      <c r="BD266">
        <f t="shared" ca="1" si="131"/>
        <v>0</v>
      </c>
      <c r="BX266">
        <f t="shared" si="141"/>
        <v>257</v>
      </c>
      <c r="BY266" s="52">
        <f ca="1">'Rainfall Year 2055 '!M364</f>
        <v>0</v>
      </c>
      <c r="BZ266" s="37">
        <f t="shared" ref="BZ266:BZ329" ca="1" si="153">BY266*roof</f>
        <v>0</v>
      </c>
      <c r="CA266" s="37">
        <f t="shared" ca="1" si="132"/>
        <v>0</v>
      </c>
      <c r="CB266" s="37">
        <f t="shared" ref="CB266:CB329" ca="1" si="154">MIN(use,CA266)</f>
        <v>0</v>
      </c>
      <c r="CC266" s="37">
        <f t="shared" ref="CC266:CC329" ca="1" si="155">MAX(0,BZ266-tank)</f>
        <v>0</v>
      </c>
      <c r="CD266">
        <f t="shared" ca="1" si="133"/>
        <v>0</v>
      </c>
      <c r="CW266">
        <f t="shared" si="142"/>
        <v>257</v>
      </c>
      <c r="CX266" s="52">
        <f ca="1">'Rainfall Year 2065 '!M364</f>
        <v>0</v>
      </c>
      <c r="CY266" s="37">
        <f t="shared" ref="CY266:CY329" ca="1" si="156">CX266*roof</f>
        <v>0</v>
      </c>
      <c r="CZ266" s="37">
        <f t="shared" ca="1" si="134"/>
        <v>5859.0216597167509</v>
      </c>
      <c r="DA266" s="37">
        <f t="shared" ref="DA266:DA329" ca="1" si="157">MIN(use,CZ266)</f>
        <v>5859.0216597167509</v>
      </c>
      <c r="DB266" s="37">
        <f t="shared" ref="DB266:DB329" ca="1" si="158">MAX(0,CY266-tank)</f>
        <v>0</v>
      </c>
      <c r="DC266">
        <f t="shared" ca="1" si="135"/>
        <v>0</v>
      </c>
      <c r="DV266">
        <f t="shared" si="143"/>
        <v>257</v>
      </c>
      <c r="DW266" s="52">
        <f ca="1">'Rainfall Year 2075'!M364</f>
        <v>0</v>
      </c>
      <c r="DX266" s="37">
        <f t="shared" ref="DX266:DX329" ca="1" si="159">DW266*roof</f>
        <v>0</v>
      </c>
      <c r="DY266" s="37">
        <f t="shared" ca="1" si="136"/>
        <v>0</v>
      </c>
      <c r="DZ266" s="37">
        <f t="shared" ref="DZ266:DZ329" ca="1" si="160">MIN(use,DY266)</f>
        <v>0</v>
      </c>
      <c r="EA266" s="37">
        <f t="shared" ref="EA266:EA329" ca="1" si="161">MAX(0,DX266-tank)</f>
        <v>0</v>
      </c>
      <c r="EB266">
        <f t="shared" ca="1" si="137"/>
        <v>0</v>
      </c>
    </row>
    <row r="267" spans="1:132">
      <c r="A267">
        <f t="shared" si="138"/>
        <v>258</v>
      </c>
      <c r="B267" s="52">
        <f ca="1">'Rainfall Year 2025'!M365</f>
        <v>0</v>
      </c>
      <c r="C267" s="37">
        <f t="shared" ca="1" si="144"/>
        <v>0</v>
      </c>
      <c r="D267" s="37">
        <f t="shared" ref="D267:D330" ca="1" si="162">MIN(tank,MAX(0,D266+C266-E266))</f>
        <v>65.771649528107446</v>
      </c>
      <c r="E267" s="37">
        <f t="shared" ca="1" si="145"/>
        <v>65.771649528107446</v>
      </c>
      <c r="F267" s="37">
        <f t="shared" ca="1" si="146"/>
        <v>0</v>
      </c>
      <c r="G267">
        <f t="shared" ref="G267:G330" ca="1" si="163">IF(B267&gt;0,1,0)</f>
        <v>0</v>
      </c>
      <c r="Z267">
        <f t="shared" si="139"/>
        <v>258</v>
      </c>
      <c r="AA267" s="52">
        <f ca="1">'Rainfall Year 2035 '!M365</f>
        <v>5.7845449478316597</v>
      </c>
      <c r="AB267" s="37">
        <f t="shared" ca="1" si="147"/>
        <v>10412.180906096988</v>
      </c>
      <c r="AC267" s="37">
        <f t="shared" ref="AC267:AC330" ca="1" si="164">MIN(tank,MAX(0,AC266+AB266-AD266))</f>
        <v>10000</v>
      </c>
      <c r="AD267" s="37">
        <f t="shared" ca="1" si="148"/>
        <v>10000</v>
      </c>
      <c r="AE267" s="37">
        <f t="shared" ca="1" si="149"/>
        <v>412.18090609698811</v>
      </c>
      <c r="AF267">
        <f t="shared" ref="AF267:AF330" ca="1" si="165">IF(AA267&gt;0,1,0)</f>
        <v>1</v>
      </c>
      <c r="AX267">
        <f t="shared" si="140"/>
        <v>258</v>
      </c>
      <c r="AY267" s="52">
        <f ca="1">'Rainfall Year 2045'!M365</f>
        <v>2.1244757882587333</v>
      </c>
      <c r="AZ267" s="37">
        <f t="shared" ca="1" si="150"/>
        <v>3824.0564188657199</v>
      </c>
      <c r="BA267" s="37">
        <f t="shared" ref="BA267:BA330" ca="1" si="166">MIN(tank,MAX(0,BA266+AZ266-BB266))</f>
        <v>0</v>
      </c>
      <c r="BB267" s="37">
        <f t="shared" ca="1" si="151"/>
        <v>0</v>
      </c>
      <c r="BC267" s="37">
        <f t="shared" ca="1" si="152"/>
        <v>0</v>
      </c>
      <c r="BD267">
        <f t="shared" ref="BD267:BD330" ca="1" si="167">IF(AY267&gt;0,1,0)</f>
        <v>1</v>
      </c>
      <c r="BX267">
        <f t="shared" si="141"/>
        <v>258</v>
      </c>
      <c r="BY267" s="52">
        <f ca="1">'Rainfall Year 2055 '!M365</f>
        <v>0</v>
      </c>
      <c r="BZ267" s="37">
        <f t="shared" ca="1" si="153"/>
        <v>0</v>
      </c>
      <c r="CA267" s="37">
        <f t="shared" ref="CA267:CA330" ca="1" si="168">MIN(tank,MAX(0,CA266+BZ266-CB266))</f>
        <v>0</v>
      </c>
      <c r="CB267" s="37">
        <f t="shared" ca="1" si="154"/>
        <v>0</v>
      </c>
      <c r="CC267" s="37">
        <f t="shared" ca="1" si="155"/>
        <v>0</v>
      </c>
      <c r="CD267">
        <f t="shared" ref="CD267:CD330" ca="1" si="169">IF(BY267&gt;0,1,0)</f>
        <v>0</v>
      </c>
      <c r="CW267">
        <f t="shared" si="142"/>
        <v>258</v>
      </c>
      <c r="CX267" s="52">
        <f ca="1">'Rainfall Year 2065 '!M365</f>
        <v>0.76157294807004294</v>
      </c>
      <c r="CY267" s="37">
        <f t="shared" ca="1" si="156"/>
        <v>1370.8313065260772</v>
      </c>
      <c r="CZ267" s="37">
        <f t="shared" ref="CZ267:CZ330" ca="1" si="170">MIN(tank,MAX(0,CZ266+CY266-DA266))</f>
        <v>0</v>
      </c>
      <c r="DA267" s="37">
        <f t="shared" ca="1" si="157"/>
        <v>0</v>
      </c>
      <c r="DB267" s="37">
        <f t="shared" ca="1" si="158"/>
        <v>0</v>
      </c>
      <c r="DC267">
        <f t="shared" ref="DC267:DC330" ca="1" si="171">IF(CX267&gt;0,1,0)</f>
        <v>1</v>
      </c>
      <c r="DV267">
        <f t="shared" si="143"/>
        <v>258</v>
      </c>
      <c r="DW267" s="52">
        <f ca="1">'Rainfall Year 2075'!M365</f>
        <v>0</v>
      </c>
      <c r="DX267" s="37">
        <f t="shared" ca="1" si="159"/>
        <v>0</v>
      </c>
      <c r="DY267" s="37">
        <f t="shared" ref="DY267:DY330" ca="1" si="172">MIN(tank,MAX(0,DY266+DX266-DZ266))</f>
        <v>0</v>
      </c>
      <c r="DZ267" s="37">
        <f t="shared" ca="1" si="160"/>
        <v>0</v>
      </c>
      <c r="EA267" s="37">
        <f t="shared" ca="1" si="161"/>
        <v>0</v>
      </c>
      <c r="EB267">
        <f t="shared" ref="EB267:EB330" ca="1" si="173">IF(DW267&gt;0,1,0)</f>
        <v>0</v>
      </c>
    </row>
    <row r="268" spans="1:132">
      <c r="A268">
        <f>A267+1</f>
        <v>259</v>
      </c>
      <c r="B268" s="52">
        <f ca="1">'Rainfall Year 2025'!M366</f>
        <v>2.3600655201392713</v>
      </c>
      <c r="C268" s="37">
        <f t="shared" ca="1" si="144"/>
        <v>4248.1179362506882</v>
      </c>
      <c r="D268" s="37">
        <f t="shared" ca="1" si="162"/>
        <v>0</v>
      </c>
      <c r="E268" s="37">
        <f t="shared" ca="1" si="145"/>
        <v>0</v>
      </c>
      <c r="F268" s="37">
        <f t="shared" ca="1" si="146"/>
        <v>0</v>
      </c>
      <c r="G268">
        <f t="shared" ca="1" si="163"/>
        <v>1</v>
      </c>
      <c r="Z268">
        <f>Z267+1</f>
        <v>259</v>
      </c>
      <c r="AA268" s="52">
        <f ca="1">'Rainfall Year 2035 '!M366</f>
        <v>0</v>
      </c>
      <c r="AB268" s="37">
        <f t="shared" ca="1" si="147"/>
        <v>0</v>
      </c>
      <c r="AC268" s="37">
        <f t="shared" ca="1" si="164"/>
        <v>10000</v>
      </c>
      <c r="AD268" s="37">
        <f t="shared" ca="1" si="148"/>
        <v>10000</v>
      </c>
      <c r="AE268" s="37">
        <f t="shared" ca="1" si="149"/>
        <v>0</v>
      </c>
      <c r="AF268">
        <f t="shared" ca="1" si="165"/>
        <v>0</v>
      </c>
      <c r="AX268">
        <f>AX267+1</f>
        <v>259</v>
      </c>
      <c r="AY268" s="52">
        <f ca="1">'Rainfall Year 2045'!M366</f>
        <v>2.9823667452642342</v>
      </c>
      <c r="AZ268" s="37">
        <f t="shared" ca="1" si="150"/>
        <v>5368.2601414756218</v>
      </c>
      <c r="BA268" s="37">
        <f t="shared" ca="1" si="166"/>
        <v>3824.0564188657199</v>
      </c>
      <c r="BB268" s="37">
        <f t="shared" ca="1" si="151"/>
        <v>3824.0564188657199</v>
      </c>
      <c r="BC268" s="37">
        <f t="shared" ca="1" si="152"/>
        <v>0</v>
      </c>
      <c r="BD268">
        <f t="shared" ca="1" si="167"/>
        <v>1</v>
      </c>
      <c r="BX268">
        <f>BX267+1</f>
        <v>259</v>
      </c>
      <c r="BY268" s="52">
        <f ca="1">'Rainfall Year 2055 '!M366</f>
        <v>0.26726749637002334</v>
      </c>
      <c r="BZ268" s="37">
        <f t="shared" ca="1" si="153"/>
        <v>481.08149346604199</v>
      </c>
      <c r="CA268" s="37">
        <f t="shared" ca="1" si="168"/>
        <v>0</v>
      </c>
      <c r="CB268" s="37">
        <f t="shared" ca="1" si="154"/>
        <v>0</v>
      </c>
      <c r="CC268" s="37">
        <f t="shared" ca="1" si="155"/>
        <v>0</v>
      </c>
      <c r="CD268">
        <f t="shared" ca="1" si="169"/>
        <v>1</v>
      </c>
      <c r="CW268">
        <f>CW267+1</f>
        <v>259</v>
      </c>
      <c r="CX268" s="52">
        <f ca="1">'Rainfall Year 2065 '!M366</f>
        <v>0</v>
      </c>
      <c r="CY268" s="37">
        <f t="shared" ca="1" si="156"/>
        <v>0</v>
      </c>
      <c r="CZ268" s="37">
        <f t="shared" ca="1" si="170"/>
        <v>1370.8313065260772</v>
      </c>
      <c r="DA268" s="37">
        <f t="shared" ca="1" si="157"/>
        <v>1370.8313065260772</v>
      </c>
      <c r="DB268" s="37">
        <f t="shared" ca="1" si="158"/>
        <v>0</v>
      </c>
      <c r="DC268">
        <f t="shared" ca="1" si="171"/>
        <v>0</v>
      </c>
      <c r="DV268">
        <f>DV267+1</f>
        <v>259</v>
      </c>
      <c r="DW268" s="52">
        <f ca="1">'Rainfall Year 2075'!M366</f>
        <v>0</v>
      </c>
      <c r="DX268" s="37">
        <f t="shared" ca="1" si="159"/>
        <v>0</v>
      </c>
      <c r="DY268" s="37">
        <f t="shared" ca="1" si="172"/>
        <v>0</v>
      </c>
      <c r="DZ268" s="37">
        <f t="shared" ca="1" si="160"/>
        <v>0</v>
      </c>
      <c r="EA268" s="37">
        <f t="shared" ca="1" si="161"/>
        <v>0</v>
      </c>
      <c r="EB268">
        <f t="shared" ca="1" si="173"/>
        <v>0</v>
      </c>
    </row>
    <row r="269" spans="1:132">
      <c r="A269">
        <f t="shared" ref="A269:A332" si="174">A268+1</f>
        <v>260</v>
      </c>
      <c r="B269" s="52">
        <f ca="1">'Rainfall Year 2025'!M367</f>
        <v>1.359377159426266</v>
      </c>
      <c r="C269" s="37">
        <f t="shared" ca="1" si="144"/>
        <v>2446.878886967279</v>
      </c>
      <c r="D269" s="37">
        <f t="shared" ca="1" si="162"/>
        <v>4248.1179362506882</v>
      </c>
      <c r="E269" s="37">
        <f t="shared" ca="1" si="145"/>
        <v>4248.1179362506882</v>
      </c>
      <c r="F269" s="37">
        <f t="shared" ca="1" si="146"/>
        <v>0</v>
      </c>
      <c r="G269">
        <f t="shared" ca="1" si="163"/>
        <v>1</v>
      </c>
      <c r="Z269">
        <f t="shared" ref="Z269:Z332" si="175">Z268+1</f>
        <v>260</v>
      </c>
      <c r="AA269" s="52">
        <f ca="1">'Rainfall Year 2035 '!M367</f>
        <v>1.7905903525562836</v>
      </c>
      <c r="AB269" s="37">
        <f t="shared" ca="1" si="147"/>
        <v>3223.0626346013105</v>
      </c>
      <c r="AC269" s="37">
        <f t="shared" ca="1" si="164"/>
        <v>0</v>
      </c>
      <c r="AD269" s="37">
        <f t="shared" ca="1" si="148"/>
        <v>0</v>
      </c>
      <c r="AE269" s="37">
        <f t="shared" ca="1" si="149"/>
        <v>0</v>
      </c>
      <c r="AF269">
        <f t="shared" ca="1" si="165"/>
        <v>1</v>
      </c>
      <c r="AX269">
        <f t="shared" ref="AX269:AX332" si="176">AX268+1</f>
        <v>260</v>
      </c>
      <c r="AY269" s="52">
        <f ca="1">'Rainfall Year 2045'!M367</f>
        <v>2.9897790307884349</v>
      </c>
      <c r="AZ269" s="37">
        <f t="shared" ca="1" si="150"/>
        <v>5381.6022554191832</v>
      </c>
      <c r="BA269" s="37">
        <f t="shared" ca="1" si="166"/>
        <v>5368.2601414756218</v>
      </c>
      <c r="BB269" s="37">
        <f t="shared" ca="1" si="151"/>
        <v>5368.2601414756218</v>
      </c>
      <c r="BC269" s="37">
        <f t="shared" ca="1" si="152"/>
        <v>0</v>
      </c>
      <c r="BD269">
        <f t="shared" ca="1" si="167"/>
        <v>1</v>
      </c>
      <c r="BX269">
        <f t="shared" ref="BX269:BX332" si="177">BX268+1</f>
        <v>260</v>
      </c>
      <c r="BY269" s="52">
        <f ca="1">'Rainfall Year 2055 '!M367</f>
        <v>0.34986138485083396</v>
      </c>
      <c r="BZ269" s="37">
        <f t="shared" ca="1" si="153"/>
        <v>629.75049273150114</v>
      </c>
      <c r="CA269" s="37">
        <f t="shared" ca="1" si="168"/>
        <v>481.08149346604199</v>
      </c>
      <c r="CB269" s="37">
        <f t="shared" ca="1" si="154"/>
        <v>481.08149346604199</v>
      </c>
      <c r="CC269" s="37">
        <f t="shared" ca="1" si="155"/>
        <v>0</v>
      </c>
      <c r="CD269">
        <f t="shared" ca="1" si="169"/>
        <v>1</v>
      </c>
      <c r="CW269">
        <f t="shared" ref="CW269:CW332" si="178">CW268+1</f>
        <v>260</v>
      </c>
      <c r="CX269" s="52">
        <f ca="1">'Rainfall Year 2065 '!M367</f>
        <v>0</v>
      </c>
      <c r="CY269" s="37">
        <f t="shared" ca="1" si="156"/>
        <v>0</v>
      </c>
      <c r="CZ269" s="37">
        <f t="shared" ca="1" si="170"/>
        <v>0</v>
      </c>
      <c r="DA269" s="37">
        <f t="shared" ca="1" si="157"/>
        <v>0</v>
      </c>
      <c r="DB269" s="37">
        <f t="shared" ca="1" si="158"/>
        <v>0</v>
      </c>
      <c r="DC269">
        <f t="shared" ca="1" si="171"/>
        <v>0</v>
      </c>
      <c r="DV269">
        <f t="shared" ref="DV269:DV332" si="179">DV268+1</f>
        <v>260</v>
      </c>
      <c r="DW269" s="52">
        <f ca="1">'Rainfall Year 2075'!M367</f>
        <v>0</v>
      </c>
      <c r="DX269" s="37">
        <f t="shared" ca="1" si="159"/>
        <v>0</v>
      </c>
      <c r="DY269" s="37">
        <f t="shared" ca="1" si="172"/>
        <v>0</v>
      </c>
      <c r="DZ269" s="37">
        <f t="shared" ca="1" si="160"/>
        <v>0</v>
      </c>
      <c r="EA269" s="37">
        <f t="shared" ca="1" si="161"/>
        <v>0</v>
      </c>
      <c r="EB269">
        <f t="shared" ca="1" si="173"/>
        <v>0</v>
      </c>
    </row>
    <row r="270" spans="1:132">
      <c r="A270">
        <f t="shared" si="174"/>
        <v>261</v>
      </c>
      <c r="B270" s="52">
        <f ca="1">'Rainfall Year 2025'!M368</f>
        <v>0</v>
      </c>
      <c r="C270" s="37">
        <f t="shared" ca="1" si="144"/>
        <v>0</v>
      </c>
      <c r="D270" s="37">
        <f t="shared" ca="1" si="162"/>
        <v>2446.878886967279</v>
      </c>
      <c r="E270" s="37">
        <f t="shared" ca="1" si="145"/>
        <v>2446.878886967279</v>
      </c>
      <c r="F270" s="37">
        <f t="shared" ca="1" si="146"/>
        <v>0</v>
      </c>
      <c r="G270">
        <f t="shared" ca="1" si="163"/>
        <v>0</v>
      </c>
      <c r="Z270">
        <f t="shared" si="175"/>
        <v>261</v>
      </c>
      <c r="AA270" s="52">
        <f ca="1">'Rainfall Year 2035 '!M368</f>
        <v>0.56607937894733518</v>
      </c>
      <c r="AB270" s="37">
        <f t="shared" ca="1" si="147"/>
        <v>1018.9428821052034</v>
      </c>
      <c r="AC270" s="37">
        <f t="shared" ca="1" si="164"/>
        <v>3223.0626346013105</v>
      </c>
      <c r="AD270" s="37">
        <f t="shared" ca="1" si="148"/>
        <v>3223.0626346013105</v>
      </c>
      <c r="AE270" s="37">
        <f t="shared" ca="1" si="149"/>
        <v>0</v>
      </c>
      <c r="AF270">
        <f t="shared" ca="1" si="165"/>
        <v>1</v>
      </c>
      <c r="AX270">
        <f t="shared" si="176"/>
        <v>261</v>
      </c>
      <c r="AY270" s="52">
        <f ca="1">'Rainfall Year 2045'!M368</f>
        <v>0</v>
      </c>
      <c r="AZ270" s="37">
        <f t="shared" ca="1" si="150"/>
        <v>0</v>
      </c>
      <c r="BA270" s="37">
        <f t="shared" ca="1" si="166"/>
        <v>5381.6022554191832</v>
      </c>
      <c r="BB270" s="37">
        <f t="shared" ca="1" si="151"/>
        <v>5381.6022554191832</v>
      </c>
      <c r="BC270" s="37">
        <f t="shared" ca="1" si="152"/>
        <v>0</v>
      </c>
      <c r="BD270">
        <f t="shared" ca="1" si="167"/>
        <v>0</v>
      </c>
      <c r="BX270">
        <f t="shared" si="177"/>
        <v>261</v>
      </c>
      <c r="BY270" s="52">
        <f ca="1">'Rainfall Year 2055 '!M368</f>
        <v>4.6601442830672708</v>
      </c>
      <c r="BZ270" s="37">
        <f t="shared" ca="1" si="153"/>
        <v>8388.2597095210876</v>
      </c>
      <c r="CA270" s="37">
        <f t="shared" ca="1" si="168"/>
        <v>629.75049273150103</v>
      </c>
      <c r="CB270" s="37">
        <f t="shared" ca="1" si="154"/>
        <v>629.75049273150103</v>
      </c>
      <c r="CC270" s="37">
        <f t="shared" ca="1" si="155"/>
        <v>0</v>
      </c>
      <c r="CD270">
        <f t="shared" ca="1" si="169"/>
        <v>1</v>
      </c>
      <c r="CW270">
        <f t="shared" si="178"/>
        <v>261</v>
      </c>
      <c r="CX270" s="52">
        <f ca="1">'Rainfall Year 2065 '!M368</f>
        <v>1.0800654769071425</v>
      </c>
      <c r="CY270" s="37">
        <f t="shared" ca="1" si="156"/>
        <v>1944.1178584328566</v>
      </c>
      <c r="CZ270" s="37">
        <f t="shared" ca="1" si="170"/>
        <v>0</v>
      </c>
      <c r="DA270" s="37">
        <f t="shared" ca="1" si="157"/>
        <v>0</v>
      </c>
      <c r="DB270" s="37">
        <f t="shared" ca="1" si="158"/>
        <v>0</v>
      </c>
      <c r="DC270">
        <f t="shared" ca="1" si="171"/>
        <v>1</v>
      </c>
      <c r="DV270">
        <f t="shared" si="179"/>
        <v>261</v>
      </c>
      <c r="DW270" s="52">
        <f ca="1">'Rainfall Year 2075'!M368</f>
        <v>2.798609342598068</v>
      </c>
      <c r="DX270" s="37">
        <f t="shared" ca="1" si="159"/>
        <v>5037.496816676522</v>
      </c>
      <c r="DY270" s="37">
        <f t="shared" ca="1" si="172"/>
        <v>0</v>
      </c>
      <c r="DZ270" s="37">
        <f t="shared" ca="1" si="160"/>
        <v>0</v>
      </c>
      <c r="EA270" s="37">
        <f t="shared" ca="1" si="161"/>
        <v>0</v>
      </c>
      <c r="EB270">
        <f t="shared" ca="1" si="173"/>
        <v>1</v>
      </c>
    </row>
    <row r="271" spans="1:132">
      <c r="A271">
        <f t="shared" si="174"/>
        <v>262</v>
      </c>
      <c r="B271" s="52">
        <f ca="1">'Rainfall Year 2025'!M369</f>
        <v>2.9365123184723219</v>
      </c>
      <c r="C271" s="37">
        <f t="shared" ca="1" si="144"/>
        <v>5285.7221732501794</v>
      </c>
      <c r="D271" s="37">
        <f t="shared" ca="1" si="162"/>
        <v>0</v>
      </c>
      <c r="E271" s="37">
        <f t="shared" ca="1" si="145"/>
        <v>0</v>
      </c>
      <c r="F271" s="37">
        <f t="shared" ca="1" si="146"/>
        <v>0</v>
      </c>
      <c r="G271">
        <f t="shared" ca="1" si="163"/>
        <v>1</v>
      </c>
      <c r="Z271">
        <f t="shared" si="175"/>
        <v>262</v>
      </c>
      <c r="AA271" s="52">
        <f ca="1">'Rainfall Year 2035 '!M369</f>
        <v>7.8076956112829548</v>
      </c>
      <c r="AB271" s="37">
        <f t="shared" ca="1" si="147"/>
        <v>14053.852100309319</v>
      </c>
      <c r="AC271" s="37">
        <f t="shared" ca="1" si="164"/>
        <v>1018.9428821052034</v>
      </c>
      <c r="AD271" s="37">
        <f t="shared" ca="1" si="148"/>
        <v>1018.9428821052034</v>
      </c>
      <c r="AE271" s="37">
        <f t="shared" ca="1" si="149"/>
        <v>4053.8521003093192</v>
      </c>
      <c r="AF271">
        <f t="shared" ca="1" si="165"/>
        <v>1</v>
      </c>
      <c r="AX271">
        <f t="shared" si="176"/>
        <v>262</v>
      </c>
      <c r="AY271" s="52">
        <f ca="1">'Rainfall Year 2045'!M369</f>
        <v>21.038949276671939</v>
      </c>
      <c r="AZ271" s="37">
        <f t="shared" ca="1" si="150"/>
        <v>37870.108698009491</v>
      </c>
      <c r="BA271" s="37">
        <f t="shared" ca="1" si="166"/>
        <v>0</v>
      </c>
      <c r="BB271" s="37">
        <f t="shared" ca="1" si="151"/>
        <v>0</v>
      </c>
      <c r="BC271" s="37">
        <f t="shared" ca="1" si="152"/>
        <v>27870.108698009491</v>
      </c>
      <c r="BD271">
        <f t="shared" ca="1" si="167"/>
        <v>1</v>
      </c>
      <c r="BX271">
        <f t="shared" si="177"/>
        <v>262</v>
      </c>
      <c r="BY271" s="52">
        <f ca="1">'Rainfall Year 2055 '!M369</f>
        <v>1.8672574144092968</v>
      </c>
      <c r="BZ271" s="37">
        <f t="shared" ca="1" si="153"/>
        <v>3361.0633459367341</v>
      </c>
      <c r="CA271" s="37">
        <f t="shared" ca="1" si="168"/>
        <v>8388.2597095210876</v>
      </c>
      <c r="CB271" s="37">
        <f t="shared" ca="1" si="154"/>
        <v>8388.2597095210876</v>
      </c>
      <c r="CC271" s="37">
        <f t="shared" ca="1" si="155"/>
        <v>0</v>
      </c>
      <c r="CD271">
        <f t="shared" ca="1" si="169"/>
        <v>1</v>
      </c>
      <c r="CW271">
        <f t="shared" si="178"/>
        <v>262</v>
      </c>
      <c r="CX271" s="52">
        <f ca="1">'Rainfall Year 2065 '!M369</f>
        <v>2.0825073315684399</v>
      </c>
      <c r="CY271" s="37">
        <f t="shared" ca="1" si="156"/>
        <v>3748.5131968231917</v>
      </c>
      <c r="CZ271" s="37">
        <f t="shared" ca="1" si="170"/>
        <v>1944.1178584328566</v>
      </c>
      <c r="DA271" s="37">
        <f t="shared" ca="1" si="157"/>
        <v>1944.1178584328566</v>
      </c>
      <c r="DB271" s="37">
        <f t="shared" ca="1" si="158"/>
        <v>0</v>
      </c>
      <c r="DC271">
        <f t="shared" ca="1" si="171"/>
        <v>1</v>
      </c>
      <c r="DV271">
        <f t="shared" si="179"/>
        <v>262</v>
      </c>
      <c r="DW271" s="52">
        <f ca="1">'Rainfall Year 2075'!M369</f>
        <v>2.0244587727191985</v>
      </c>
      <c r="DX271" s="37">
        <f t="shared" ca="1" si="159"/>
        <v>3644.0257908945573</v>
      </c>
      <c r="DY271" s="37">
        <f t="shared" ca="1" si="172"/>
        <v>5037.496816676522</v>
      </c>
      <c r="DZ271" s="37">
        <f t="shared" ca="1" si="160"/>
        <v>5037.496816676522</v>
      </c>
      <c r="EA271" s="37">
        <f t="shared" ca="1" si="161"/>
        <v>0</v>
      </c>
      <c r="EB271">
        <f t="shared" ca="1" si="173"/>
        <v>1</v>
      </c>
    </row>
    <row r="272" spans="1:132">
      <c r="A272">
        <f t="shared" si="174"/>
        <v>263</v>
      </c>
      <c r="B272" s="52">
        <f ca="1">'Rainfall Year 2025'!M370</f>
        <v>3.0996450425241706</v>
      </c>
      <c r="C272" s="37">
        <f t="shared" ca="1" si="144"/>
        <v>5579.3610765435069</v>
      </c>
      <c r="D272" s="37">
        <f t="shared" ca="1" si="162"/>
        <v>5285.7221732501794</v>
      </c>
      <c r="E272" s="37">
        <f t="shared" ca="1" si="145"/>
        <v>5285.7221732501794</v>
      </c>
      <c r="F272" s="37">
        <f t="shared" ca="1" si="146"/>
        <v>0</v>
      </c>
      <c r="G272">
        <f t="shared" ca="1" si="163"/>
        <v>1</v>
      </c>
      <c r="Z272">
        <f t="shared" si="175"/>
        <v>263</v>
      </c>
      <c r="AA272" s="52">
        <f ca="1">'Rainfall Year 2035 '!M370</f>
        <v>0</v>
      </c>
      <c r="AB272" s="37">
        <f t="shared" ca="1" si="147"/>
        <v>0</v>
      </c>
      <c r="AC272" s="37">
        <f t="shared" ca="1" si="164"/>
        <v>10000</v>
      </c>
      <c r="AD272" s="37">
        <f t="shared" ca="1" si="148"/>
        <v>10000</v>
      </c>
      <c r="AE272" s="37">
        <f t="shared" ca="1" si="149"/>
        <v>0</v>
      </c>
      <c r="AF272">
        <f t="shared" ca="1" si="165"/>
        <v>0</v>
      </c>
      <c r="AX272">
        <f t="shared" si="176"/>
        <v>263</v>
      </c>
      <c r="AY272" s="52">
        <f ca="1">'Rainfall Year 2045'!M370</f>
        <v>1.3700209679277586</v>
      </c>
      <c r="AZ272" s="37">
        <f t="shared" ca="1" si="150"/>
        <v>2466.0377422699657</v>
      </c>
      <c r="BA272" s="37">
        <f t="shared" ca="1" si="166"/>
        <v>10000</v>
      </c>
      <c r="BB272" s="37">
        <f t="shared" ca="1" si="151"/>
        <v>10000</v>
      </c>
      <c r="BC272" s="37">
        <f t="shared" ca="1" si="152"/>
        <v>0</v>
      </c>
      <c r="BD272">
        <f t="shared" ca="1" si="167"/>
        <v>1</v>
      </c>
      <c r="BX272">
        <f t="shared" si="177"/>
        <v>263</v>
      </c>
      <c r="BY272" s="52">
        <f ca="1">'Rainfall Year 2055 '!M370</f>
        <v>4.0536829240607224</v>
      </c>
      <c r="BZ272" s="37">
        <f t="shared" ca="1" si="153"/>
        <v>7296.6292633092999</v>
      </c>
      <c r="CA272" s="37">
        <f t="shared" ca="1" si="168"/>
        <v>3361.0633459367345</v>
      </c>
      <c r="CB272" s="37">
        <f t="shared" ca="1" si="154"/>
        <v>3361.0633459367345</v>
      </c>
      <c r="CC272" s="37">
        <f t="shared" ca="1" si="155"/>
        <v>0</v>
      </c>
      <c r="CD272">
        <f t="shared" ca="1" si="169"/>
        <v>1</v>
      </c>
      <c r="CW272">
        <f t="shared" si="178"/>
        <v>263</v>
      </c>
      <c r="CX272" s="52">
        <f ca="1">'Rainfall Year 2065 '!M370</f>
        <v>0</v>
      </c>
      <c r="CY272" s="37">
        <f t="shared" ca="1" si="156"/>
        <v>0</v>
      </c>
      <c r="CZ272" s="37">
        <f t="shared" ca="1" si="170"/>
        <v>3748.5131968231917</v>
      </c>
      <c r="DA272" s="37">
        <f t="shared" ca="1" si="157"/>
        <v>3748.5131968231917</v>
      </c>
      <c r="DB272" s="37">
        <f t="shared" ca="1" si="158"/>
        <v>0</v>
      </c>
      <c r="DC272">
        <f t="shared" ca="1" si="171"/>
        <v>0</v>
      </c>
      <c r="DV272">
        <f t="shared" si="179"/>
        <v>263</v>
      </c>
      <c r="DW272" s="52">
        <f ca="1">'Rainfall Year 2075'!M370</f>
        <v>1.7892002120149471</v>
      </c>
      <c r="DX272" s="37">
        <f t="shared" ca="1" si="159"/>
        <v>3220.5603816269049</v>
      </c>
      <c r="DY272" s="37">
        <f t="shared" ca="1" si="172"/>
        <v>3644.0257908945578</v>
      </c>
      <c r="DZ272" s="37">
        <f t="shared" ca="1" si="160"/>
        <v>3644.0257908945578</v>
      </c>
      <c r="EA272" s="37">
        <f t="shared" ca="1" si="161"/>
        <v>0</v>
      </c>
      <c r="EB272">
        <f t="shared" ca="1" si="173"/>
        <v>1</v>
      </c>
    </row>
    <row r="273" spans="1:132">
      <c r="A273">
        <f t="shared" si="174"/>
        <v>264</v>
      </c>
      <c r="B273" s="52">
        <f ca="1">'Rainfall Year 2025'!M371</f>
        <v>4.3267288448187111</v>
      </c>
      <c r="C273" s="37">
        <f t="shared" ca="1" si="144"/>
        <v>7788.1119206736803</v>
      </c>
      <c r="D273" s="37">
        <f t="shared" ca="1" si="162"/>
        <v>5579.3610765435069</v>
      </c>
      <c r="E273" s="37">
        <f t="shared" ca="1" si="145"/>
        <v>5579.3610765435069</v>
      </c>
      <c r="F273" s="37">
        <f t="shared" ca="1" si="146"/>
        <v>0</v>
      </c>
      <c r="G273">
        <f t="shared" ca="1" si="163"/>
        <v>1</v>
      </c>
      <c r="Z273">
        <f t="shared" si="175"/>
        <v>264</v>
      </c>
      <c r="AA273" s="52">
        <f ca="1">'Rainfall Year 2035 '!M371</f>
        <v>6.8968448397242437</v>
      </c>
      <c r="AB273" s="37">
        <f t="shared" ca="1" si="147"/>
        <v>12414.320711503638</v>
      </c>
      <c r="AC273" s="37">
        <f t="shared" ca="1" si="164"/>
        <v>0</v>
      </c>
      <c r="AD273" s="37">
        <f t="shared" ca="1" si="148"/>
        <v>0</v>
      </c>
      <c r="AE273" s="37">
        <f t="shared" ca="1" si="149"/>
        <v>2414.3207115036384</v>
      </c>
      <c r="AF273">
        <f t="shared" ca="1" si="165"/>
        <v>1</v>
      </c>
      <c r="AX273">
        <f t="shared" si="176"/>
        <v>264</v>
      </c>
      <c r="AY273" s="52">
        <f ca="1">'Rainfall Year 2045'!M371</f>
        <v>2.2463058113501373</v>
      </c>
      <c r="AZ273" s="37">
        <f t="shared" ca="1" si="150"/>
        <v>4043.350460430247</v>
      </c>
      <c r="BA273" s="37">
        <f t="shared" ca="1" si="166"/>
        <v>2466.0377422699657</v>
      </c>
      <c r="BB273" s="37">
        <f t="shared" ca="1" si="151"/>
        <v>2466.0377422699657</v>
      </c>
      <c r="BC273" s="37">
        <f t="shared" ca="1" si="152"/>
        <v>0</v>
      </c>
      <c r="BD273">
        <f t="shared" ca="1" si="167"/>
        <v>1</v>
      </c>
      <c r="BX273">
        <f t="shared" si="177"/>
        <v>264</v>
      </c>
      <c r="BY273" s="52">
        <f ca="1">'Rainfall Year 2055 '!M371</f>
        <v>1.6735877874953899</v>
      </c>
      <c r="BZ273" s="37">
        <f t="shared" ca="1" si="153"/>
        <v>3012.4580174917019</v>
      </c>
      <c r="CA273" s="37">
        <f t="shared" ca="1" si="168"/>
        <v>7296.6292633092999</v>
      </c>
      <c r="CB273" s="37">
        <f t="shared" ca="1" si="154"/>
        <v>7296.6292633092999</v>
      </c>
      <c r="CC273" s="37">
        <f t="shared" ca="1" si="155"/>
        <v>0</v>
      </c>
      <c r="CD273">
        <f t="shared" ca="1" si="169"/>
        <v>1</v>
      </c>
      <c r="CW273">
        <f t="shared" si="178"/>
        <v>264</v>
      </c>
      <c r="CX273" s="52">
        <f ca="1">'Rainfall Year 2065 '!M371</f>
        <v>16.761681637292345</v>
      </c>
      <c r="CY273" s="37">
        <f t="shared" ca="1" si="156"/>
        <v>30171.026947126222</v>
      </c>
      <c r="CZ273" s="37">
        <f t="shared" ca="1" si="170"/>
        <v>0</v>
      </c>
      <c r="DA273" s="37">
        <f t="shared" ca="1" si="157"/>
        <v>0</v>
      </c>
      <c r="DB273" s="37">
        <f t="shared" ca="1" si="158"/>
        <v>20171.026947126222</v>
      </c>
      <c r="DC273">
        <f t="shared" ca="1" si="171"/>
        <v>1</v>
      </c>
      <c r="DV273">
        <f t="shared" si="179"/>
        <v>264</v>
      </c>
      <c r="DW273" s="52">
        <f ca="1">'Rainfall Year 2075'!M371</f>
        <v>2.1172032072249527</v>
      </c>
      <c r="DX273" s="37">
        <f t="shared" ca="1" si="159"/>
        <v>3810.9657730049148</v>
      </c>
      <c r="DY273" s="37">
        <f t="shared" ca="1" si="172"/>
        <v>3220.5603816269049</v>
      </c>
      <c r="DZ273" s="37">
        <f t="shared" ca="1" si="160"/>
        <v>3220.5603816269049</v>
      </c>
      <c r="EA273" s="37">
        <f t="shared" ca="1" si="161"/>
        <v>0</v>
      </c>
      <c r="EB273">
        <f t="shared" ca="1" si="173"/>
        <v>1</v>
      </c>
    </row>
    <row r="274" spans="1:132">
      <c r="A274">
        <f t="shared" si="174"/>
        <v>265</v>
      </c>
      <c r="B274" s="52">
        <f ca="1">'Rainfall Year 2025'!M372</f>
        <v>0.92419149020739222</v>
      </c>
      <c r="C274" s="37">
        <f t="shared" ca="1" si="144"/>
        <v>1663.5446823733059</v>
      </c>
      <c r="D274" s="37">
        <f t="shared" ca="1" si="162"/>
        <v>7788.1119206736812</v>
      </c>
      <c r="E274" s="37">
        <f t="shared" ca="1" si="145"/>
        <v>7788.1119206736812</v>
      </c>
      <c r="F274" s="37">
        <f t="shared" ca="1" si="146"/>
        <v>0</v>
      </c>
      <c r="G274">
        <f t="shared" ca="1" si="163"/>
        <v>1</v>
      </c>
      <c r="Z274">
        <f t="shared" si="175"/>
        <v>265</v>
      </c>
      <c r="AA274" s="52">
        <f ca="1">'Rainfall Year 2035 '!M372</f>
        <v>1.3900815719074648</v>
      </c>
      <c r="AB274" s="37">
        <f t="shared" ca="1" si="147"/>
        <v>2502.1468294334368</v>
      </c>
      <c r="AC274" s="37">
        <f t="shared" ca="1" si="164"/>
        <v>10000</v>
      </c>
      <c r="AD274" s="37">
        <f t="shared" ca="1" si="148"/>
        <v>10000</v>
      </c>
      <c r="AE274" s="37">
        <f t="shared" ca="1" si="149"/>
        <v>0</v>
      </c>
      <c r="AF274">
        <f t="shared" ca="1" si="165"/>
        <v>1</v>
      </c>
      <c r="AX274">
        <f t="shared" si="176"/>
        <v>265</v>
      </c>
      <c r="AY274" s="52">
        <f ca="1">'Rainfall Year 2045'!M372</f>
        <v>1.5001813854979595</v>
      </c>
      <c r="AZ274" s="37">
        <f t="shared" ca="1" si="150"/>
        <v>2700.3264938963271</v>
      </c>
      <c r="BA274" s="37">
        <f t="shared" ca="1" si="166"/>
        <v>4043.350460430247</v>
      </c>
      <c r="BB274" s="37">
        <f t="shared" ca="1" si="151"/>
        <v>4043.350460430247</v>
      </c>
      <c r="BC274" s="37">
        <f t="shared" ca="1" si="152"/>
        <v>0</v>
      </c>
      <c r="BD274">
        <f t="shared" ca="1" si="167"/>
        <v>1</v>
      </c>
      <c r="BX274">
        <f t="shared" si="177"/>
        <v>265</v>
      </c>
      <c r="BY274" s="52">
        <f ca="1">'Rainfall Year 2055 '!M372</f>
        <v>3.1476042324358162</v>
      </c>
      <c r="BZ274" s="37">
        <f t="shared" ca="1" si="153"/>
        <v>5665.6876183844688</v>
      </c>
      <c r="CA274" s="37">
        <f t="shared" ca="1" si="168"/>
        <v>3012.4580174917028</v>
      </c>
      <c r="CB274" s="37">
        <f t="shared" ca="1" si="154"/>
        <v>3012.4580174917028</v>
      </c>
      <c r="CC274" s="37">
        <f t="shared" ca="1" si="155"/>
        <v>0</v>
      </c>
      <c r="CD274">
        <f t="shared" ca="1" si="169"/>
        <v>1</v>
      </c>
      <c r="CW274">
        <f t="shared" si="178"/>
        <v>265</v>
      </c>
      <c r="CX274" s="52">
        <f ca="1">'Rainfall Year 2065 '!M372</f>
        <v>0</v>
      </c>
      <c r="CY274" s="37">
        <f t="shared" ca="1" si="156"/>
        <v>0</v>
      </c>
      <c r="CZ274" s="37">
        <f t="shared" ca="1" si="170"/>
        <v>10000</v>
      </c>
      <c r="DA274" s="37">
        <f t="shared" ca="1" si="157"/>
        <v>10000</v>
      </c>
      <c r="DB274" s="37">
        <f t="shared" ca="1" si="158"/>
        <v>0</v>
      </c>
      <c r="DC274">
        <f t="shared" ca="1" si="171"/>
        <v>0</v>
      </c>
      <c r="DV274">
        <f t="shared" si="179"/>
        <v>265</v>
      </c>
      <c r="DW274" s="52">
        <f ca="1">'Rainfall Year 2075'!M372</f>
        <v>4.0268197591177408</v>
      </c>
      <c r="DX274" s="37">
        <f t="shared" ca="1" si="159"/>
        <v>7248.2755664119331</v>
      </c>
      <c r="DY274" s="37">
        <f t="shared" ca="1" si="172"/>
        <v>3810.9657730049148</v>
      </c>
      <c r="DZ274" s="37">
        <f t="shared" ca="1" si="160"/>
        <v>3810.9657730049148</v>
      </c>
      <c r="EA274" s="37">
        <f t="shared" ca="1" si="161"/>
        <v>0</v>
      </c>
      <c r="EB274">
        <f t="shared" ca="1" si="173"/>
        <v>1</v>
      </c>
    </row>
    <row r="275" spans="1:132">
      <c r="A275">
        <f t="shared" si="174"/>
        <v>266</v>
      </c>
      <c r="B275" s="52">
        <f ca="1">'Rainfall Year 2025'!M373</f>
        <v>0</v>
      </c>
      <c r="C275" s="37">
        <f t="shared" ca="1" si="144"/>
        <v>0</v>
      </c>
      <c r="D275" s="37">
        <f t="shared" ca="1" si="162"/>
        <v>1663.5446823733064</v>
      </c>
      <c r="E275" s="37">
        <f t="shared" ca="1" si="145"/>
        <v>1663.5446823733064</v>
      </c>
      <c r="F275" s="37">
        <f t="shared" ca="1" si="146"/>
        <v>0</v>
      </c>
      <c r="G275">
        <f t="shared" ca="1" si="163"/>
        <v>0</v>
      </c>
      <c r="Z275">
        <f t="shared" si="175"/>
        <v>266</v>
      </c>
      <c r="AA275" s="52">
        <f ca="1">'Rainfall Year 2035 '!M373</f>
        <v>0</v>
      </c>
      <c r="AB275" s="37">
        <f t="shared" ca="1" si="147"/>
        <v>0</v>
      </c>
      <c r="AC275" s="37">
        <f t="shared" ca="1" si="164"/>
        <v>2502.1468294334372</v>
      </c>
      <c r="AD275" s="37">
        <f t="shared" ca="1" si="148"/>
        <v>2502.1468294334372</v>
      </c>
      <c r="AE275" s="37">
        <f t="shared" ca="1" si="149"/>
        <v>0</v>
      </c>
      <c r="AF275">
        <f t="shared" ca="1" si="165"/>
        <v>0</v>
      </c>
      <c r="AX275">
        <f t="shared" si="176"/>
        <v>266</v>
      </c>
      <c r="AY275" s="52">
        <f ca="1">'Rainfall Year 2045'!M373</f>
        <v>3.6086693764843401</v>
      </c>
      <c r="AZ275" s="37">
        <f t="shared" ca="1" si="150"/>
        <v>6495.6048776718117</v>
      </c>
      <c r="BA275" s="37">
        <f t="shared" ca="1" si="166"/>
        <v>2700.3264938963275</v>
      </c>
      <c r="BB275" s="37">
        <f t="shared" ca="1" si="151"/>
        <v>2700.3264938963275</v>
      </c>
      <c r="BC275" s="37">
        <f t="shared" ca="1" si="152"/>
        <v>0</v>
      </c>
      <c r="BD275">
        <f t="shared" ca="1" si="167"/>
        <v>1</v>
      </c>
      <c r="BX275">
        <f t="shared" si="177"/>
        <v>266</v>
      </c>
      <c r="BY275" s="52">
        <f ca="1">'Rainfall Year 2055 '!M373</f>
        <v>0.52805247654155651</v>
      </c>
      <c r="BZ275" s="37">
        <f t="shared" ca="1" si="153"/>
        <v>950.49445777480173</v>
      </c>
      <c r="CA275" s="37">
        <f t="shared" ca="1" si="168"/>
        <v>5665.6876183844688</v>
      </c>
      <c r="CB275" s="37">
        <f t="shared" ca="1" si="154"/>
        <v>5665.6876183844688</v>
      </c>
      <c r="CC275" s="37">
        <f t="shared" ca="1" si="155"/>
        <v>0</v>
      </c>
      <c r="CD275">
        <f t="shared" ca="1" si="169"/>
        <v>1</v>
      </c>
      <c r="CW275">
        <f t="shared" si="178"/>
        <v>266</v>
      </c>
      <c r="CX275" s="52">
        <f ca="1">'Rainfall Year 2065 '!M373</f>
        <v>3.6192972432316961</v>
      </c>
      <c r="CY275" s="37">
        <f t="shared" ca="1" si="156"/>
        <v>6514.7350378170531</v>
      </c>
      <c r="CZ275" s="37">
        <f t="shared" ca="1" si="170"/>
        <v>0</v>
      </c>
      <c r="DA275" s="37">
        <f t="shared" ca="1" si="157"/>
        <v>0</v>
      </c>
      <c r="DB275" s="37">
        <f t="shared" ca="1" si="158"/>
        <v>0</v>
      </c>
      <c r="DC275">
        <f t="shared" ca="1" si="171"/>
        <v>1</v>
      </c>
      <c r="DV275">
        <f t="shared" si="179"/>
        <v>266</v>
      </c>
      <c r="DW275" s="52">
        <f ca="1">'Rainfall Year 2075'!M373</f>
        <v>3.1803864102407342</v>
      </c>
      <c r="DX275" s="37">
        <f t="shared" ca="1" si="159"/>
        <v>5724.6955384333214</v>
      </c>
      <c r="DY275" s="37">
        <f t="shared" ca="1" si="172"/>
        <v>7248.2755664119322</v>
      </c>
      <c r="DZ275" s="37">
        <f t="shared" ca="1" si="160"/>
        <v>7248.2755664119322</v>
      </c>
      <c r="EA275" s="37">
        <f t="shared" ca="1" si="161"/>
        <v>0</v>
      </c>
      <c r="EB275">
        <f t="shared" ca="1" si="173"/>
        <v>1</v>
      </c>
    </row>
    <row r="276" spans="1:132">
      <c r="A276">
        <f t="shared" si="174"/>
        <v>267</v>
      </c>
      <c r="B276" s="52">
        <f ca="1">'Rainfall Year 2025'!M374</f>
        <v>1.4519635262909218</v>
      </c>
      <c r="C276" s="37">
        <f t="shared" ca="1" si="144"/>
        <v>2613.5343473236594</v>
      </c>
      <c r="D276" s="37">
        <f t="shared" ca="1" si="162"/>
        <v>0</v>
      </c>
      <c r="E276" s="37">
        <f t="shared" ca="1" si="145"/>
        <v>0</v>
      </c>
      <c r="F276" s="37">
        <f t="shared" ca="1" si="146"/>
        <v>0</v>
      </c>
      <c r="G276">
        <f t="shared" ca="1" si="163"/>
        <v>1</v>
      </c>
      <c r="Z276">
        <f t="shared" si="175"/>
        <v>267</v>
      </c>
      <c r="AA276" s="52">
        <f ca="1">'Rainfall Year 2035 '!M374</f>
        <v>0.58012725756974937</v>
      </c>
      <c r="AB276" s="37">
        <f t="shared" ca="1" si="147"/>
        <v>1044.2290636255489</v>
      </c>
      <c r="AC276" s="37">
        <f t="shared" ca="1" si="164"/>
        <v>0</v>
      </c>
      <c r="AD276" s="37">
        <f t="shared" ca="1" si="148"/>
        <v>0</v>
      </c>
      <c r="AE276" s="37">
        <f t="shared" ca="1" si="149"/>
        <v>0</v>
      </c>
      <c r="AF276">
        <f t="shared" ca="1" si="165"/>
        <v>1</v>
      </c>
      <c r="AX276">
        <f t="shared" si="176"/>
        <v>267</v>
      </c>
      <c r="AY276" s="52">
        <f ca="1">'Rainfall Year 2045'!M374</f>
        <v>1.468917381204784</v>
      </c>
      <c r="AZ276" s="37">
        <f t="shared" ca="1" si="150"/>
        <v>2644.0512861686111</v>
      </c>
      <c r="BA276" s="37">
        <f t="shared" ca="1" si="166"/>
        <v>6495.6048776718108</v>
      </c>
      <c r="BB276" s="37">
        <f t="shared" ca="1" si="151"/>
        <v>6495.6048776718108</v>
      </c>
      <c r="BC276" s="37">
        <f t="shared" ca="1" si="152"/>
        <v>0</v>
      </c>
      <c r="BD276">
        <f t="shared" ca="1" si="167"/>
        <v>1</v>
      </c>
      <c r="BX276">
        <f t="shared" si="177"/>
        <v>267</v>
      </c>
      <c r="BY276" s="52">
        <f ca="1">'Rainfall Year 2055 '!M374</f>
        <v>8.485992386218248</v>
      </c>
      <c r="BZ276" s="37">
        <f t="shared" ca="1" si="153"/>
        <v>15274.786295192847</v>
      </c>
      <c r="CA276" s="37">
        <f t="shared" ca="1" si="168"/>
        <v>950.49445777480196</v>
      </c>
      <c r="CB276" s="37">
        <f t="shared" ca="1" si="154"/>
        <v>950.49445777480196</v>
      </c>
      <c r="CC276" s="37">
        <f t="shared" ca="1" si="155"/>
        <v>5274.7862951928473</v>
      </c>
      <c r="CD276">
        <f t="shared" ca="1" si="169"/>
        <v>1</v>
      </c>
      <c r="CW276">
        <f t="shared" si="178"/>
        <v>267</v>
      </c>
      <c r="CX276" s="52">
        <f ca="1">'Rainfall Year 2065 '!M374</f>
        <v>2.6222911707940106</v>
      </c>
      <c r="CY276" s="37">
        <f t="shared" ca="1" si="156"/>
        <v>4720.1241074292193</v>
      </c>
      <c r="CZ276" s="37">
        <f t="shared" ca="1" si="170"/>
        <v>6514.7350378170531</v>
      </c>
      <c r="DA276" s="37">
        <f t="shared" ca="1" si="157"/>
        <v>6514.7350378170531</v>
      </c>
      <c r="DB276" s="37">
        <f t="shared" ca="1" si="158"/>
        <v>0</v>
      </c>
      <c r="DC276">
        <f t="shared" ca="1" si="171"/>
        <v>1</v>
      </c>
      <c r="DV276">
        <f t="shared" si="179"/>
        <v>267</v>
      </c>
      <c r="DW276" s="52">
        <f ca="1">'Rainfall Year 2075'!M374</f>
        <v>1.949483180331772</v>
      </c>
      <c r="DX276" s="37">
        <f t="shared" ca="1" si="159"/>
        <v>3509.0697245971896</v>
      </c>
      <c r="DY276" s="37">
        <f t="shared" ca="1" si="172"/>
        <v>5724.6955384333214</v>
      </c>
      <c r="DZ276" s="37">
        <f t="shared" ca="1" si="160"/>
        <v>5724.6955384333214</v>
      </c>
      <c r="EA276" s="37">
        <f t="shared" ca="1" si="161"/>
        <v>0</v>
      </c>
      <c r="EB276">
        <f t="shared" ca="1" si="173"/>
        <v>1</v>
      </c>
    </row>
    <row r="277" spans="1:132">
      <c r="A277">
        <f t="shared" si="174"/>
        <v>268</v>
      </c>
      <c r="B277" s="52">
        <f ca="1">'Rainfall Year 2025'!M375</f>
        <v>5.8272359723462097</v>
      </c>
      <c r="C277" s="37">
        <f t="shared" ca="1" si="144"/>
        <v>10489.024750223178</v>
      </c>
      <c r="D277" s="37">
        <f t="shared" ca="1" si="162"/>
        <v>2613.5343473236594</v>
      </c>
      <c r="E277" s="37">
        <f t="shared" ca="1" si="145"/>
        <v>2613.5343473236594</v>
      </c>
      <c r="F277" s="37">
        <f t="shared" ca="1" si="146"/>
        <v>489.02475022317776</v>
      </c>
      <c r="G277">
        <f t="shared" ca="1" si="163"/>
        <v>1</v>
      </c>
      <c r="Z277">
        <f t="shared" si="175"/>
        <v>268</v>
      </c>
      <c r="AA277" s="52">
        <f ca="1">'Rainfall Year 2035 '!M375</f>
        <v>0</v>
      </c>
      <c r="AB277" s="37">
        <f t="shared" ca="1" si="147"/>
        <v>0</v>
      </c>
      <c r="AC277" s="37">
        <f t="shared" ca="1" si="164"/>
        <v>1044.2290636255489</v>
      </c>
      <c r="AD277" s="37">
        <f t="shared" ca="1" si="148"/>
        <v>1044.2290636255489</v>
      </c>
      <c r="AE277" s="37">
        <f t="shared" ca="1" si="149"/>
        <v>0</v>
      </c>
      <c r="AF277">
        <f t="shared" ca="1" si="165"/>
        <v>0</v>
      </c>
      <c r="AX277">
        <f t="shared" si="176"/>
        <v>268</v>
      </c>
      <c r="AY277" s="52">
        <f ca="1">'Rainfall Year 2045'!M375</f>
        <v>2.6492242895686529</v>
      </c>
      <c r="AZ277" s="37">
        <f t="shared" ca="1" si="150"/>
        <v>4768.6037212235751</v>
      </c>
      <c r="BA277" s="37">
        <f t="shared" ca="1" si="166"/>
        <v>2644.0512861686111</v>
      </c>
      <c r="BB277" s="37">
        <f t="shared" ca="1" si="151"/>
        <v>2644.0512861686111</v>
      </c>
      <c r="BC277" s="37">
        <f t="shared" ca="1" si="152"/>
        <v>0</v>
      </c>
      <c r="BD277">
        <f t="shared" ca="1" si="167"/>
        <v>1</v>
      </c>
      <c r="BX277">
        <f t="shared" si="177"/>
        <v>268</v>
      </c>
      <c r="BY277" s="52">
        <f ca="1">'Rainfall Year 2055 '!M375</f>
        <v>6.228714363420174</v>
      </c>
      <c r="BZ277" s="37">
        <f t="shared" ca="1" si="153"/>
        <v>11211.685854156312</v>
      </c>
      <c r="CA277" s="37">
        <f t="shared" ca="1" si="168"/>
        <v>10000</v>
      </c>
      <c r="CB277" s="37">
        <f t="shared" ca="1" si="154"/>
        <v>10000</v>
      </c>
      <c r="CC277" s="37">
        <f t="shared" ca="1" si="155"/>
        <v>1211.6858541563124</v>
      </c>
      <c r="CD277">
        <f t="shared" ca="1" si="169"/>
        <v>1</v>
      </c>
      <c r="CW277">
        <f t="shared" si="178"/>
        <v>268</v>
      </c>
      <c r="CX277" s="52">
        <f ca="1">'Rainfall Year 2065 '!M375</f>
        <v>0</v>
      </c>
      <c r="CY277" s="37">
        <f t="shared" ca="1" si="156"/>
        <v>0</v>
      </c>
      <c r="CZ277" s="37">
        <f t="shared" ca="1" si="170"/>
        <v>4720.1241074292184</v>
      </c>
      <c r="DA277" s="37">
        <f t="shared" ca="1" si="157"/>
        <v>4720.1241074292184</v>
      </c>
      <c r="DB277" s="37">
        <f t="shared" ca="1" si="158"/>
        <v>0</v>
      </c>
      <c r="DC277">
        <f t="shared" ca="1" si="171"/>
        <v>0</v>
      </c>
      <c r="DV277">
        <f t="shared" si="179"/>
        <v>268</v>
      </c>
      <c r="DW277" s="52">
        <f ca="1">'Rainfall Year 2075'!M375</f>
        <v>0</v>
      </c>
      <c r="DX277" s="37">
        <f t="shared" ca="1" si="159"/>
        <v>0</v>
      </c>
      <c r="DY277" s="37">
        <f t="shared" ca="1" si="172"/>
        <v>3509.0697245971896</v>
      </c>
      <c r="DZ277" s="37">
        <f t="shared" ca="1" si="160"/>
        <v>3509.0697245971896</v>
      </c>
      <c r="EA277" s="37">
        <f t="shared" ca="1" si="161"/>
        <v>0</v>
      </c>
      <c r="EB277">
        <f t="shared" ca="1" si="173"/>
        <v>0</v>
      </c>
    </row>
    <row r="278" spans="1:132">
      <c r="A278">
        <f t="shared" si="174"/>
        <v>269</v>
      </c>
      <c r="B278" s="52">
        <f ca="1">'Rainfall Year 2025'!M376</f>
        <v>0</v>
      </c>
      <c r="C278" s="37">
        <f t="shared" ca="1" si="144"/>
        <v>0</v>
      </c>
      <c r="D278" s="37">
        <f t="shared" ca="1" si="162"/>
        <v>10000</v>
      </c>
      <c r="E278" s="37">
        <f t="shared" ca="1" si="145"/>
        <v>10000</v>
      </c>
      <c r="F278" s="37">
        <f t="shared" ca="1" si="146"/>
        <v>0</v>
      </c>
      <c r="G278">
        <f t="shared" ca="1" si="163"/>
        <v>0</v>
      </c>
      <c r="Z278">
        <f t="shared" si="175"/>
        <v>269</v>
      </c>
      <c r="AA278" s="52">
        <f ca="1">'Rainfall Year 2035 '!M376</f>
        <v>0</v>
      </c>
      <c r="AB278" s="37">
        <f t="shared" ca="1" si="147"/>
        <v>0</v>
      </c>
      <c r="AC278" s="37">
        <f t="shared" ca="1" si="164"/>
        <v>0</v>
      </c>
      <c r="AD278" s="37">
        <f t="shared" ca="1" si="148"/>
        <v>0</v>
      </c>
      <c r="AE278" s="37">
        <f t="shared" ca="1" si="149"/>
        <v>0</v>
      </c>
      <c r="AF278">
        <f t="shared" ca="1" si="165"/>
        <v>0</v>
      </c>
      <c r="AX278">
        <f t="shared" si="176"/>
        <v>269</v>
      </c>
      <c r="AY278" s="52">
        <f ca="1">'Rainfall Year 2045'!M376</f>
        <v>2.9696668960723542</v>
      </c>
      <c r="AZ278" s="37">
        <f t="shared" ca="1" si="150"/>
        <v>5345.4004129302375</v>
      </c>
      <c r="BA278" s="37">
        <f t="shared" ca="1" si="166"/>
        <v>4768.6037212235751</v>
      </c>
      <c r="BB278" s="37">
        <f t="shared" ca="1" si="151"/>
        <v>4768.6037212235751</v>
      </c>
      <c r="BC278" s="37">
        <f t="shared" ca="1" si="152"/>
        <v>0</v>
      </c>
      <c r="BD278">
        <f t="shared" ca="1" si="167"/>
        <v>1</v>
      </c>
      <c r="BX278">
        <f t="shared" si="177"/>
        <v>269</v>
      </c>
      <c r="BY278" s="52">
        <f ca="1">'Rainfall Year 2055 '!M376</f>
        <v>0</v>
      </c>
      <c r="BZ278" s="37">
        <f t="shared" ca="1" si="153"/>
        <v>0</v>
      </c>
      <c r="CA278" s="37">
        <f t="shared" ca="1" si="168"/>
        <v>10000</v>
      </c>
      <c r="CB278" s="37">
        <f t="shared" ca="1" si="154"/>
        <v>10000</v>
      </c>
      <c r="CC278" s="37">
        <f t="shared" ca="1" si="155"/>
        <v>0</v>
      </c>
      <c r="CD278">
        <f t="shared" ca="1" si="169"/>
        <v>0</v>
      </c>
      <c r="CW278">
        <f t="shared" si="178"/>
        <v>269</v>
      </c>
      <c r="CX278" s="52">
        <f ca="1">'Rainfall Year 2065 '!M376</f>
        <v>0</v>
      </c>
      <c r="CY278" s="37">
        <f t="shared" ca="1" si="156"/>
        <v>0</v>
      </c>
      <c r="CZ278" s="37">
        <f t="shared" ca="1" si="170"/>
        <v>0</v>
      </c>
      <c r="DA278" s="37">
        <f t="shared" ca="1" si="157"/>
        <v>0</v>
      </c>
      <c r="DB278" s="37">
        <f t="shared" ca="1" si="158"/>
        <v>0</v>
      </c>
      <c r="DC278">
        <f t="shared" ca="1" si="171"/>
        <v>0</v>
      </c>
      <c r="DV278">
        <f t="shared" si="179"/>
        <v>269</v>
      </c>
      <c r="DW278" s="52">
        <f ca="1">'Rainfall Year 2075'!M376</f>
        <v>0.4115195030068301</v>
      </c>
      <c r="DX278" s="37">
        <f t="shared" ca="1" si="159"/>
        <v>740.73510541229416</v>
      </c>
      <c r="DY278" s="37">
        <f t="shared" ca="1" si="172"/>
        <v>0</v>
      </c>
      <c r="DZ278" s="37">
        <f t="shared" ca="1" si="160"/>
        <v>0</v>
      </c>
      <c r="EA278" s="37">
        <f t="shared" ca="1" si="161"/>
        <v>0</v>
      </c>
      <c r="EB278">
        <f t="shared" ca="1" si="173"/>
        <v>1</v>
      </c>
    </row>
    <row r="279" spans="1:132">
      <c r="A279">
        <f t="shared" si="174"/>
        <v>270</v>
      </c>
      <c r="B279" s="52">
        <f ca="1">'Rainfall Year 2025'!M377</f>
        <v>2.9144174744322098</v>
      </c>
      <c r="C279" s="37">
        <f t="shared" ca="1" si="144"/>
        <v>5245.9514539779775</v>
      </c>
      <c r="D279" s="37">
        <f t="shared" ca="1" si="162"/>
        <v>0</v>
      </c>
      <c r="E279" s="37">
        <f t="shared" ca="1" si="145"/>
        <v>0</v>
      </c>
      <c r="F279" s="37">
        <f t="shared" ca="1" si="146"/>
        <v>0</v>
      </c>
      <c r="G279">
        <f t="shared" ca="1" si="163"/>
        <v>1</v>
      </c>
      <c r="Z279">
        <f t="shared" si="175"/>
        <v>270</v>
      </c>
      <c r="AA279" s="52">
        <f ca="1">'Rainfall Year 2035 '!M377</f>
        <v>0</v>
      </c>
      <c r="AB279" s="37">
        <f t="shared" ca="1" si="147"/>
        <v>0</v>
      </c>
      <c r="AC279" s="37">
        <f t="shared" ca="1" si="164"/>
        <v>0</v>
      </c>
      <c r="AD279" s="37">
        <f t="shared" ca="1" si="148"/>
        <v>0</v>
      </c>
      <c r="AE279" s="37">
        <f t="shared" ca="1" si="149"/>
        <v>0</v>
      </c>
      <c r="AF279">
        <f t="shared" ca="1" si="165"/>
        <v>0</v>
      </c>
      <c r="AX279">
        <f t="shared" si="176"/>
        <v>270</v>
      </c>
      <c r="AY279" s="52">
        <f ca="1">'Rainfall Year 2045'!M377</f>
        <v>2.2684199628727595</v>
      </c>
      <c r="AZ279" s="37">
        <f t="shared" ca="1" si="150"/>
        <v>4083.1559331709673</v>
      </c>
      <c r="BA279" s="37">
        <f t="shared" ca="1" si="166"/>
        <v>5345.4004129302375</v>
      </c>
      <c r="BB279" s="37">
        <f t="shared" ca="1" si="151"/>
        <v>5345.4004129302375</v>
      </c>
      <c r="BC279" s="37">
        <f t="shared" ca="1" si="152"/>
        <v>0</v>
      </c>
      <c r="BD279">
        <f t="shared" ca="1" si="167"/>
        <v>1</v>
      </c>
      <c r="BX279">
        <f t="shared" si="177"/>
        <v>270</v>
      </c>
      <c r="BY279" s="52">
        <f ca="1">'Rainfall Year 2055 '!M377</f>
        <v>1.2484434885288831</v>
      </c>
      <c r="BZ279" s="37">
        <f t="shared" ca="1" si="153"/>
        <v>2247.1982793519896</v>
      </c>
      <c r="CA279" s="37">
        <f t="shared" ca="1" si="168"/>
        <v>0</v>
      </c>
      <c r="CB279" s="37">
        <f t="shared" ca="1" si="154"/>
        <v>0</v>
      </c>
      <c r="CC279" s="37">
        <f t="shared" ca="1" si="155"/>
        <v>0</v>
      </c>
      <c r="CD279">
        <f t="shared" ca="1" si="169"/>
        <v>1</v>
      </c>
      <c r="CW279">
        <f t="shared" si="178"/>
        <v>270</v>
      </c>
      <c r="CX279" s="52">
        <f ca="1">'Rainfall Year 2065 '!M377</f>
        <v>3.5529097867188093</v>
      </c>
      <c r="CY279" s="37">
        <f t="shared" ca="1" si="156"/>
        <v>6395.2376160938566</v>
      </c>
      <c r="CZ279" s="37">
        <f t="shared" ca="1" si="170"/>
        <v>0</v>
      </c>
      <c r="DA279" s="37">
        <f t="shared" ca="1" si="157"/>
        <v>0</v>
      </c>
      <c r="DB279" s="37">
        <f t="shared" ca="1" si="158"/>
        <v>0</v>
      </c>
      <c r="DC279">
        <f t="shared" ca="1" si="171"/>
        <v>1</v>
      </c>
      <c r="DV279">
        <f t="shared" si="179"/>
        <v>270</v>
      </c>
      <c r="DW279" s="52">
        <f ca="1">'Rainfall Year 2075'!M377</f>
        <v>2.3273578998461457</v>
      </c>
      <c r="DX279" s="37">
        <f t="shared" ca="1" si="159"/>
        <v>4189.2442197230621</v>
      </c>
      <c r="DY279" s="37">
        <f t="shared" ca="1" si="172"/>
        <v>740.73510541229416</v>
      </c>
      <c r="DZ279" s="37">
        <f t="shared" ca="1" si="160"/>
        <v>740.73510541229416</v>
      </c>
      <c r="EA279" s="37">
        <f t="shared" ca="1" si="161"/>
        <v>0</v>
      </c>
      <c r="EB279">
        <f t="shared" ca="1" si="173"/>
        <v>1</v>
      </c>
    </row>
    <row r="280" spans="1:132">
      <c r="A280">
        <f t="shared" si="174"/>
        <v>271</v>
      </c>
      <c r="B280" s="52">
        <f ca="1">'Rainfall Year 2025'!M378</f>
        <v>0.67130490588696368</v>
      </c>
      <c r="C280" s="37">
        <f t="shared" ca="1" si="144"/>
        <v>1208.3488305965345</v>
      </c>
      <c r="D280" s="37">
        <f t="shared" ca="1" si="162"/>
        <v>5245.9514539779775</v>
      </c>
      <c r="E280" s="37">
        <f t="shared" ca="1" si="145"/>
        <v>5245.9514539779775</v>
      </c>
      <c r="F280" s="37">
        <f t="shared" ca="1" si="146"/>
        <v>0</v>
      </c>
      <c r="G280">
        <f t="shared" ca="1" si="163"/>
        <v>1</v>
      </c>
      <c r="Z280">
        <f t="shared" si="175"/>
        <v>271</v>
      </c>
      <c r="AA280" s="52">
        <f ca="1">'Rainfall Year 2035 '!M378</f>
        <v>0</v>
      </c>
      <c r="AB280" s="37">
        <f t="shared" ca="1" si="147"/>
        <v>0</v>
      </c>
      <c r="AC280" s="37">
        <f t="shared" ca="1" si="164"/>
        <v>0</v>
      </c>
      <c r="AD280" s="37">
        <f t="shared" ca="1" si="148"/>
        <v>0</v>
      </c>
      <c r="AE280" s="37">
        <f t="shared" ca="1" si="149"/>
        <v>0</v>
      </c>
      <c r="AF280">
        <f t="shared" ca="1" si="165"/>
        <v>0</v>
      </c>
      <c r="AX280">
        <f t="shared" si="176"/>
        <v>271</v>
      </c>
      <c r="AY280" s="52">
        <f ca="1">'Rainfall Year 2045'!M378</f>
        <v>1.8138224474089701</v>
      </c>
      <c r="AZ280" s="37">
        <f t="shared" ca="1" si="150"/>
        <v>3264.8804053361464</v>
      </c>
      <c r="BA280" s="37">
        <f t="shared" ca="1" si="166"/>
        <v>4083.1559331709668</v>
      </c>
      <c r="BB280" s="37">
        <f t="shared" ca="1" si="151"/>
        <v>4083.1559331709668</v>
      </c>
      <c r="BC280" s="37">
        <f t="shared" ca="1" si="152"/>
        <v>0</v>
      </c>
      <c r="BD280">
        <f t="shared" ca="1" si="167"/>
        <v>1</v>
      </c>
      <c r="BX280">
        <f t="shared" si="177"/>
        <v>271</v>
      </c>
      <c r="BY280" s="52">
        <f ca="1">'Rainfall Year 2055 '!M378</f>
        <v>0</v>
      </c>
      <c r="BZ280" s="37">
        <f t="shared" ca="1" si="153"/>
        <v>0</v>
      </c>
      <c r="CA280" s="37">
        <f t="shared" ca="1" si="168"/>
        <v>2247.1982793519896</v>
      </c>
      <c r="CB280" s="37">
        <f t="shared" ca="1" si="154"/>
        <v>2247.1982793519896</v>
      </c>
      <c r="CC280" s="37">
        <f t="shared" ca="1" si="155"/>
        <v>0</v>
      </c>
      <c r="CD280">
        <f t="shared" ca="1" si="169"/>
        <v>0</v>
      </c>
      <c r="CW280">
        <f t="shared" si="178"/>
        <v>271</v>
      </c>
      <c r="CX280" s="52">
        <f ca="1">'Rainfall Year 2065 '!M378</f>
        <v>11.291569266997168</v>
      </c>
      <c r="CY280" s="37">
        <f t="shared" ca="1" si="156"/>
        <v>20324.824680594902</v>
      </c>
      <c r="CZ280" s="37">
        <f t="shared" ca="1" si="170"/>
        <v>6395.2376160938566</v>
      </c>
      <c r="DA280" s="37">
        <f t="shared" ca="1" si="157"/>
        <v>6395.2376160938566</v>
      </c>
      <c r="DB280" s="37">
        <f t="shared" ca="1" si="158"/>
        <v>10324.824680594902</v>
      </c>
      <c r="DC280">
        <f t="shared" ca="1" si="171"/>
        <v>1</v>
      </c>
      <c r="DV280">
        <f t="shared" si="179"/>
        <v>271</v>
      </c>
      <c r="DW280" s="52">
        <f ca="1">'Rainfall Year 2075'!M378</f>
        <v>0</v>
      </c>
      <c r="DX280" s="37">
        <f t="shared" ca="1" si="159"/>
        <v>0</v>
      </c>
      <c r="DY280" s="37">
        <f t="shared" ca="1" si="172"/>
        <v>4189.244219723063</v>
      </c>
      <c r="DZ280" s="37">
        <f t="shared" ca="1" si="160"/>
        <v>4189.244219723063</v>
      </c>
      <c r="EA280" s="37">
        <f t="shared" ca="1" si="161"/>
        <v>0</v>
      </c>
      <c r="EB280">
        <f t="shared" ca="1" si="173"/>
        <v>0</v>
      </c>
    </row>
    <row r="281" spans="1:132">
      <c r="A281">
        <f t="shared" si="174"/>
        <v>272</v>
      </c>
      <c r="B281" s="52">
        <f ca="1">'Rainfall Year 2025'!M379</f>
        <v>0</v>
      </c>
      <c r="C281" s="37">
        <f t="shared" ca="1" si="144"/>
        <v>0</v>
      </c>
      <c r="D281" s="37">
        <f t="shared" ca="1" si="162"/>
        <v>1208.3488305965348</v>
      </c>
      <c r="E281" s="37">
        <f t="shared" ca="1" si="145"/>
        <v>1208.3488305965348</v>
      </c>
      <c r="F281" s="37">
        <f t="shared" ca="1" si="146"/>
        <v>0</v>
      </c>
      <c r="G281">
        <f t="shared" ca="1" si="163"/>
        <v>0</v>
      </c>
      <c r="Z281">
        <f t="shared" si="175"/>
        <v>272</v>
      </c>
      <c r="AA281" s="52">
        <f ca="1">'Rainfall Year 2035 '!M379</f>
        <v>0</v>
      </c>
      <c r="AB281" s="37">
        <f t="shared" ca="1" si="147"/>
        <v>0</v>
      </c>
      <c r="AC281" s="37">
        <f t="shared" ca="1" si="164"/>
        <v>0</v>
      </c>
      <c r="AD281" s="37">
        <f t="shared" ca="1" si="148"/>
        <v>0</v>
      </c>
      <c r="AE281" s="37">
        <f t="shared" ca="1" si="149"/>
        <v>0</v>
      </c>
      <c r="AF281">
        <f t="shared" ca="1" si="165"/>
        <v>0</v>
      </c>
      <c r="AX281">
        <f t="shared" si="176"/>
        <v>272</v>
      </c>
      <c r="AY281" s="52">
        <f ca="1">'Rainfall Year 2045'!M379</f>
        <v>0</v>
      </c>
      <c r="AZ281" s="37">
        <f t="shared" ca="1" si="150"/>
        <v>0</v>
      </c>
      <c r="BA281" s="37">
        <f t="shared" ca="1" si="166"/>
        <v>3264.8804053361464</v>
      </c>
      <c r="BB281" s="37">
        <f t="shared" ca="1" si="151"/>
        <v>3264.8804053361464</v>
      </c>
      <c r="BC281" s="37">
        <f t="shared" ca="1" si="152"/>
        <v>0</v>
      </c>
      <c r="BD281">
        <f t="shared" ca="1" si="167"/>
        <v>0</v>
      </c>
      <c r="BX281">
        <f t="shared" si="177"/>
        <v>272</v>
      </c>
      <c r="BY281" s="52">
        <f ca="1">'Rainfall Year 2055 '!M379</f>
        <v>0</v>
      </c>
      <c r="BZ281" s="37">
        <f t="shared" ca="1" si="153"/>
        <v>0</v>
      </c>
      <c r="CA281" s="37">
        <f t="shared" ca="1" si="168"/>
        <v>0</v>
      </c>
      <c r="CB281" s="37">
        <f t="shared" ca="1" si="154"/>
        <v>0</v>
      </c>
      <c r="CC281" s="37">
        <f t="shared" ca="1" si="155"/>
        <v>0</v>
      </c>
      <c r="CD281">
        <f t="shared" ca="1" si="169"/>
        <v>0</v>
      </c>
      <c r="CW281">
        <f t="shared" si="178"/>
        <v>272</v>
      </c>
      <c r="CX281" s="52">
        <f ca="1">'Rainfall Year 2065 '!M379</f>
        <v>0.32275677309878936</v>
      </c>
      <c r="CY281" s="37">
        <f t="shared" ca="1" si="156"/>
        <v>580.96219157782082</v>
      </c>
      <c r="CZ281" s="37">
        <f t="shared" ca="1" si="170"/>
        <v>10000</v>
      </c>
      <c r="DA281" s="37">
        <f t="shared" ca="1" si="157"/>
        <v>10000</v>
      </c>
      <c r="DB281" s="37">
        <f t="shared" ca="1" si="158"/>
        <v>0</v>
      </c>
      <c r="DC281">
        <f t="shared" ca="1" si="171"/>
        <v>1</v>
      </c>
      <c r="DV281">
        <f t="shared" si="179"/>
        <v>272</v>
      </c>
      <c r="DW281" s="52">
        <f ca="1">'Rainfall Year 2075'!M379</f>
        <v>0</v>
      </c>
      <c r="DX281" s="37">
        <f t="shared" ca="1" si="159"/>
        <v>0</v>
      </c>
      <c r="DY281" s="37">
        <f t="shared" ca="1" si="172"/>
        <v>0</v>
      </c>
      <c r="DZ281" s="37">
        <f t="shared" ca="1" si="160"/>
        <v>0</v>
      </c>
      <c r="EA281" s="37">
        <f t="shared" ca="1" si="161"/>
        <v>0</v>
      </c>
      <c r="EB281">
        <f t="shared" ca="1" si="173"/>
        <v>0</v>
      </c>
    </row>
    <row r="282" spans="1:132">
      <c r="A282">
        <f t="shared" si="174"/>
        <v>273</v>
      </c>
      <c r="B282" s="52">
        <f ca="1">'Rainfall Year 2025'!M380</f>
        <v>0</v>
      </c>
      <c r="C282" s="37">
        <f t="shared" ca="1" si="144"/>
        <v>0</v>
      </c>
      <c r="D282" s="37">
        <f t="shared" ca="1" si="162"/>
        <v>0</v>
      </c>
      <c r="E282" s="37">
        <f t="shared" ca="1" si="145"/>
        <v>0</v>
      </c>
      <c r="F282" s="37">
        <f t="shared" ca="1" si="146"/>
        <v>0</v>
      </c>
      <c r="G282">
        <f t="shared" ca="1" si="163"/>
        <v>0</v>
      </c>
      <c r="Z282">
        <f t="shared" si="175"/>
        <v>273</v>
      </c>
      <c r="AA282" s="52">
        <f ca="1">'Rainfall Year 2035 '!M380</f>
        <v>0.87105429597857975</v>
      </c>
      <c r="AB282" s="37">
        <f t="shared" ca="1" si="147"/>
        <v>1567.8977327614436</v>
      </c>
      <c r="AC282" s="37">
        <f t="shared" ca="1" si="164"/>
        <v>0</v>
      </c>
      <c r="AD282" s="37">
        <f t="shared" ca="1" si="148"/>
        <v>0</v>
      </c>
      <c r="AE282" s="37">
        <f t="shared" ca="1" si="149"/>
        <v>0</v>
      </c>
      <c r="AF282">
        <f t="shared" ca="1" si="165"/>
        <v>1</v>
      </c>
      <c r="AX282">
        <f t="shared" si="176"/>
        <v>273</v>
      </c>
      <c r="AY282" s="52">
        <f ca="1">'Rainfall Year 2045'!M380</f>
        <v>2.2103528838997568</v>
      </c>
      <c r="AZ282" s="37">
        <f t="shared" ca="1" si="150"/>
        <v>3978.6351910195622</v>
      </c>
      <c r="BA282" s="37">
        <f t="shared" ca="1" si="166"/>
        <v>0</v>
      </c>
      <c r="BB282" s="37">
        <f t="shared" ca="1" si="151"/>
        <v>0</v>
      </c>
      <c r="BC282" s="37">
        <f t="shared" ca="1" si="152"/>
        <v>0</v>
      </c>
      <c r="BD282">
        <f t="shared" ca="1" si="167"/>
        <v>1</v>
      </c>
      <c r="BX282">
        <f t="shared" si="177"/>
        <v>273</v>
      </c>
      <c r="BY282" s="52">
        <f ca="1">'Rainfall Year 2055 '!M380</f>
        <v>0</v>
      </c>
      <c r="BZ282" s="37">
        <f t="shared" ca="1" si="153"/>
        <v>0</v>
      </c>
      <c r="CA282" s="37">
        <f t="shared" ca="1" si="168"/>
        <v>0</v>
      </c>
      <c r="CB282" s="37">
        <f t="shared" ca="1" si="154"/>
        <v>0</v>
      </c>
      <c r="CC282" s="37">
        <f t="shared" ca="1" si="155"/>
        <v>0</v>
      </c>
      <c r="CD282">
        <f t="shared" ca="1" si="169"/>
        <v>0</v>
      </c>
      <c r="CW282">
        <f t="shared" si="178"/>
        <v>273</v>
      </c>
      <c r="CX282" s="52">
        <f ca="1">'Rainfall Year 2065 '!M380</f>
        <v>5.0973152276171652</v>
      </c>
      <c r="CY282" s="37">
        <f t="shared" ca="1" si="156"/>
        <v>9175.1674097108971</v>
      </c>
      <c r="CZ282" s="37">
        <f t="shared" ca="1" si="170"/>
        <v>580.9621915778207</v>
      </c>
      <c r="DA282" s="37">
        <f t="shared" ca="1" si="157"/>
        <v>580.9621915778207</v>
      </c>
      <c r="DB282" s="37">
        <f t="shared" ca="1" si="158"/>
        <v>0</v>
      </c>
      <c r="DC282">
        <f t="shared" ca="1" si="171"/>
        <v>1</v>
      </c>
      <c r="DV282">
        <f t="shared" si="179"/>
        <v>273</v>
      </c>
      <c r="DW282" s="52">
        <f ca="1">'Rainfall Year 2075'!M380</f>
        <v>3.0620340503839376</v>
      </c>
      <c r="DX282" s="37">
        <f t="shared" ca="1" si="159"/>
        <v>5511.6612906910877</v>
      </c>
      <c r="DY282" s="37">
        <f t="shared" ca="1" si="172"/>
        <v>0</v>
      </c>
      <c r="DZ282" s="37">
        <f t="shared" ca="1" si="160"/>
        <v>0</v>
      </c>
      <c r="EA282" s="37">
        <f t="shared" ca="1" si="161"/>
        <v>0</v>
      </c>
      <c r="EB282">
        <f t="shared" ca="1" si="173"/>
        <v>1</v>
      </c>
    </row>
    <row r="283" spans="1:132">
      <c r="A283">
        <f t="shared" si="174"/>
        <v>274</v>
      </c>
      <c r="B283" s="52">
        <f ca="1">'Rainfall Year 2025'!M394</f>
        <v>9.1619476251012379</v>
      </c>
      <c r="C283" s="37">
        <f t="shared" ca="1" si="144"/>
        <v>16491.505725182229</v>
      </c>
      <c r="D283" s="37">
        <f t="shared" ca="1" si="162"/>
        <v>0</v>
      </c>
      <c r="E283" s="37">
        <f t="shared" ca="1" si="145"/>
        <v>0</v>
      </c>
      <c r="F283" s="37">
        <f t="shared" ca="1" si="146"/>
        <v>6491.5057251822291</v>
      </c>
      <c r="G283">
        <f t="shared" ca="1" si="163"/>
        <v>1</v>
      </c>
      <c r="Z283">
        <f t="shared" si="175"/>
        <v>274</v>
      </c>
      <c r="AA283" s="52">
        <f ca="1">'Rainfall Year 2035 '!M394</f>
        <v>1.969807274607454</v>
      </c>
      <c r="AB283" s="37">
        <f t="shared" ca="1" si="147"/>
        <v>3545.6530942934173</v>
      </c>
      <c r="AC283" s="37">
        <f t="shared" ca="1" si="164"/>
        <v>1567.8977327614436</v>
      </c>
      <c r="AD283" s="37">
        <f t="shared" ca="1" si="148"/>
        <v>1567.8977327614436</v>
      </c>
      <c r="AE283" s="37">
        <f t="shared" ca="1" si="149"/>
        <v>0</v>
      </c>
      <c r="AF283">
        <f t="shared" ca="1" si="165"/>
        <v>1</v>
      </c>
      <c r="AX283">
        <f t="shared" si="176"/>
        <v>274</v>
      </c>
      <c r="AY283" s="52">
        <f ca="1">'Rainfall Year 2045'!M394</f>
        <v>2.7107119491678904</v>
      </c>
      <c r="AZ283" s="37">
        <f t="shared" ca="1" si="150"/>
        <v>4879.281508502203</v>
      </c>
      <c r="BA283" s="37">
        <f t="shared" ca="1" si="166"/>
        <v>3978.6351910195622</v>
      </c>
      <c r="BB283" s="37">
        <f t="shared" ca="1" si="151"/>
        <v>3978.6351910195622</v>
      </c>
      <c r="BC283" s="37">
        <f t="shared" ca="1" si="152"/>
        <v>0</v>
      </c>
      <c r="BD283">
        <f t="shared" ca="1" si="167"/>
        <v>1</v>
      </c>
      <c r="BX283">
        <f t="shared" si="177"/>
        <v>274</v>
      </c>
      <c r="BY283" s="52">
        <f ca="1">'Rainfall Year 2055 '!M394</f>
        <v>1.5177017748408637</v>
      </c>
      <c r="BZ283" s="37">
        <f t="shared" ca="1" si="153"/>
        <v>2731.8631947135545</v>
      </c>
      <c r="CA283" s="37">
        <f t="shared" ca="1" si="168"/>
        <v>0</v>
      </c>
      <c r="CB283" s="37">
        <f t="shared" ca="1" si="154"/>
        <v>0</v>
      </c>
      <c r="CC283" s="37">
        <f t="shared" ca="1" si="155"/>
        <v>0</v>
      </c>
      <c r="CD283">
        <f t="shared" ca="1" si="169"/>
        <v>1</v>
      </c>
      <c r="CW283">
        <f t="shared" si="178"/>
        <v>274</v>
      </c>
      <c r="CX283" s="52">
        <f ca="1">'Rainfall Year 2065 '!M394</f>
        <v>1.2091428997883762</v>
      </c>
      <c r="CY283" s="37">
        <f t="shared" ca="1" si="156"/>
        <v>2176.457219619077</v>
      </c>
      <c r="CZ283" s="37">
        <f t="shared" ca="1" si="170"/>
        <v>9175.1674097108971</v>
      </c>
      <c r="DA283" s="37">
        <f t="shared" ca="1" si="157"/>
        <v>9175.1674097108971</v>
      </c>
      <c r="DB283" s="37">
        <f t="shared" ca="1" si="158"/>
        <v>0</v>
      </c>
      <c r="DC283">
        <f t="shared" ca="1" si="171"/>
        <v>1</v>
      </c>
      <c r="DV283">
        <f t="shared" si="179"/>
        <v>274</v>
      </c>
      <c r="DW283" s="52">
        <f ca="1">'Rainfall Year 2075'!M394</f>
        <v>3.9719494951936674</v>
      </c>
      <c r="DX283" s="37">
        <f t="shared" ca="1" si="159"/>
        <v>7149.509091348601</v>
      </c>
      <c r="DY283" s="37">
        <f t="shared" ca="1" si="172"/>
        <v>5511.6612906910877</v>
      </c>
      <c r="DZ283" s="37">
        <f t="shared" ca="1" si="160"/>
        <v>5511.6612906910877</v>
      </c>
      <c r="EA283" s="37">
        <f t="shared" ca="1" si="161"/>
        <v>0</v>
      </c>
      <c r="EB283">
        <f t="shared" ca="1" si="173"/>
        <v>1</v>
      </c>
    </row>
    <row r="284" spans="1:132">
      <c r="A284">
        <f t="shared" si="174"/>
        <v>275</v>
      </c>
      <c r="B284" s="52">
        <f ca="1">'Rainfall Year 2025'!M395</f>
        <v>0</v>
      </c>
      <c r="C284" s="37">
        <f t="shared" ca="1" si="144"/>
        <v>0</v>
      </c>
      <c r="D284" s="37">
        <f t="shared" ca="1" si="162"/>
        <v>10000</v>
      </c>
      <c r="E284" s="37">
        <f t="shared" ca="1" si="145"/>
        <v>10000</v>
      </c>
      <c r="F284" s="37">
        <f t="shared" ca="1" si="146"/>
        <v>0</v>
      </c>
      <c r="G284">
        <f t="shared" ca="1" si="163"/>
        <v>0</v>
      </c>
      <c r="Z284">
        <f t="shared" si="175"/>
        <v>275</v>
      </c>
      <c r="AA284" s="52">
        <f ca="1">'Rainfall Year 2035 '!M395</f>
        <v>0</v>
      </c>
      <c r="AB284" s="37">
        <f t="shared" ca="1" si="147"/>
        <v>0</v>
      </c>
      <c r="AC284" s="37">
        <f t="shared" ca="1" si="164"/>
        <v>3545.6530942934169</v>
      </c>
      <c r="AD284" s="37">
        <f t="shared" ca="1" si="148"/>
        <v>3545.6530942934169</v>
      </c>
      <c r="AE284" s="37">
        <f t="shared" ca="1" si="149"/>
        <v>0</v>
      </c>
      <c r="AF284">
        <f t="shared" ca="1" si="165"/>
        <v>0</v>
      </c>
      <c r="AX284">
        <f t="shared" si="176"/>
        <v>275</v>
      </c>
      <c r="AY284" s="52">
        <f ca="1">'Rainfall Year 2045'!M395</f>
        <v>1.9358990565650254</v>
      </c>
      <c r="AZ284" s="37">
        <f t="shared" ca="1" si="150"/>
        <v>3484.6183018170454</v>
      </c>
      <c r="BA284" s="37">
        <f t="shared" ca="1" si="166"/>
        <v>4879.281508502203</v>
      </c>
      <c r="BB284" s="37">
        <f t="shared" ca="1" si="151"/>
        <v>4879.281508502203</v>
      </c>
      <c r="BC284" s="37">
        <f t="shared" ca="1" si="152"/>
        <v>0</v>
      </c>
      <c r="BD284">
        <f t="shared" ca="1" si="167"/>
        <v>1</v>
      </c>
      <c r="BX284">
        <f t="shared" si="177"/>
        <v>275</v>
      </c>
      <c r="BY284" s="52">
        <f ca="1">'Rainfall Year 2055 '!M395</f>
        <v>1.4786738378124031</v>
      </c>
      <c r="BZ284" s="37">
        <f t="shared" ca="1" si="153"/>
        <v>2661.6129080623255</v>
      </c>
      <c r="CA284" s="37">
        <f t="shared" ca="1" si="168"/>
        <v>2731.8631947135545</v>
      </c>
      <c r="CB284" s="37">
        <f t="shared" ca="1" si="154"/>
        <v>2731.8631947135545</v>
      </c>
      <c r="CC284" s="37">
        <f t="shared" ca="1" si="155"/>
        <v>0</v>
      </c>
      <c r="CD284">
        <f t="shared" ca="1" si="169"/>
        <v>1</v>
      </c>
      <c r="CW284">
        <f t="shared" si="178"/>
        <v>275</v>
      </c>
      <c r="CX284" s="52">
        <f ca="1">'Rainfall Year 2065 '!M395</f>
        <v>8.0598580988530025E-2</v>
      </c>
      <c r="CY284" s="37">
        <f t="shared" ca="1" si="156"/>
        <v>145.07744577935404</v>
      </c>
      <c r="CZ284" s="37">
        <f t="shared" ca="1" si="170"/>
        <v>2176.4572196190766</v>
      </c>
      <c r="DA284" s="37">
        <f t="shared" ca="1" si="157"/>
        <v>2176.4572196190766</v>
      </c>
      <c r="DB284" s="37">
        <f t="shared" ca="1" si="158"/>
        <v>0</v>
      </c>
      <c r="DC284">
        <f t="shared" ca="1" si="171"/>
        <v>1</v>
      </c>
      <c r="DV284">
        <f t="shared" si="179"/>
        <v>275</v>
      </c>
      <c r="DW284" s="52">
        <f ca="1">'Rainfall Year 2075'!M395</f>
        <v>0</v>
      </c>
      <c r="DX284" s="37">
        <f t="shared" ca="1" si="159"/>
        <v>0</v>
      </c>
      <c r="DY284" s="37">
        <f t="shared" ca="1" si="172"/>
        <v>7149.509091348601</v>
      </c>
      <c r="DZ284" s="37">
        <f t="shared" ca="1" si="160"/>
        <v>7149.509091348601</v>
      </c>
      <c r="EA284" s="37">
        <f t="shared" ca="1" si="161"/>
        <v>0</v>
      </c>
      <c r="EB284">
        <f t="shared" ca="1" si="173"/>
        <v>0</v>
      </c>
    </row>
    <row r="285" spans="1:132">
      <c r="A285">
        <f t="shared" si="174"/>
        <v>276</v>
      </c>
      <c r="B285" s="52">
        <f ca="1">'Rainfall Year 2025'!M396</f>
        <v>0</v>
      </c>
      <c r="C285" s="37">
        <f t="shared" ca="1" si="144"/>
        <v>0</v>
      </c>
      <c r="D285" s="37">
        <f t="shared" ca="1" si="162"/>
        <v>0</v>
      </c>
      <c r="E285" s="37">
        <f t="shared" ca="1" si="145"/>
        <v>0</v>
      </c>
      <c r="F285" s="37">
        <f t="shared" ca="1" si="146"/>
        <v>0</v>
      </c>
      <c r="G285">
        <f t="shared" ca="1" si="163"/>
        <v>0</v>
      </c>
      <c r="Z285">
        <f t="shared" si="175"/>
        <v>276</v>
      </c>
      <c r="AA285" s="52">
        <f ca="1">'Rainfall Year 2035 '!M396</f>
        <v>7.4067184172254512</v>
      </c>
      <c r="AB285" s="37">
        <f t="shared" ca="1" si="147"/>
        <v>13332.093151005813</v>
      </c>
      <c r="AC285" s="37">
        <f t="shared" ca="1" si="164"/>
        <v>0</v>
      </c>
      <c r="AD285" s="37">
        <f t="shared" ca="1" si="148"/>
        <v>0</v>
      </c>
      <c r="AE285" s="37">
        <f t="shared" ca="1" si="149"/>
        <v>3332.0931510058126</v>
      </c>
      <c r="AF285">
        <f t="shared" ca="1" si="165"/>
        <v>1</v>
      </c>
      <c r="AX285">
        <f t="shared" si="176"/>
        <v>276</v>
      </c>
      <c r="AY285" s="52">
        <f ca="1">'Rainfall Year 2045'!M396</f>
        <v>0</v>
      </c>
      <c r="AZ285" s="37">
        <f t="shared" ca="1" si="150"/>
        <v>0</v>
      </c>
      <c r="BA285" s="37">
        <f t="shared" ca="1" si="166"/>
        <v>3484.618301817045</v>
      </c>
      <c r="BB285" s="37">
        <f t="shared" ca="1" si="151"/>
        <v>3484.618301817045</v>
      </c>
      <c r="BC285" s="37">
        <f t="shared" ca="1" si="152"/>
        <v>0</v>
      </c>
      <c r="BD285">
        <f t="shared" ca="1" si="167"/>
        <v>0</v>
      </c>
      <c r="BX285">
        <f t="shared" si="177"/>
        <v>276</v>
      </c>
      <c r="BY285" s="52">
        <f ca="1">'Rainfall Year 2055 '!M396</f>
        <v>3.7346399499488534</v>
      </c>
      <c r="BZ285" s="37">
        <f t="shared" ca="1" si="153"/>
        <v>6722.3519099079358</v>
      </c>
      <c r="CA285" s="37">
        <f t="shared" ca="1" si="168"/>
        <v>2661.612908062325</v>
      </c>
      <c r="CB285" s="37">
        <f t="shared" ca="1" si="154"/>
        <v>2661.612908062325</v>
      </c>
      <c r="CC285" s="37">
        <f t="shared" ca="1" si="155"/>
        <v>0</v>
      </c>
      <c r="CD285">
        <f t="shared" ca="1" si="169"/>
        <v>1</v>
      </c>
      <c r="CW285">
        <f t="shared" si="178"/>
        <v>276</v>
      </c>
      <c r="CX285" s="52">
        <f ca="1">'Rainfall Year 2065 '!M396</f>
        <v>0</v>
      </c>
      <c r="CY285" s="37">
        <f t="shared" ca="1" si="156"/>
        <v>0</v>
      </c>
      <c r="CZ285" s="37">
        <f t="shared" ca="1" si="170"/>
        <v>145.07744577935409</v>
      </c>
      <c r="DA285" s="37">
        <f t="shared" ca="1" si="157"/>
        <v>145.07744577935409</v>
      </c>
      <c r="DB285" s="37">
        <f t="shared" ca="1" si="158"/>
        <v>0</v>
      </c>
      <c r="DC285">
        <f t="shared" ca="1" si="171"/>
        <v>0</v>
      </c>
      <c r="DV285">
        <f t="shared" si="179"/>
        <v>276</v>
      </c>
      <c r="DW285" s="52">
        <f ca="1">'Rainfall Year 2075'!M396</f>
        <v>1.469700120709555</v>
      </c>
      <c r="DX285" s="37">
        <f t="shared" ca="1" si="159"/>
        <v>2645.4602172771993</v>
      </c>
      <c r="DY285" s="37">
        <f t="shared" ca="1" si="172"/>
        <v>0</v>
      </c>
      <c r="DZ285" s="37">
        <f t="shared" ca="1" si="160"/>
        <v>0</v>
      </c>
      <c r="EA285" s="37">
        <f t="shared" ca="1" si="161"/>
        <v>0</v>
      </c>
      <c r="EB285">
        <f t="shared" ca="1" si="173"/>
        <v>1</v>
      </c>
    </row>
    <row r="286" spans="1:132">
      <c r="A286">
        <f t="shared" si="174"/>
        <v>277</v>
      </c>
      <c r="B286" s="52">
        <f ca="1">'Rainfall Year 2025'!M397</f>
        <v>0</v>
      </c>
      <c r="C286" s="37">
        <f t="shared" ca="1" si="144"/>
        <v>0</v>
      </c>
      <c r="D286" s="37">
        <f t="shared" ca="1" si="162"/>
        <v>0</v>
      </c>
      <c r="E286" s="37">
        <f t="shared" ca="1" si="145"/>
        <v>0</v>
      </c>
      <c r="F286" s="37">
        <f t="shared" ca="1" si="146"/>
        <v>0</v>
      </c>
      <c r="G286">
        <f t="shared" ca="1" si="163"/>
        <v>0</v>
      </c>
      <c r="Z286">
        <f t="shared" si="175"/>
        <v>277</v>
      </c>
      <c r="AA286" s="52">
        <f ca="1">'Rainfall Year 2035 '!M397</f>
        <v>0</v>
      </c>
      <c r="AB286" s="37">
        <f t="shared" ca="1" si="147"/>
        <v>0</v>
      </c>
      <c r="AC286" s="37">
        <f t="shared" ca="1" si="164"/>
        <v>10000</v>
      </c>
      <c r="AD286" s="37">
        <f t="shared" ca="1" si="148"/>
        <v>10000</v>
      </c>
      <c r="AE286" s="37">
        <f t="shared" ca="1" si="149"/>
        <v>0</v>
      </c>
      <c r="AF286">
        <f t="shared" ca="1" si="165"/>
        <v>0</v>
      </c>
      <c r="AX286">
        <f t="shared" si="176"/>
        <v>277</v>
      </c>
      <c r="AY286" s="52">
        <f ca="1">'Rainfall Year 2045'!M397</f>
        <v>0.47885225674799026</v>
      </c>
      <c r="AZ286" s="37">
        <f t="shared" ca="1" si="150"/>
        <v>861.93406214638242</v>
      </c>
      <c r="BA286" s="37">
        <f t="shared" ca="1" si="166"/>
        <v>0</v>
      </c>
      <c r="BB286" s="37">
        <f t="shared" ca="1" si="151"/>
        <v>0</v>
      </c>
      <c r="BC286" s="37">
        <f t="shared" ca="1" si="152"/>
        <v>0</v>
      </c>
      <c r="BD286">
        <f t="shared" ca="1" si="167"/>
        <v>1</v>
      </c>
      <c r="BX286">
        <f t="shared" si="177"/>
        <v>277</v>
      </c>
      <c r="BY286" s="52">
        <f ca="1">'Rainfall Year 2055 '!M397</f>
        <v>0.91855393532962493</v>
      </c>
      <c r="BZ286" s="37">
        <f t="shared" ca="1" si="153"/>
        <v>1653.3970835933249</v>
      </c>
      <c r="CA286" s="37">
        <f t="shared" ca="1" si="168"/>
        <v>6722.3519099079349</v>
      </c>
      <c r="CB286" s="37">
        <f t="shared" ca="1" si="154"/>
        <v>6722.3519099079349</v>
      </c>
      <c r="CC286" s="37">
        <f t="shared" ca="1" si="155"/>
        <v>0</v>
      </c>
      <c r="CD286">
        <f t="shared" ca="1" si="169"/>
        <v>1</v>
      </c>
      <c r="CW286">
        <f t="shared" si="178"/>
        <v>277</v>
      </c>
      <c r="CX286" s="52">
        <f ca="1">'Rainfall Year 2065 '!M397</f>
        <v>0</v>
      </c>
      <c r="CY286" s="37">
        <f t="shared" ca="1" si="156"/>
        <v>0</v>
      </c>
      <c r="CZ286" s="37">
        <f t="shared" ca="1" si="170"/>
        <v>0</v>
      </c>
      <c r="DA286" s="37">
        <f t="shared" ca="1" si="157"/>
        <v>0</v>
      </c>
      <c r="DB286" s="37">
        <f t="shared" ca="1" si="158"/>
        <v>0</v>
      </c>
      <c r="DC286">
        <f t="shared" ca="1" si="171"/>
        <v>0</v>
      </c>
      <c r="DV286">
        <f t="shared" si="179"/>
        <v>277</v>
      </c>
      <c r="DW286" s="52">
        <f ca="1">'Rainfall Year 2075'!M397</f>
        <v>2.369226451003458</v>
      </c>
      <c r="DX286" s="37">
        <f t="shared" ca="1" si="159"/>
        <v>4264.6076118062247</v>
      </c>
      <c r="DY286" s="37">
        <f t="shared" ca="1" si="172"/>
        <v>2645.4602172771993</v>
      </c>
      <c r="DZ286" s="37">
        <f t="shared" ca="1" si="160"/>
        <v>2645.4602172771993</v>
      </c>
      <c r="EA286" s="37">
        <f t="shared" ca="1" si="161"/>
        <v>0</v>
      </c>
      <c r="EB286">
        <f t="shared" ca="1" si="173"/>
        <v>1</v>
      </c>
    </row>
    <row r="287" spans="1:132">
      <c r="A287">
        <f t="shared" si="174"/>
        <v>278</v>
      </c>
      <c r="B287" s="52">
        <f ca="1">'Rainfall Year 2025'!M398</f>
        <v>0</v>
      </c>
      <c r="C287" s="37">
        <f t="shared" ca="1" si="144"/>
        <v>0</v>
      </c>
      <c r="D287" s="37">
        <f t="shared" ca="1" si="162"/>
        <v>0</v>
      </c>
      <c r="E287" s="37">
        <f t="shared" ca="1" si="145"/>
        <v>0</v>
      </c>
      <c r="F287" s="37">
        <f t="shared" ca="1" si="146"/>
        <v>0</v>
      </c>
      <c r="G287">
        <f t="shared" ca="1" si="163"/>
        <v>0</v>
      </c>
      <c r="Z287">
        <f t="shared" si="175"/>
        <v>278</v>
      </c>
      <c r="AA287" s="52">
        <f ca="1">'Rainfall Year 2035 '!M398</f>
        <v>0</v>
      </c>
      <c r="AB287" s="37">
        <f t="shared" ca="1" si="147"/>
        <v>0</v>
      </c>
      <c r="AC287" s="37">
        <f t="shared" ca="1" si="164"/>
        <v>0</v>
      </c>
      <c r="AD287" s="37">
        <f t="shared" ca="1" si="148"/>
        <v>0</v>
      </c>
      <c r="AE287" s="37">
        <f t="shared" ca="1" si="149"/>
        <v>0</v>
      </c>
      <c r="AF287">
        <f t="shared" ca="1" si="165"/>
        <v>0</v>
      </c>
      <c r="AX287">
        <f t="shared" si="176"/>
        <v>278</v>
      </c>
      <c r="AY287" s="52">
        <f ca="1">'Rainfall Year 2045'!M398</f>
        <v>0</v>
      </c>
      <c r="AZ287" s="37">
        <f t="shared" ca="1" si="150"/>
        <v>0</v>
      </c>
      <c r="BA287" s="37">
        <f t="shared" ca="1" si="166"/>
        <v>861.93406214638242</v>
      </c>
      <c r="BB287" s="37">
        <f t="shared" ca="1" si="151"/>
        <v>861.93406214638242</v>
      </c>
      <c r="BC287" s="37">
        <f t="shared" ca="1" si="152"/>
        <v>0</v>
      </c>
      <c r="BD287">
        <f t="shared" ca="1" si="167"/>
        <v>0</v>
      </c>
      <c r="BX287">
        <f t="shared" si="177"/>
        <v>278</v>
      </c>
      <c r="BY287" s="52">
        <f ca="1">'Rainfall Year 2055 '!M398</f>
        <v>0.86331581735231477</v>
      </c>
      <c r="BZ287" s="37">
        <f t="shared" ca="1" si="153"/>
        <v>1553.9684712341666</v>
      </c>
      <c r="CA287" s="37">
        <f t="shared" ca="1" si="168"/>
        <v>1653.3970835933251</v>
      </c>
      <c r="CB287" s="37">
        <f t="shared" ca="1" si="154"/>
        <v>1653.3970835933251</v>
      </c>
      <c r="CC287" s="37">
        <f t="shared" ca="1" si="155"/>
        <v>0</v>
      </c>
      <c r="CD287">
        <f t="shared" ca="1" si="169"/>
        <v>1</v>
      </c>
      <c r="CW287">
        <f t="shared" si="178"/>
        <v>278</v>
      </c>
      <c r="CX287" s="52">
        <f ca="1">'Rainfall Year 2065 '!M398</f>
        <v>1.5469914092893977</v>
      </c>
      <c r="CY287" s="37">
        <f t="shared" ca="1" si="156"/>
        <v>2784.5845367209158</v>
      </c>
      <c r="CZ287" s="37">
        <f t="shared" ca="1" si="170"/>
        <v>0</v>
      </c>
      <c r="DA287" s="37">
        <f t="shared" ca="1" si="157"/>
        <v>0</v>
      </c>
      <c r="DB287" s="37">
        <f t="shared" ca="1" si="158"/>
        <v>0</v>
      </c>
      <c r="DC287">
        <f t="shared" ca="1" si="171"/>
        <v>1</v>
      </c>
      <c r="DV287">
        <f t="shared" si="179"/>
        <v>278</v>
      </c>
      <c r="DW287" s="52">
        <f ca="1">'Rainfall Year 2075'!M398</f>
        <v>0</v>
      </c>
      <c r="DX287" s="37">
        <f t="shared" ca="1" si="159"/>
        <v>0</v>
      </c>
      <c r="DY287" s="37">
        <f t="shared" ca="1" si="172"/>
        <v>4264.6076118062247</v>
      </c>
      <c r="DZ287" s="37">
        <f t="shared" ca="1" si="160"/>
        <v>4264.6076118062247</v>
      </c>
      <c r="EA287" s="37">
        <f t="shared" ca="1" si="161"/>
        <v>0</v>
      </c>
      <c r="EB287">
        <f t="shared" ca="1" si="173"/>
        <v>0</v>
      </c>
    </row>
    <row r="288" spans="1:132">
      <c r="A288">
        <f t="shared" si="174"/>
        <v>279</v>
      </c>
      <c r="B288" s="52">
        <f ca="1">'Rainfall Year 2025'!M399</f>
        <v>0</v>
      </c>
      <c r="C288" s="37">
        <f t="shared" ca="1" si="144"/>
        <v>0</v>
      </c>
      <c r="D288" s="37">
        <f t="shared" ca="1" si="162"/>
        <v>0</v>
      </c>
      <c r="E288" s="37">
        <f t="shared" ca="1" si="145"/>
        <v>0</v>
      </c>
      <c r="F288" s="37">
        <f t="shared" ca="1" si="146"/>
        <v>0</v>
      </c>
      <c r="G288">
        <f t="shared" ca="1" si="163"/>
        <v>0</v>
      </c>
      <c r="Z288">
        <f t="shared" si="175"/>
        <v>279</v>
      </c>
      <c r="AA288" s="52">
        <f ca="1">'Rainfall Year 2035 '!M399</f>
        <v>0.82318995076883605</v>
      </c>
      <c r="AB288" s="37">
        <f t="shared" ca="1" si="147"/>
        <v>1481.7419113839048</v>
      </c>
      <c r="AC288" s="37">
        <f t="shared" ca="1" si="164"/>
        <v>0</v>
      </c>
      <c r="AD288" s="37">
        <f t="shared" ca="1" si="148"/>
        <v>0</v>
      </c>
      <c r="AE288" s="37">
        <f t="shared" ca="1" si="149"/>
        <v>0</v>
      </c>
      <c r="AF288">
        <f t="shared" ca="1" si="165"/>
        <v>1</v>
      </c>
      <c r="AX288">
        <f t="shared" si="176"/>
        <v>279</v>
      </c>
      <c r="AY288" s="52">
        <f ca="1">'Rainfall Year 2045'!M399</f>
        <v>0</v>
      </c>
      <c r="AZ288" s="37">
        <f t="shared" ca="1" si="150"/>
        <v>0</v>
      </c>
      <c r="BA288" s="37">
        <f t="shared" ca="1" si="166"/>
        <v>0</v>
      </c>
      <c r="BB288" s="37">
        <f t="shared" ca="1" si="151"/>
        <v>0</v>
      </c>
      <c r="BC288" s="37">
        <f t="shared" ca="1" si="152"/>
        <v>0</v>
      </c>
      <c r="BD288">
        <f t="shared" ca="1" si="167"/>
        <v>0</v>
      </c>
      <c r="BX288">
        <f t="shared" si="177"/>
        <v>279</v>
      </c>
      <c r="BY288" s="52">
        <f ca="1">'Rainfall Year 2055 '!M399</f>
        <v>0</v>
      </c>
      <c r="BZ288" s="37">
        <f t="shared" ca="1" si="153"/>
        <v>0</v>
      </c>
      <c r="CA288" s="37">
        <f t="shared" ca="1" si="168"/>
        <v>1553.9684712341668</v>
      </c>
      <c r="CB288" s="37">
        <f t="shared" ca="1" si="154"/>
        <v>1553.9684712341668</v>
      </c>
      <c r="CC288" s="37">
        <f t="shared" ca="1" si="155"/>
        <v>0</v>
      </c>
      <c r="CD288">
        <f t="shared" ca="1" si="169"/>
        <v>0</v>
      </c>
      <c r="CW288">
        <f t="shared" si="178"/>
        <v>279</v>
      </c>
      <c r="CX288" s="52">
        <f ca="1">'Rainfall Year 2065 '!M399</f>
        <v>10.702427844024193</v>
      </c>
      <c r="CY288" s="37">
        <f t="shared" ca="1" si="156"/>
        <v>19264.370119243547</v>
      </c>
      <c r="CZ288" s="37">
        <f t="shared" ca="1" si="170"/>
        <v>2784.5845367209158</v>
      </c>
      <c r="DA288" s="37">
        <f t="shared" ca="1" si="157"/>
        <v>2784.5845367209158</v>
      </c>
      <c r="DB288" s="37">
        <f t="shared" ca="1" si="158"/>
        <v>9264.3701192435474</v>
      </c>
      <c r="DC288">
        <f t="shared" ca="1" si="171"/>
        <v>1</v>
      </c>
      <c r="DV288">
        <f t="shared" si="179"/>
        <v>279</v>
      </c>
      <c r="DW288" s="52">
        <f ca="1">'Rainfall Year 2075'!M399</f>
        <v>0</v>
      </c>
      <c r="DX288" s="37">
        <f t="shared" ca="1" si="159"/>
        <v>0</v>
      </c>
      <c r="DY288" s="37">
        <f t="shared" ca="1" si="172"/>
        <v>0</v>
      </c>
      <c r="DZ288" s="37">
        <f t="shared" ca="1" si="160"/>
        <v>0</v>
      </c>
      <c r="EA288" s="37">
        <f t="shared" ca="1" si="161"/>
        <v>0</v>
      </c>
      <c r="EB288">
        <f t="shared" ca="1" si="173"/>
        <v>0</v>
      </c>
    </row>
    <row r="289" spans="1:132">
      <c r="A289">
        <f t="shared" si="174"/>
        <v>280</v>
      </c>
      <c r="B289" s="52">
        <f ca="1">'Rainfall Year 2025'!M400</f>
        <v>0</v>
      </c>
      <c r="C289" s="37">
        <f t="shared" ca="1" si="144"/>
        <v>0</v>
      </c>
      <c r="D289" s="37">
        <f t="shared" ca="1" si="162"/>
        <v>0</v>
      </c>
      <c r="E289" s="37">
        <f t="shared" ca="1" si="145"/>
        <v>0</v>
      </c>
      <c r="F289" s="37">
        <f t="shared" ca="1" si="146"/>
        <v>0</v>
      </c>
      <c r="G289">
        <f t="shared" ca="1" si="163"/>
        <v>0</v>
      </c>
      <c r="Z289">
        <f t="shared" si="175"/>
        <v>280</v>
      </c>
      <c r="AA289" s="52">
        <f ca="1">'Rainfall Year 2035 '!M400</f>
        <v>0</v>
      </c>
      <c r="AB289" s="37">
        <f t="shared" ca="1" si="147"/>
        <v>0</v>
      </c>
      <c r="AC289" s="37">
        <f t="shared" ca="1" si="164"/>
        <v>1481.7419113839048</v>
      </c>
      <c r="AD289" s="37">
        <f t="shared" ca="1" si="148"/>
        <v>1481.7419113839048</v>
      </c>
      <c r="AE289" s="37">
        <f t="shared" ca="1" si="149"/>
        <v>0</v>
      </c>
      <c r="AF289">
        <f t="shared" ca="1" si="165"/>
        <v>0</v>
      </c>
      <c r="AX289">
        <f t="shared" si="176"/>
        <v>280</v>
      </c>
      <c r="AY289" s="52">
        <f ca="1">'Rainfall Year 2045'!M400</f>
        <v>0.32903727528671328</v>
      </c>
      <c r="AZ289" s="37">
        <f t="shared" ca="1" si="150"/>
        <v>592.26709551608394</v>
      </c>
      <c r="BA289" s="37">
        <f t="shared" ca="1" si="166"/>
        <v>0</v>
      </c>
      <c r="BB289" s="37">
        <f t="shared" ca="1" si="151"/>
        <v>0</v>
      </c>
      <c r="BC289" s="37">
        <f t="shared" ca="1" si="152"/>
        <v>0</v>
      </c>
      <c r="BD289">
        <f t="shared" ca="1" si="167"/>
        <v>1</v>
      </c>
      <c r="BX289">
        <f t="shared" si="177"/>
        <v>280</v>
      </c>
      <c r="BY289" s="52">
        <f ca="1">'Rainfall Year 2055 '!M400</f>
        <v>0.39595660873377964</v>
      </c>
      <c r="BZ289" s="37">
        <f t="shared" ca="1" si="153"/>
        <v>712.72189572080333</v>
      </c>
      <c r="CA289" s="37">
        <f t="shared" ca="1" si="168"/>
        <v>0</v>
      </c>
      <c r="CB289" s="37">
        <f t="shared" ca="1" si="154"/>
        <v>0</v>
      </c>
      <c r="CC289" s="37">
        <f t="shared" ca="1" si="155"/>
        <v>0</v>
      </c>
      <c r="CD289">
        <f t="shared" ca="1" si="169"/>
        <v>1</v>
      </c>
      <c r="CW289">
        <f t="shared" si="178"/>
        <v>280</v>
      </c>
      <c r="CX289" s="52">
        <f ca="1">'Rainfall Year 2065 '!M400</f>
        <v>6.6816813490537958</v>
      </c>
      <c r="CY289" s="37">
        <f t="shared" ca="1" si="156"/>
        <v>12027.026428296833</v>
      </c>
      <c r="CZ289" s="37">
        <f t="shared" ca="1" si="170"/>
        <v>10000</v>
      </c>
      <c r="DA289" s="37">
        <f t="shared" ca="1" si="157"/>
        <v>10000</v>
      </c>
      <c r="DB289" s="37">
        <f t="shared" ca="1" si="158"/>
        <v>2027.0264282968328</v>
      </c>
      <c r="DC289">
        <f t="shared" ca="1" si="171"/>
        <v>1</v>
      </c>
      <c r="DV289">
        <f t="shared" si="179"/>
        <v>280</v>
      </c>
      <c r="DW289" s="52">
        <f ca="1">'Rainfall Year 2075'!M400</f>
        <v>0</v>
      </c>
      <c r="DX289" s="37">
        <f t="shared" ca="1" si="159"/>
        <v>0</v>
      </c>
      <c r="DY289" s="37">
        <f t="shared" ca="1" si="172"/>
        <v>0</v>
      </c>
      <c r="DZ289" s="37">
        <f t="shared" ca="1" si="160"/>
        <v>0</v>
      </c>
      <c r="EA289" s="37">
        <f t="shared" ca="1" si="161"/>
        <v>0</v>
      </c>
      <c r="EB289">
        <f t="shared" ca="1" si="173"/>
        <v>0</v>
      </c>
    </row>
    <row r="290" spans="1:132">
      <c r="A290">
        <f t="shared" si="174"/>
        <v>281</v>
      </c>
      <c r="B290" s="52">
        <f ca="1">'Rainfall Year 2025'!M401</f>
        <v>0.64083502415279969</v>
      </c>
      <c r="C290" s="37">
        <f t="shared" ca="1" si="144"/>
        <v>1153.5030434750395</v>
      </c>
      <c r="D290" s="37">
        <f t="shared" ca="1" si="162"/>
        <v>0</v>
      </c>
      <c r="E290" s="37">
        <f t="shared" ca="1" si="145"/>
        <v>0</v>
      </c>
      <c r="F290" s="37">
        <f t="shared" ca="1" si="146"/>
        <v>0</v>
      </c>
      <c r="G290">
        <f t="shared" ca="1" si="163"/>
        <v>1</v>
      </c>
      <c r="Z290">
        <f t="shared" si="175"/>
        <v>281</v>
      </c>
      <c r="AA290" s="52">
        <f ca="1">'Rainfall Year 2035 '!M401</f>
        <v>0</v>
      </c>
      <c r="AB290" s="37">
        <f t="shared" ca="1" si="147"/>
        <v>0</v>
      </c>
      <c r="AC290" s="37">
        <f t="shared" ca="1" si="164"/>
        <v>0</v>
      </c>
      <c r="AD290" s="37">
        <f t="shared" ca="1" si="148"/>
        <v>0</v>
      </c>
      <c r="AE290" s="37">
        <f t="shared" ca="1" si="149"/>
        <v>0</v>
      </c>
      <c r="AF290">
        <f t="shared" ca="1" si="165"/>
        <v>0</v>
      </c>
      <c r="AX290">
        <f t="shared" si="176"/>
        <v>281</v>
      </c>
      <c r="AY290" s="52">
        <f ca="1">'Rainfall Year 2045'!M401</f>
        <v>0</v>
      </c>
      <c r="AZ290" s="37">
        <f t="shared" ca="1" si="150"/>
        <v>0</v>
      </c>
      <c r="BA290" s="37">
        <f t="shared" ca="1" si="166"/>
        <v>592.26709551608394</v>
      </c>
      <c r="BB290" s="37">
        <f t="shared" ca="1" si="151"/>
        <v>592.26709551608394</v>
      </c>
      <c r="BC290" s="37">
        <f t="shared" ca="1" si="152"/>
        <v>0</v>
      </c>
      <c r="BD290">
        <f t="shared" ca="1" si="167"/>
        <v>0</v>
      </c>
      <c r="BX290">
        <f t="shared" si="177"/>
        <v>281</v>
      </c>
      <c r="BY290" s="52">
        <f ca="1">'Rainfall Year 2055 '!M401</f>
        <v>1.3404971237320502</v>
      </c>
      <c r="BZ290" s="37">
        <f t="shared" ca="1" si="153"/>
        <v>2412.8948227176902</v>
      </c>
      <c r="CA290" s="37">
        <f t="shared" ca="1" si="168"/>
        <v>712.72189572080333</v>
      </c>
      <c r="CB290" s="37">
        <f t="shared" ca="1" si="154"/>
        <v>712.72189572080333</v>
      </c>
      <c r="CC290" s="37">
        <f t="shared" ca="1" si="155"/>
        <v>0</v>
      </c>
      <c r="CD290">
        <f t="shared" ca="1" si="169"/>
        <v>1</v>
      </c>
      <c r="CW290">
        <f t="shared" si="178"/>
        <v>281</v>
      </c>
      <c r="CX290" s="52">
        <f ca="1">'Rainfall Year 2065 '!M401</f>
        <v>1.1873458518505109</v>
      </c>
      <c r="CY290" s="37">
        <f t="shared" ca="1" si="156"/>
        <v>2137.2225333309198</v>
      </c>
      <c r="CZ290" s="37">
        <f t="shared" ca="1" si="170"/>
        <v>10000</v>
      </c>
      <c r="DA290" s="37">
        <f t="shared" ca="1" si="157"/>
        <v>10000</v>
      </c>
      <c r="DB290" s="37">
        <f t="shared" ca="1" si="158"/>
        <v>0</v>
      </c>
      <c r="DC290">
        <f t="shared" ca="1" si="171"/>
        <v>1</v>
      </c>
      <c r="DV290">
        <f t="shared" si="179"/>
        <v>281</v>
      </c>
      <c r="DW290" s="52">
        <f ca="1">'Rainfall Year 2075'!M401</f>
        <v>1.8525934558273625</v>
      </c>
      <c r="DX290" s="37">
        <f t="shared" ca="1" si="159"/>
        <v>3334.6682204892522</v>
      </c>
      <c r="DY290" s="37">
        <f t="shared" ca="1" si="172"/>
        <v>0</v>
      </c>
      <c r="DZ290" s="37">
        <f t="shared" ca="1" si="160"/>
        <v>0</v>
      </c>
      <c r="EA290" s="37">
        <f t="shared" ca="1" si="161"/>
        <v>0</v>
      </c>
      <c r="EB290">
        <f t="shared" ca="1" si="173"/>
        <v>1</v>
      </c>
    </row>
    <row r="291" spans="1:132">
      <c r="A291">
        <f t="shared" si="174"/>
        <v>282</v>
      </c>
      <c r="B291" s="52">
        <f ca="1">'Rainfall Year 2025'!M402</f>
        <v>0.63133716054251465</v>
      </c>
      <c r="C291" s="37">
        <f t="shared" ca="1" si="144"/>
        <v>1136.4068889765263</v>
      </c>
      <c r="D291" s="37">
        <f t="shared" ca="1" si="162"/>
        <v>1153.5030434750395</v>
      </c>
      <c r="E291" s="37">
        <f t="shared" ca="1" si="145"/>
        <v>1153.5030434750395</v>
      </c>
      <c r="F291" s="37">
        <f t="shared" ca="1" si="146"/>
        <v>0</v>
      </c>
      <c r="G291">
        <f t="shared" ca="1" si="163"/>
        <v>1</v>
      </c>
      <c r="Z291">
        <f t="shared" si="175"/>
        <v>282</v>
      </c>
      <c r="AA291" s="52">
        <f ca="1">'Rainfall Year 2035 '!M402</f>
        <v>3.6671136696162621</v>
      </c>
      <c r="AB291" s="37">
        <f t="shared" ca="1" si="147"/>
        <v>6600.8046053092721</v>
      </c>
      <c r="AC291" s="37">
        <f t="shared" ca="1" si="164"/>
        <v>0</v>
      </c>
      <c r="AD291" s="37">
        <f t="shared" ca="1" si="148"/>
        <v>0</v>
      </c>
      <c r="AE291" s="37">
        <f t="shared" ca="1" si="149"/>
        <v>0</v>
      </c>
      <c r="AF291">
        <f t="shared" ca="1" si="165"/>
        <v>1</v>
      </c>
      <c r="AX291">
        <f t="shared" si="176"/>
        <v>282</v>
      </c>
      <c r="AY291" s="52">
        <f ca="1">'Rainfall Year 2045'!M402</f>
        <v>0.15593334249983601</v>
      </c>
      <c r="AZ291" s="37">
        <f t="shared" ca="1" si="150"/>
        <v>280.68001649970483</v>
      </c>
      <c r="BA291" s="37">
        <f t="shared" ca="1" si="166"/>
        <v>0</v>
      </c>
      <c r="BB291" s="37">
        <f t="shared" ca="1" si="151"/>
        <v>0</v>
      </c>
      <c r="BC291" s="37">
        <f t="shared" ca="1" si="152"/>
        <v>0</v>
      </c>
      <c r="BD291">
        <f t="shared" ca="1" si="167"/>
        <v>1</v>
      </c>
      <c r="BX291">
        <f t="shared" si="177"/>
        <v>282</v>
      </c>
      <c r="BY291" s="52">
        <f ca="1">'Rainfall Year 2055 '!M402</f>
        <v>6.2510566758626929E-2</v>
      </c>
      <c r="BZ291" s="37">
        <f t="shared" ca="1" si="153"/>
        <v>112.51902016552847</v>
      </c>
      <c r="CA291" s="37">
        <f t="shared" ca="1" si="168"/>
        <v>2412.8948227176902</v>
      </c>
      <c r="CB291" s="37">
        <f t="shared" ca="1" si="154"/>
        <v>2412.8948227176902</v>
      </c>
      <c r="CC291" s="37">
        <f t="shared" ca="1" si="155"/>
        <v>0</v>
      </c>
      <c r="CD291">
        <f t="shared" ca="1" si="169"/>
        <v>1</v>
      </c>
      <c r="CW291">
        <f t="shared" si="178"/>
        <v>282</v>
      </c>
      <c r="CX291" s="52">
        <f ca="1">'Rainfall Year 2065 '!M402</f>
        <v>2.751850439370028</v>
      </c>
      <c r="CY291" s="37">
        <f t="shared" ca="1" si="156"/>
        <v>4953.3307908660508</v>
      </c>
      <c r="CZ291" s="37">
        <f t="shared" ca="1" si="170"/>
        <v>2137.2225333309198</v>
      </c>
      <c r="DA291" s="37">
        <f t="shared" ca="1" si="157"/>
        <v>2137.2225333309198</v>
      </c>
      <c r="DB291" s="37">
        <f t="shared" ca="1" si="158"/>
        <v>0</v>
      </c>
      <c r="DC291">
        <f t="shared" ca="1" si="171"/>
        <v>1</v>
      </c>
      <c r="DV291">
        <f t="shared" si="179"/>
        <v>282</v>
      </c>
      <c r="DW291" s="52">
        <f ca="1">'Rainfall Year 2075'!M402</f>
        <v>0</v>
      </c>
      <c r="DX291" s="37">
        <f t="shared" ca="1" si="159"/>
        <v>0</v>
      </c>
      <c r="DY291" s="37">
        <f t="shared" ca="1" si="172"/>
        <v>3334.6682204892522</v>
      </c>
      <c r="DZ291" s="37">
        <f t="shared" ca="1" si="160"/>
        <v>3334.6682204892522</v>
      </c>
      <c r="EA291" s="37">
        <f t="shared" ca="1" si="161"/>
        <v>0</v>
      </c>
      <c r="EB291">
        <f t="shared" ca="1" si="173"/>
        <v>0</v>
      </c>
    </row>
    <row r="292" spans="1:132">
      <c r="A292">
        <f t="shared" si="174"/>
        <v>283</v>
      </c>
      <c r="B292" s="52">
        <f ca="1">'Rainfall Year 2025'!M403</f>
        <v>2.2071439812374827</v>
      </c>
      <c r="C292" s="37">
        <f t="shared" ca="1" si="144"/>
        <v>3972.8591662274689</v>
      </c>
      <c r="D292" s="37">
        <f t="shared" ca="1" si="162"/>
        <v>1136.406888976526</v>
      </c>
      <c r="E292" s="37">
        <f t="shared" ca="1" si="145"/>
        <v>1136.406888976526</v>
      </c>
      <c r="F292" s="37">
        <f t="shared" ca="1" si="146"/>
        <v>0</v>
      </c>
      <c r="G292">
        <f t="shared" ca="1" si="163"/>
        <v>1</v>
      </c>
      <c r="Z292">
        <f t="shared" si="175"/>
        <v>283</v>
      </c>
      <c r="AA292" s="52">
        <f ca="1">'Rainfall Year 2035 '!M403</f>
        <v>0</v>
      </c>
      <c r="AB292" s="37">
        <f t="shared" ca="1" si="147"/>
        <v>0</v>
      </c>
      <c r="AC292" s="37">
        <f t="shared" ca="1" si="164"/>
        <v>6600.8046053092721</v>
      </c>
      <c r="AD292" s="37">
        <f t="shared" ca="1" si="148"/>
        <v>6600.8046053092721</v>
      </c>
      <c r="AE292" s="37">
        <f t="shared" ca="1" si="149"/>
        <v>0</v>
      </c>
      <c r="AF292">
        <f t="shared" ca="1" si="165"/>
        <v>0</v>
      </c>
      <c r="AX292">
        <f t="shared" si="176"/>
        <v>283</v>
      </c>
      <c r="AY292" s="52">
        <f ca="1">'Rainfall Year 2045'!M403</f>
        <v>1.4851081758821818</v>
      </c>
      <c r="AZ292" s="37">
        <f t="shared" ca="1" si="150"/>
        <v>2673.1947165879274</v>
      </c>
      <c r="BA292" s="37">
        <f t="shared" ca="1" si="166"/>
        <v>280.68001649970483</v>
      </c>
      <c r="BB292" s="37">
        <f t="shared" ca="1" si="151"/>
        <v>280.68001649970483</v>
      </c>
      <c r="BC292" s="37">
        <f t="shared" ca="1" si="152"/>
        <v>0</v>
      </c>
      <c r="BD292">
        <f t="shared" ca="1" si="167"/>
        <v>1</v>
      </c>
      <c r="BX292">
        <f t="shared" si="177"/>
        <v>283</v>
      </c>
      <c r="BY292" s="52">
        <f ca="1">'Rainfall Year 2055 '!M403</f>
        <v>2.4248366966618642</v>
      </c>
      <c r="BZ292" s="37">
        <f t="shared" ca="1" si="153"/>
        <v>4364.7060539913555</v>
      </c>
      <c r="CA292" s="37">
        <f t="shared" ca="1" si="168"/>
        <v>112.51902016552867</v>
      </c>
      <c r="CB292" s="37">
        <f t="shared" ca="1" si="154"/>
        <v>112.51902016552867</v>
      </c>
      <c r="CC292" s="37">
        <f t="shared" ca="1" si="155"/>
        <v>0</v>
      </c>
      <c r="CD292">
        <f t="shared" ca="1" si="169"/>
        <v>1</v>
      </c>
      <c r="CW292">
        <f t="shared" si="178"/>
        <v>283</v>
      </c>
      <c r="CX292" s="52">
        <f ca="1">'Rainfall Year 2065 '!M403</f>
        <v>0.24419028723223854</v>
      </c>
      <c r="CY292" s="37">
        <f t="shared" ca="1" si="156"/>
        <v>439.54251701802934</v>
      </c>
      <c r="CZ292" s="37">
        <f t="shared" ca="1" si="170"/>
        <v>4953.3307908660508</v>
      </c>
      <c r="DA292" s="37">
        <f t="shared" ca="1" si="157"/>
        <v>4953.3307908660508</v>
      </c>
      <c r="DB292" s="37">
        <f t="shared" ca="1" si="158"/>
        <v>0</v>
      </c>
      <c r="DC292">
        <f t="shared" ca="1" si="171"/>
        <v>1</v>
      </c>
      <c r="DV292">
        <f t="shared" si="179"/>
        <v>283</v>
      </c>
      <c r="DW292" s="52">
        <f ca="1">'Rainfall Year 2075'!M403</f>
        <v>1.6851466014001484</v>
      </c>
      <c r="DX292" s="37">
        <f t="shared" ca="1" si="159"/>
        <v>3033.2638825202671</v>
      </c>
      <c r="DY292" s="37">
        <f t="shared" ca="1" si="172"/>
        <v>0</v>
      </c>
      <c r="DZ292" s="37">
        <f t="shared" ca="1" si="160"/>
        <v>0</v>
      </c>
      <c r="EA292" s="37">
        <f t="shared" ca="1" si="161"/>
        <v>0</v>
      </c>
      <c r="EB292">
        <f t="shared" ca="1" si="173"/>
        <v>1</v>
      </c>
    </row>
    <row r="293" spans="1:132">
      <c r="A293">
        <f t="shared" si="174"/>
        <v>284</v>
      </c>
      <c r="B293" s="52">
        <f ca="1">'Rainfall Year 2025'!M404</f>
        <v>0.47745192131032294</v>
      </c>
      <c r="C293" s="37">
        <f t="shared" ca="1" si="144"/>
        <v>859.41345835858124</v>
      </c>
      <c r="D293" s="37">
        <f t="shared" ca="1" si="162"/>
        <v>3972.8591662274694</v>
      </c>
      <c r="E293" s="37">
        <f t="shared" ca="1" si="145"/>
        <v>3972.8591662274694</v>
      </c>
      <c r="F293" s="37">
        <f t="shared" ca="1" si="146"/>
        <v>0</v>
      </c>
      <c r="G293">
        <f t="shared" ca="1" si="163"/>
        <v>1</v>
      </c>
      <c r="Z293">
        <f t="shared" si="175"/>
        <v>284</v>
      </c>
      <c r="AA293" s="52">
        <f ca="1">'Rainfall Year 2035 '!M404</f>
        <v>5.8535959487671887</v>
      </c>
      <c r="AB293" s="37">
        <f t="shared" ca="1" si="147"/>
        <v>10536.47270778094</v>
      </c>
      <c r="AC293" s="37">
        <f t="shared" ca="1" si="164"/>
        <v>0</v>
      </c>
      <c r="AD293" s="37">
        <f t="shared" ca="1" si="148"/>
        <v>0</v>
      </c>
      <c r="AE293" s="37">
        <f t="shared" ca="1" si="149"/>
        <v>536.47270778094025</v>
      </c>
      <c r="AF293">
        <f t="shared" ca="1" si="165"/>
        <v>1</v>
      </c>
      <c r="AX293">
        <f t="shared" si="176"/>
        <v>284</v>
      </c>
      <c r="AY293" s="52">
        <f ca="1">'Rainfall Year 2045'!M404</f>
        <v>4.301577441476744</v>
      </c>
      <c r="AZ293" s="37">
        <f t="shared" ca="1" si="150"/>
        <v>7742.8393946581391</v>
      </c>
      <c r="BA293" s="37">
        <f t="shared" ca="1" si="166"/>
        <v>2673.1947165879274</v>
      </c>
      <c r="BB293" s="37">
        <f t="shared" ca="1" si="151"/>
        <v>2673.1947165879274</v>
      </c>
      <c r="BC293" s="37">
        <f t="shared" ca="1" si="152"/>
        <v>0</v>
      </c>
      <c r="BD293">
        <f t="shared" ca="1" si="167"/>
        <v>1</v>
      </c>
      <c r="BX293">
        <f t="shared" si="177"/>
        <v>284</v>
      </c>
      <c r="BY293" s="52">
        <f ca="1">'Rainfall Year 2055 '!M404</f>
        <v>3.1664208255743849</v>
      </c>
      <c r="BZ293" s="37">
        <f t="shared" ca="1" si="153"/>
        <v>5699.5574860338929</v>
      </c>
      <c r="CA293" s="37">
        <f t="shared" ca="1" si="168"/>
        <v>4364.7060539913555</v>
      </c>
      <c r="CB293" s="37">
        <f t="shared" ca="1" si="154"/>
        <v>4364.7060539913555</v>
      </c>
      <c r="CC293" s="37">
        <f t="shared" ca="1" si="155"/>
        <v>0</v>
      </c>
      <c r="CD293">
        <f t="shared" ca="1" si="169"/>
        <v>1</v>
      </c>
      <c r="CW293">
        <f t="shared" si="178"/>
        <v>284</v>
      </c>
      <c r="CX293" s="52">
        <f ca="1">'Rainfall Year 2065 '!M404</f>
        <v>0.5628489176535052</v>
      </c>
      <c r="CY293" s="37">
        <f t="shared" ca="1" si="156"/>
        <v>1013.1280517763093</v>
      </c>
      <c r="CZ293" s="37">
        <f t="shared" ca="1" si="170"/>
        <v>439.54251701802968</v>
      </c>
      <c r="DA293" s="37">
        <f t="shared" ca="1" si="157"/>
        <v>439.54251701802968</v>
      </c>
      <c r="DB293" s="37">
        <f t="shared" ca="1" si="158"/>
        <v>0</v>
      </c>
      <c r="DC293">
        <f t="shared" ca="1" si="171"/>
        <v>1</v>
      </c>
      <c r="DV293">
        <f t="shared" si="179"/>
        <v>284</v>
      </c>
      <c r="DW293" s="52">
        <f ca="1">'Rainfall Year 2075'!M404</f>
        <v>0</v>
      </c>
      <c r="DX293" s="37">
        <f t="shared" ca="1" si="159"/>
        <v>0</v>
      </c>
      <c r="DY293" s="37">
        <f t="shared" ca="1" si="172"/>
        <v>3033.2638825202671</v>
      </c>
      <c r="DZ293" s="37">
        <f t="shared" ca="1" si="160"/>
        <v>3033.2638825202671</v>
      </c>
      <c r="EA293" s="37">
        <f t="shared" ca="1" si="161"/>
        <v>0</v>
      </c>
      <c r="EB293">
        <f t="shared" ca="1" si="173"/>
        <v>0</v>
      </c>
    </row>
    <row r="294" spans="1:132">
      <c r="A294">
        <f t="shared" si="174"/>
        <v>285</v>
      </c>
      <c r="B294" s="52">
        <f ca="1">'Rainfall Year 2025'!M405</f>
        <v>7.21104887493519</v>
      </c>
      <c r="C294" s="37">
        <f t="shared" ca="1" si="144"/>
        <v>12979.887974883342</v>
      </c>
      <c r="D294" s="37">
        <f t="shared" ca="1" si="162"/>
        <v>859.41345835858101</v>
      </c>
      <c r="E294" s="37">
        <f t="shared" ca="1" si="145"/>
        <v>859.41345835858101</v>
      </c>
      <c r="F294" s="37">
        <f t="shared" ca="1" si="146"/>
        <v>2979.8879748833424</v>
      </c>
      <c r="G294">
        <f t="shared" ca="1" si="163"/>
        <v>1</v>
      </c>
      <c r="Z294">
        <f t="shared" si="175"/>
        <v>285</v>
      </c>
      <c r="AA294" s="52">
        <f ca="1">'Rainfall Year 2035 '!M405</f>
        <v>2.405460700134173</v>
      </c>
      <c r="AB294" s="37">
        <f t="shared" ca="1" si="147"/>
        <v>4329.8292602415113</v>
      </c>
      <c r="AC294" s="37">
        <f t="shared" ca="1" si="164"/>
        <v>10000</v>
      </c>
      <c r="AD294" s="37">
        <f t="shared" ca="1" si="148"/>
        <v>10000</v>
      </c>
      <c r="AE294" s="37">
        <f t="shared" ca="1" si="149"/>
        <v>0</v>
      </c>
      <c r="AF294">
        <f t="shared" ca="1" si="165"/>
        <v>1</v>
      </c>
      <c r="AX294">
        <f t="shared" si="176"/>
        <v>285</v>
      </c>
      <c r="AY294" s="52">
        <f ca="1">'Rainfall Year 2045'!M405</f>
        <v>0.34916299741312062</v>
      </c>
      <c r="AZ294" s="37">
        <f t="shared" ca="1" si="150"/>
        <v>628.49339534361707</v>
      </c>
      <c r="BA294" s="37">
        <f t="shared" ca="1" si="166"/>
        <v>7742.8393946581391</v>
      </c>
      <c r="BB294" s="37">
        <f t="shared" ca="1" si="151"/>
        <v>7742.8393946581391</v>
      </c>
      <c r="BC294" s="37">
        <f t="shared" ca="1" si="152"/>
        <v>0</v>
      </c>
      <c r="BD294">
        <f t="shared" ca="1" si="167"/>
        <v>1</v>
      </c>
      <c r="BX294">
        <f t="shared" si="177"/>
        <v>285</v>
      </c>
      <c r="BY294" s="52">
        <f ca="1">'Rainfall Year 2055 '!M405</f>
        <v>0</v>
      </c>
      <c r="BZ294" s="37">
        <f t="shared" ca="1" si="153"/>
        <v>0</v>
      </c>
      <c r="CA294" s="37">
        <f t="shared" ca="1" si="168"/>
        <v>5699.557486033892</v>
      </c>
      <c r="CB294" s="37">
        <f t="shared" ca="1" si="154"/>
        <v>5699.557486033892</v>
      </c>
      <c r="CC294" s="37">
        <f t="shared" ca="1" si="155"/>
        <v>0</v>
      </c>
      <c r="CD294">
        <f t="shared" ca="1" si="169"/>
        <v>0</v>
      </c>
      <c r="CW294">
        <f t="shared" si="178"/>
        <v>285</v>
      </c>
      <c r="CX294" s="52">
        <f ca="1">'Rainfall Year 2065 '!M405</f>
        <v>2.4638254879058921</v>
      </c>
      <c r="CY294" s="37">
        <f t="shared" ca="1" si="156"/>
        <v>4434.8858782306061</v>
      </c>
      <c r="CZ294" s="37">
        <f t="shared" ca="1" si="170"/>
        <v>1013.1280517763093</v>
      </c>
      <c r="DA294" s="37">
        <f t="shared" ca="1" si="157"/>
        <v>1013.1280517763093</v>
      </c>
      <c r="DB294" s="37">
        <f t="shared" ca="1" si="158"/>
        <v>0</v>
      </c>
      <c r="DC294">
        <f t="shared" ca="1" si="171"/>
        <v>1</v>
      </c>
      <c r="DV294">
        <f t="shared" si="179"/>
        <v>285</v>
      </c>
      <c r="DW294" s="52">
        <f ca="1">'Rainfall Year 2075'!M405</f>
        <v>5.2276579732052246</v>
      </c>
      <c r="DX294" s="37">
        <f t="shared" ca="1" si="159"/>
        <v>9409.7843517694037</v>
      </c>
      <c r="DY294" s="37">
        <f t="shared" ca="1" si="172"/>
        <v>0</v>
      </c>
      <c r="DZ294" s="37">
        <f t="shared" ca="1" si="160"/>
        <v>0</v>
      </c>
      <c r="EA294" s="37">
        <f t="shared" ca="1" si="161"/>
        <v>0</v>
      </c>
      <c r="EB294">
        <f t="shared" ca="1" si="173"/>
        <v>1</v>
      </c>
    </row>
    <row r="295" spans="1:132">
      <c r="A295">
        <f t="shared" si="174"/>
        <v>286</v>
      </c>
      <c r="B295" s="52">
        <f ca="1">'Rainfall Year 2025'!M406</f>
        <v>1.3632296148765648</v>
      </c>
      <c r="C295" s="37">
        <f t="shared" ca="1" si="144"/>
        <v>2453.8133067778167</v>
      </c>
      <c r="D295" s="37">
        <f t="shared" ca="1" si="162"/>
        <v>10000</v>
      </c>
      <c r="E295" s="37">
        <f t="shared" ca="1" si="145"/>
        <v>10000</v>
      </c>
      <c r="F295" s="37">
        <f t="shared" ca="1" si="146"/>
        <v>0</v>
      </c>
      <c r="G295">
        <f t="shared" ca="1" si="163"/>
        <v>1</v>
      </c>
      <c r="Z295">
        <f t="shared" si="175"/>
        <v>286</v>
      </c>
      <c r="AA295" s="52">
        <f ca="1">'Rainfall Year 2035 '!M406</f>
        <v>0.10293228227376662</v>
      </c>
      <c r="AB295" s="37">
        <f t="shared" ca="1" si="147"/>
        <v>185.27810809277992</v>
      </c>
      <c r="AC295" s="37">
        <f t="shared" ca="1" si="164"/>
        <v>4329.8292602415113</v>
      </c>
      <c r="AD295" s="37">
        <f t="shared" ca="1" si="148"/>
        <v>4329.8292602415113</v>
      </c>
      <c r="AE295" s="37">
        <f t="shared" ca="1" si="149"/>
        <v>0</v>
      </c>
      <c r="AF295">
        <f t="shared" ca="1" si="165"/>
        <v>1</v>
      </c>
      <c r="AX295">
        <f t="shared" si="176"/>
        <v>286</v>
      </c>
      <c r="AY295" s="52">
        <f ca="1">'Rainfall Year 2045'!M406</f>
        <v>3.983568836918612E-2</v>
      </c>
      <c r="AZ295" s="37">
        <f t="shared" ca="1" si="150"/>
        <v>71.704239064535017</v>
      </c>
      <c r="BA295" s="37">
        <f t="shared" ca="1" si="166"/>
        <v>628.49339534361661</v>
      </c>
      <c r="BB295" s="37">
        <f t="shared" ca="1" si="151"/>
        <v>628.49339534361661</v>
      </c>
      <c r="BC295" s="37">
        <f t="shared" ca="1" si="152"/>
        <v>0</v>
      </c>
      <c r="BD295">
        <f t="shared" ca="1" si="167"/>
        <v>1</v>
      </c>
      <c r="BX295">
        <f t="shared" si="177"/>
        <v>286</v>
      </c>
      <c r="BY295" s="52">
        <f ca="1">'Rainfall Year 2055 '!M406</f>
        <v>0</v>
      </c>
      <c r="BZ295" s="37">
        <f t="shared" ca="1" si="153"/>
        <v>0</v>
      </c>
      <c r="CA295" s="37">
        <f t="shared" ca="1" si="168"/>
        <v>0</v>
      </c>
      <c r="CB295" s="37">
        <f t="shared" ca="1" si="154"/>
        <v>0</v>
      </c>
      <c r="CC295" s="37">
        <f t="shared" ca="1" si="155"/>
        <v>0</v>
      </c>
      <c r="CD295">
        <f t="shared" ca="1" si="169"/>
        <v>0</v>
      </c>
      <c r="CW295">
        <f t="shared" si="178"/>
        <v>286</v>
      </c>
      <c r="CX295" s="52">
        <f ca="1">'Rainfall Year 2065 '!M406</f>
        <v>0</v>
      </c>
      <c r="CY295" s="37">
        <f t="shared" ca="1" si="156"/>
        <v>0</v>
      </c>
      <c r="CZ295" s="37">
        <f t="shared" ca="1" si="170"/>
        <v>4434.8858782306052</v>
      </c>
      <c r="DA295" s="37">
        <f t="shared" ca="1" si="157"/>
        <v>4434.8858782306052</v>
      </c>
      <c r="DB295" s="37">
        <f t="shared" ca="1" si="158"/>
        <v>0</v>
      </c>
      <c r="DC295">
        <f t="shared" ca="1" si="171"/>
        <v>0</v>
      </c>
      <c r="DV295">
        <f t="shared" si="179"/>
        <v>286</v>
      </c>
      <c r="DW295" s="52">
        <f ca="1">'Rainfall Year 2075'!M406</f>
        <v>1.2959717004193998</v>
      </c>
      <c r="DX295" s="37">
        <f t="shared" ca="1" si="159"/>
        <v>2332.7490607549198</v>
      </c>
      <c r="DY295" s="37">
        <f t="shared" ca="1" si="172"/>
        <v>9409.7843517694037</v>
      </c>
      <c r="DZ295" s="37">
        <f t="shared" ca="1" si="160"/>
        <v>9409.7843517694037</v>
      </c>
      <c r="EA295" s="37">
        <f t="shared" ca="1" si="161"/>
        <v>0</v>
      </c>
      <c r="EB295">
        <f t="shared" ca="1" si="173"/>
        <v>1</v>
      </c>
    </row>
    <row r="296" spans="1:132">
      <c r="A296">
        <f t="shared" si="174"/>
        <v>287</v>
      </c>
      <c r="B296" s="52">
        <f ca="1">'Rainfall Year 2025'!M407</f>
        <v>0</v>
      </c>
      <c r="C296" s="37">
        <f t="shared" ca="1" si="144"/>
        <v>0</v>
      </c>
      <c r="D296" s="37">
        <f t="shared" ca="1" si="162"/>
        <v>2453.8133067778163</v>
      </c>
      <c r="E296" s="37">
        <f t="shared" ca="1" si="145"/>
        <v>2453.8133067778163</v>
      </c>
      <c r="F296" s="37">
        <f t="shared" ca="1" si="146"/>
        <v>0</v>
      </c>
      <c r="G296">
        <f t="shared" ca="1" si="163"/>
        <v>0</v>
      </c>
      <c r="Z296">
        <f t="shared" si="175"/>
        <v>287</v>
      </c>
      <c r="AA296" s="52">
        <f ca="1">'Rainfall Year 2035 '!M407</f>
        <v>9.4210824975058181</v>
      </c>
      <c r="AB296" s="37">
        <f t="shared" ca="1" si="147"/>
        <v>16957.948495510471</v>
      </c>
      <c r="AC296" s="37">
        <f t="shared" ca="1" si="164"/>
        <v>185.2781080927798</v>
      </c>
      <c r="AD296" s="37">
        <f t="shared" ca="1" si="148"/>
        <v>185.2781080927798</v>
      </c>
      <c r="AE296" s="37">
        <f t="shared" ca="1" si="149"/>
        <v>6957.9484955104708</v>
      </c>
      <c r="AF296">
        <f t="shared" ca="1" si="165"/>
        <v>1</v>
      </c>
      <c r="AX296">
        <f t="shared" si="176"/>
        <v>287</v>
      </c>
      <c r="AY296" s="52">
        <f ca="1">'Rainfall Year 2045'!M407</f>
        <v>1.4564015412266162</v>
      </c>
      <c r="AZ296" s="37">
        <f t="shared" ca="1" si="150"/>
        <v>2621.5227742079092</v>
      </c>
      <c r="BA296" s="37">
        <f t="shared" ca="1" si="166"/>
        <v>71.704239064535045</v>
      </c>
      <c r="BB296" s="37">
        <f t="shared" ca="1" si="151"/>
        <v>71.704239064535045</v>
      </c>
      <c r="BC296" s="37">
        <f t="shared" ca="1" si="152"/>
        <v>0</v>
      </c>
      <c r="BD296">
        <f t="shared" ca="1" si="167"/>
        <v>1</v>
      </c>
      <c r="BX296">
        <f t="shared" si="177"/>
        <v>287</v>
      </c>
      <c r="BY296" s="52">
        <f ca="1">'Rainfall Year 2055 '!M407</f>
        <v>0</v>
      </c>
      <c r="BZ296" s="37">
        <f t="shared" ca="1" si="153"/>
        <v>0</v>
      </c>
      <c r="CA296" s="37">
        <f t="shared" ca="1" si="168"/>
        <v>0</v>
      </c>
      <c r="CB296" s="37">
        <f t="shared" ca="1" si="154"/>
        <v>0</v>
      </c>
      <c r="CC296" s="37">
        <f t="shared" ca="1" si="155"/>
        <v>0</v>
      </c>
      <c r="CD296">
        <f t="shared" ca="1" si="169"/>
        <v>0</v>
      </c>
      <c r="CW296">
        <f t="shared" si="178"/>
        <v>287</v>
      </c>
      <c r="CX296" s="52">
        <f ca="1">'Rainfall Year 2065 '!M407</f>
        <v>4.6418916647499495</v>
      </c>
      <c r="CY296" s="37">
        <f t="shared" ca="1" si="156"/>
        <v>8355.4049965499089</v>
      </c>
      <c r="CZ296" s="37">
        <f t="shared" ca="1" si="170"/>
        <v>0</v>
      </c>
      <c r="DA296" s="37">
        <f t="shared" ca="1" si="157"/>
        <v>0</v>
      </c>
      <c r="DB296" s="37">
        <f t="shared" ca="1" si="158"/>
        <v>0</v>
      </c>
      <c r="DC296">
        <f t="shared" ca="1" si="171"/>
        <v>1</v>
      </c>
      <c r="DV296">
        <f t="shared" si="179"/>
        <v>287</v>
      </c>
      <c r="DW296" s="52">
        <f ca="1">'Rainfall Year 2075'!M407</f>
        <v>0.87439975763431477</v>
      </c>
      <c r="DX296" s="37">
        <f t="shared" ca="1" si="159"/>
        <v>1573.9195637417665</v>
      </c>
      <c r="DY296" s="37">
        <f t="shared" ca="1" si="172"/>
        <v>2332.7490607549207</v>
      </c>
      <c r="DZ296" s="37">
        <f t="shared" ca="1" si="160"/>
        <v>2332.7490607549207</v>
      </c>
      <c r="EA296" s="37">
        <f t="shared" ca="1" si="161"/>
        <v>0</v>
      </c>
      <c r="EB296">
        <f t="shared" ca="1" si="173"/>
        <v>1</v>
      </c>
    </row>
    <row r="297" spans="1:132">
      <c r="A297">
        <f t="shared" si="174"/>
        <v>288</v>
      </c>
      <c r="B297" s="52">
        <f ca="1">'Rainfall Year 2025'!M408</f>
        <v>0</v>
      </c>
      <c r="C297" s="37">
        <f t="shared" ca="1" si="144"/>
        <v>0</v>
      </c>
      <c r="D297" s="37">
        <f t="shared" ca="1" si="162"/>
        <v>0</v>
      </c>
      <c r="E297" s="37">
        <f t="shared" ca="1" si="145"/>
        <v>0</v>
      </c>
      <c r="F297" s="37">
        <f t="shared" ca="1" si="146"/>
        <v>0</v>
      </c>
      <c r="G297">
        <f t="shared" ca="1" si="163"/>
        <v>0</v>
      </c>
      <c r="Z297">
        <f t="shared" si="175"/>
        <v>288</v>
      </c>
      <c r="AA297" s="52">
        <f ca="1">'Rainfall Year 2035 '!M408</f>
        <v>3.517926651634133</v>
      </c>
      <c r="AB297" s="37">
        <f t="shared" ca="1" si="147"/>
        <v>6332.2679729414394</v>
      </c>
      <c r="AC297" s="37">
        <f t="shared" ca="1" si="164"/>
        <v>10000</v>
      </c>
      <c r="AD297" s="37">
        <f t="shared" ca="1" si="148"/>
        <v>10000</v>
      </c>
      <c r="AE297" s="37">
        <f t="shared" ca="1" si="149"/>
        <v>0</v>
      </c>
      <c r="AF297">
        <f t="shared" ca="1" si="165"/>
        <v>1</v>
      </c>
      <c r="AX297">
        <f t="shared" si="176"/>
        <v>288</v>
      </c>
      <c r="AY297" s="52">
        <f ca="1">'Rainfall Year 2045'!M408</f>
        <v>1.4474887598223525</v>
      </c>
      <c r="AZ297" s="37">
        <f t="shared" ca="1" si="150"/>
        <v>2605.4797676802345</v>
      </c>
      <c r="BA297" s="37">
        <f t="shared" ca="1" si="166"/>
        <v>2621.5227742079092</v>
      </c>
      <c r="BB297" s="37">
        <f t="shared" ca="1" si="151"/>
        <v>2621.5227742079092</v>
      </c>
      <c r="BC297" s="37">
        <f t="shared" ca="1" si="152"/>
        <v>0</v>
      </c>
      <c r="BD297">
        <f t="shared" ca="1" si="167"/>
        <v>1</v>
      </c>
      <c r="BX297">
        <f t="shared" si="177"/>
        <v>288</v>
      </c>
      <c r="BY297" s="52">
        <f ca="1">'Rainfall Year 2055 '!M408</f>
        <v>2.6771462278037239</v>
      </c>
      <c r="BZ297" s="37">
        <f t="shared" ca="1" si="153"/>
        <v>4818.863210046703</v>
      </c>
      <c r="CA297" s="37">
        <f t="shared" ca="1" si="168"/>
        <v>0</v>
      </c>
      <c r="CB297" s="37">
        <f t="shared" ca="1" si="154"/>
        <v>0</v>
      </c>
      <c r="CC297" s="37">
        <f t="shared" ca="1" si="155"/>
        <v>0</v>
      </c>
      <c r="CD297">
        <f t="shared" ca="1" si="169"/>
        <v>1</v>
      </c>
      <c r="CW297">
        <f t="shared" si="178"/>
        <v>288</v>
      </c>
      <c r="CX297" s="52">
        <f ca="1">'Rainfall Year 2065 '!M408</f>
        <v>0.95989220124701036</v>
      </c>
      <c r="CY297" s="37">
        <f t="shared" ca="1" si="156"/>
        <v>1727.8059622446187</v>
      </c>
      <c r="CZ297" s="37">
        <f t="shared" ca="1" si="170"/>
        <v>8355.4049965499089</v>
      </c>
      <c r="DA297" s="37">
        <f t="shared" ca="1" si="157"/>
        <v>8355.4049965499089</v>
      </c>
      <c r="DB297" s="37">
        <f t="shared" ca="1" si="158"/>
        <v>0</v>
      </c>
      <c r="DC297">
        <f t="shared" ca="1" si="171"/>
        <v>1</v>
      </c>
      <c r="DV297">
        <f t="shared" si="179"/>
        <v>288</v>
      </c>
      <c r="DW297" s="52">
        <f ca="1">'Rainfall Year 2075'!M408</f>
        <v>3.7489285888176162E-2</v>
      </c>
      <c r="DX297" s="37">
        <f t="shared" ca="1" si="159"/>
        <v>67.480714598717086</v>
      </c>
      <c r="DY297" s="37">
        <f t="shared" ca="1" si="172"/>
        <v>1573.9195637417665</v>
      </c>
      <c r="DZ297" s="37">
        <f t="shared" ca="1" si="160"/>
        <v>1573.9195637417665</v>
      </c>
      <c r="EA297" s="37">
        <f t="shared" ca="1" si="161"/>
        <v>0</v>
      </c>
      <c r="EB297">
        <f t="shared" ca="1" si="173"/>
        <v>1</v>
      </c>
    </row>
    <row r="298" spans="1:132">
      <c r="A298">
        <f t="shared" si="174"/>
        <v>289</v>
      </c>
      <c r="B298" s="52">
        <f ca="1">'Rainfall Year 2025'!M409</f>
        <v>1.2489846501428141</v>
      </c>
      <c r="C298" s="37">
        <f t="shared" ca="1" si="144"/>
        <v>2248.1723702570653</v>
      </c>
      <c r="D298" s="37">
        <f t="shared" ca="1" si="162"/>
        <v>0</v>
      </c>
      <c r="E298" s="37">
        <f t="shared" ca="1" si="145"/>
        <v>0</v>
      </c>
      <c r="F298" s="37">
        <f t="shared" ca="1" si="146"/>
        <v>0</v>
      </c>
      <c r="G298">
        <f t="shared" ca="1" si="163"/>
        <v>1</v>
      </c>
      <c r="Z298">
        <f t="shared" si="175"/>
        <v>289</v>
      </c>
      <c r="AA298" s="52">
        <f ca="1">'Rainfall Year 2035 '!M409</f>
        <v>1.9037489049685754</v>
      </c>
      <c r="AB298" s="37">
        <f t="shared" ca="1" si="147"/>
        <v>3426.7480289434357</v>
      </c>
      <c r="AC298" s="37">
        <f t="shared" ca="1" si="164"/>
        <v>6332.2679729414394</v>
      </c>
      <c r="AD298" s="37">
        <f t="shared" ca="1" si="148"/>
        <v>6332.2679729414394</v>
      </c>
      <c r="AE298" s="37">
        <f t="shared" ca="1" si="149"/>
        <v>0</v>
      </c>
      <c r="AF298">
        <f t="shared" ca="1" si="165"/>
        <v>1</v>
      </c>
      <c r="AX298">
        <f t="shared" si="176"/>
        <v>289</v>
      </c>
      <c r="AY298" s="52">
        <f ca="1">'Rainfall Year 2045'!M409</f>
        <v>0</v>
      </c>
      <c r="AZ298" s="37">
        <f t="shared" ca="1" si="150"/>
        <v>0</v>
      </c>
      <c r="BA298" s="37">
        <f t="shared" ca="1" si="166"/>
        <v>2605.4797676802341</v>
      </c>
      <c r="BB298" s="37">
        <f t="shared" ca="1" si="151"/>
        <v>2605.4797676802341</v>
      </c>
      <c r="BC298" s="37">
        <f t="shared" ca="1" si="152"/>
        <v>0</v>
      </c>
      <c r="BD298">
        <f t="shared" ca="1" si="167"/>
        <v>0</v>
      </c>
      <c r="BX298">
        <f t="shared" si="177"/>
        <v>289</v>
      </c>
      <c r="BY298" s="52">
        <f ca="1">'Rainfall Year 2055 '!M409</f>
        <v>9.6386582276657933</v>
      </c>
      <c r="BZ298" s="37">
        <f t="shared" ca="1" si="153"/>
        <v>17349.584809798427</v>
      </c>
      <c r="CA298" s="37">
        <f t="shared" ca="1" si="168"/>
        <v>4818.863210046703</v>
      </c>
      <c r="CB298" s="37">
        <f t="shared" ca="1" si="154"/>
        <v>4818.863210046703</v>
      </c>
      <c r="CC298" s="37">
        <f t="shared" ca="1" si="155"/>
        <v>7349.5848097984272</v>
      </c>
      <c r="CD298">
        <f t="shared" ca="1" si="169"/>
        <v>1</v>
      </c>
      <c r="CW298">
        <f t="shared" si="178"/>
        <v>289</v>
      </c>
      <c r="CX298" s="52">
        <f ca="1">'Rainfall Year 2065 '!M409</f>
        <v>0</v>
      </c>
      <c r="CY298" s="37">
        <f t="shared" ca="1" si="156"/>
        <v>0</v>
      </c>
      <c r="CZ298" s="37">
        <f t="shared" ca="1" si="170"/>
        <v>1727.8059622446181</v>
      </c>
      <c r="DA298" s="37">
        <f t="shared" ca="1" si="157"/>
        <v>1727.8059622446181</v>
      </c>
      <c r="DB298" s="37">
        <f t="shared" ca="1" si="158"/>
        <v>0</v>
      </c>
      <c r="DC298">
        <f t="shared" ca="1" si="171"/>
        <v>0</v>
      </c>
      <c r="DV298">
        <f t="shared" si="179"/>
        <v>289</v>
      </c>
      <c r="DW298" s="52">
        <f ca="1">'Rainfall Year 2075'!M409</f>
        <v>0</v>
      </c>
      <c r="DX298" s="37">
        <f t="shared" ca="1" si="159"/>
        <v>0</v>
      </c>
      <c r="DY298" s="37">
        <f t="shared" ca="1" si="172"/>
        <v>67.480714598716986</v>
      </c>
      <c r="DZ298" s="37">
        <f t="shared" ca="1" si="160"/>
        <v>67.480714598716986</v>
      </c>
      <c r="EA298" s="37">
        <f t="shared" ca="1" si="161"/>
        <v>0</v>
      </c>
      <c r="EB298">
        <f t="shared" ca="1" si="173"/>
        <v>0</v>
      </c>
    </row>
    <row r="299" spans="1:132">
      <c r="A299">
        <f t="shared" si="174"/>
        <v>290</v>
      </c>
      <c r="B299" s="52">
        <f ca="1">'Rainfall Year 2025'!M410</f>
        <v>1.8510784172454231</v>
      </c>
      <c r="C299" s="37">
        <f t="shared" ca="1" si="144"/>
        <v>3331.9411510417617</v>
      </c>
      <c r="D299" s="37">
        <f t="shared" ca="1" si="162"/>
        <v>2248.1723702570653</v>
      </c>
      <c r="E299" s="37">
        <f t="shared" ca="1" si="145"/>
        <v>2248.1723702570653</v>
      </c>
      <c r="F299" s="37">
        <f t="shared" ca="1" si="146"/>
        <v>0</v>
      </c>
      <c r="G299">
        <f t="shared" ca="1" si="163"/>
        <v>1</v>
      </c>
      <c r="Z299">
        <f t="shared" si="175"/>
        <v>290</v>
      </c>
      <c r="AA299" s="52">
        <f ca="1">'Rainfall Year 2035 '!M410</f>
        <v>0.46108241744068373</v>
      </c>
      <c r="AB299" s="37">
        <f t="shared" ca="1" si="147"/>
        <v>829.94835139323072</v>
      </c>
      <c r="AC299" s="37">
        <f t="shared" ca="1" si="164"/>
        <v>3426.7480289434352</v>
      </c>
      <c r="AD299" s="37">
        <f t="shared" ca="1" si="148"/>
        <v>3426.7480289434352</v>
      </c>
      <c r="AE299" s="37">
        <f t="shared" ca="1" si="149"/>
        <v>0</v>
      </c>
      <c r="AF299">
        <f t="shared" ca="1" si="165"/>
        <v>1</v>
      </c>
      <c r="AX299">
        <f t="shared" si="176"/>
        <v>290</v>
      </c>
      <c r="AY299" s="52">
        <f ca="1">'Rainfall Year 2045'!M410</f>
        <v>1.2348939484076034</v>
      </c>
      <c r="AZ299" s="37">
        <f t="shared" ca="1" si="150"/>
        <v>2222.8091071336862</v>
      </c>
      <c r="BA299" s="37">
        <f t="shared" ca="1" si="166"/>
        <v>0</v>
      </c>
      <c r="BB299" s="37">
        <f t="shared" ca="1" si="151"/>
        <v>0</v>
      </c>
      <c r="BC299" s="37">
        <f t="shared" ca="1" si="152"/>
        <v>0</v>
      </c>
      <c r="BD299">
        <f t="shared" ca="1" si="167"/>
        <v>1</v>
      </c>
      <c r="BX299">
        <f t="shared" si="177"/>
        <v>290</v>
      </c>
      <c r="BY299" s="52">
        <f ca="1">'Rainfall Year 2055 '!M410</f>
        <v>3.6276610287456852</v>
      </c>
      <c r="BZ299" s="37">
        <f t="shared" ca="1" si="153"/>
        <v>6529.7898517422336</v>
      </c>
      <c r="CA299" s="37">
        <f t="shared" ca="1" si="168"/>
        <v>10000</v>
      </c>
      <c r="CB299" s="37">
        <f t="shared" ca="1" si="154"/>
        <v>10000</v>
      </c>
      <c r="CC299" s="37">
        <f t="shared" ca="1" si="155"/>
        <v>0</v>
      </c>
      <c r="CD299">
        <f t="shared" ca="1" si="169"/>
        <v>1</v>
      </c>
      <c r="CW299">
        <f t="shared" si="178"/>
        <v>290</v>
      </c>
      <c r="CX299" s="52">
        <f ca="1">'Rainfall Year 2065 '!M410</f>
        <v>0</v>
      </c>
      <c r="CY299" s="37">
        <f t="shared" ca="1" si="156"/>
        <v>0</v>
      </c>
      <c r="CZ299" s="37">
        <f t="shared" ca="1" si="170"/>
        <v>0</v>
      </c>
      <c r="DA299" s="37">
        <f t="shared" ca="1" si="157"/>
        <v>0</v>
      </c>
      <c r="DB299" s="37">
        <f t="shared" ca="1" si="158"/>
        <v>0</v>
      </c>
      <c r="DC299">
        <f t="shared" ca="1" si="171"/>
        <v>0</v>
      </c>
      <c r="DV299">
        <f t="shared" si="179"/>
        <v>290</v>
      </c>
      <c r="DW299" s="52">
        <f ca="1">'Rainfall Year 2075'!M410</f>
        <v>0</v>
      </c>
      <c r="DX299" s="37">
        <f t="shared" ca="1" si="159"/>
        <v>0</v>
      </c>
      <c r="DY299" s="37">
        <f t="shared" ca="1" si="172"/>
        <v>0</v>
      </c>
      <c r="DZ299" s="37">
        <f t="shared" ca="1" si="160"/>
        <v>0</v>
      </c>
      <c r="EA299" s="37">
        <f t="shared" ca="1" si="161"/>
        <v>0</v>
      </c>
      <c r="EB299">
        <f t="shared" ca="1" si="173"/>
        <v>0</v>
      </c>
    </row>
    <row r="300" spans="1:132">
      <c r="A300">
        <f t="shared" si="174"/>
        <v>291</v>
      </c>
      <c r="B300" s="52">
        <f ca="1">'Rainfall Year 2025'!M411</f>
        <v>6.679653028433262E-2</v>
      </c>
      <c r="C300" s="37">
        <f t="shared" ca="1" si="144"/>
        <v>120.23375451179872</v>
      </c>
      <c r="D300" s="37">
        <f t="shared" ca="1" si="162"/>
        <v>3331.9411510417613</v>
      </c>
      <c r="E300" s="37">
        <f t="shared" ca="1" si="145"/>
        <v>3331.9411510417613</v>
      </c>
      <c r="F300" s="37">
        <f t="shared" ca="1" si="146"/>
        <v>0</v>
      </c>
      <c r="G300">
        <f t="shared" ca="1" si="163"/>
        <v>1</v>
      </c>
      <c r="Z300">
        <f t="shared" si="175"/>
        <v>291</v>
      </c>
      <c r="AA300" s="52">
        <f ca="1">'Rainfall Year 2035 '!M411</f>
        <v>0.55799452013715767</v>
      </c>
      <c r="AB300" s="37">
        <f t="shared" ca="1" si="147"/>
        <v>1004.3901362468838</v>
      </c>
      <c r="AC300" s="37">
        <f t="shared" ca="1" si="164"/>
        <v>829.94835139323095</v>
      </c>
      <c r="AD300" s="37">
        <f t="shared" ca="1" si="148"/>
        <v>829.94835139323095</v>
      </c>
      <c r="AE300" s="37">
        <f t="shared" ca="1" si="149"/>
        <v>0</v>
      </c>
      <c r="AF300">
        <f t="shared" ca="1" si="165"/>
        <v>1</v>
      </c>
      <c r="AX300">
        <f t="shared" si="176"/>
        <v>291</v>
      </c>
      <c r="AY300" s="52">
        <f ca="1">'Rainfall Year 2045'!M411</f>
        <v>0</v>
      </c>
      <c r="AZ300" s="37">
        <f t="shared" ca="1" si="150"/>
        <v>0</v>
      </c>
      <c r="BA300" s="37">
        <f t="shared" ca="1" si="166"/>
        <v>2222.8091071336862</v>
      </c>
      <c r="BB300" s="37">
        <f t="shared" ca="1" si="151"/>
        <v>2222.8091071336862</v>
      </c>
      <c r="BC300" s="37">
        <f t="shared" ca="1" si="152"/>
        <v>0</v>
      </c>
      <c r="BD300">
        <f t="shared" ca="1" si="167"/>
        <v>0</v>
      </c>
      <c r="BX300">
        <f t="shared" si="177"/>
        <v>291</v>
      </c>
      <c r="BY300" s="52">
        <f ca="1">'Rainfall Year 2055 '!M411</f>
        <v>0</v>
      </c>
      <c r="BZ300" s="37">
        <f t="shared" ca="1" si="153"/>
        <v>0</v>
      </c>
      <c r="CA300" s="37">
        <f t="shared" ca="1" si="168"/>
        <v>6529.7898517422327</v>
      </c>
      <c r="CB300" s="37">
        <f t="shared" ca="1" si="154"/>
        <v>6529.7898517422327</v>
      </c>
      <c r="CC300" s="37">
        <f t="shared" ca="1" si="155"/>
        <v>0</v>
      </c>
      <c r="CD300">
        <f t="shared" ca="1" si="169"/>
        <v>0</v>
      </c>
      <c r="CW300">
        <f t="shared" si="178"/>
        <v>291</v>
      </c>
      <c r="CX300" s="52">
        <f ca="1">'Rainfall Year 2065 '!M411</f>
        <v>0</v>
      </c>
      <c r="CY300" s="37">
        <f t="shared" ca="1" si="156"/>
        <v>0</v>
      </c>
      <c r="CZ300" s="37">
        <f t="shared" ca="1" si="170"/>
        <v>0</v>
      </c>
      <c r="DA300" s="37">
        <f t="shared" ca="1" si="157"/>
        <v>0</v>
      </c>
      <c r="DB300" s="37">
        <f t="shared" ca="1" si="158"/>
        <v>0</v>
      </c>
      <c r="DC300">
        <f t="shared" ca="1" si="171"/>
        <v>0</v>
      </c>
      <c r="DV300">
        <f t="shared" si="179"/>
        <v>291</v>
      </c>
      <c r="DW300" s="52">
        <f ca="1">'Rainfall Year 2075'!M411</f>
        <v>15.254484091604448</v>
      </c>
      <c r="DX300" s="37">
        <f t="shared" ca="1" si="159"/>
        <v>27458.071364888008</v>
      </c>
      <c r="DY300" s="37">
        <f t="shared" ca="1" si="172"/>
        <v>0</v>
      </c>
      <c r="DZ300" s="37">
        <f t="shared" ca="1" si="160"/>
        <v>0</v>
      </c>
      <c r="EA300" s="37">
        <f t="shared" ca="1" si="161"/>
        <v>17458.071364888008</v>
      </c>
      <c r="EB300">
        <f t="shared" ca="1" si="173"/>
        <v>1</v>
      </c>
    </row>
    <row r="301" spans="1:132">
      <c r="A301">
        <f t="shared" si="174"/>
        <v>292</v>
      </c>
      <c r="B301" s="52">
        <f ca="1">'Rainfall Year 2025'!M412</f>
        <v>6.1943080734454226</v>
      </c>
      <c r="C301" s="37">
        <f t="shared" ca="1" si="144"/>
        <v>11149.754532201761</v>
      </c>
      <c r="D301" s="37">
        <f t="shared" ca="1" si="162"/>
        <v>120.23375451179891</v>
      </c>
      <c r="E301" s="37">
        <f t="shared" ca="1" si="145"/>
        <v>120.23375451179891</v>
      </c>
      <c r="F301" s="37">
        <f t="shared" ca="1" si="146"/>
        <v>1149.7545322017613</v>
      </c>
      <c r="G301">
        <f t="shared" ca="1" si="163"/>
        <v>1</v>
      </c>
      <c r="Z301">
        <f t="shared" si="175"/>
        <v>292</v>
      </c>
      <c r="AA301" s="52">
        <f ca="1">'Rainfall Year 2035 '!M412</f>
        <v>2.0530731690279391</v>
      </c>
      <c r="AB301" s="37">
        <f t="shared" ca="1" si="147"/>
        <v>3695.5317042502902</v>
      </c>
      <c r="AC301" s="37">
        <f t="shared" ca="1" si="164"/>
        <v>1004.3901362468837</v>
      </c>
      <c r="AD301" s="37">
        <f t="shared" ca="1" si="148"/>
        <v>1004.3901362468837</v>
      </c>
      <c r="AE301" s="37">
        <f t="shared" ca="1" si="149"/>
        <v>0</v>
      </c>
      <c r="AF301">
        <f t="shared" ca="1" si="165"/>
        <v>1</v>
      </c>
      <c r="AX301">
        <f t="shared" si="176"/>
        <v>292</v>
      </c>
      <c r="AY301" s="52">
        <f ca="1">'Rainfall Year 2045'!M412</f>
        <v>0</v>
      </c>
      <c r="AZ301" s="37">
        <f t="shared" ca="1" si="150"/>
        <v>0</v>
      </c>
      <c r="BA301" s="37">
        <f t="shared" ca="1" si="166"/>
        <v>0</v>
      </c>
      <c r="BB301" s="37">
        <f t="shared" ca="1" si="151"/>
        <v>0</v>
      </c>
      <c r="BC301" s="37">
        <f t="shared" ca="1" si="152"/>
        <v>0</v>
      </c>
      <c r="BD301">
        <f t="shared" ca="1" si="167"/>
        <v>0</v>
      </c>
      <c r="BX301">
        <f t="shared" si="177"/>
        <v>292</v>
      </c>
      <c r="BY301" s="52">
        <f ca="1">'Rainfall Year 2055 '!M412</f>
        <v>0.52653248229901839</v>
      </c>
      <c r="BZ301" s="37">
        <f t="shared" ca="1" si="153"/>
        <v>947.75846813823307</v>
      </c>
      <c r="CA301" s="37">
        <f t="shared" ca="1" si="168"/>
        <v>0</v>
      </c>
      <c r="CB301" s="37">
        <f t="shared" ca="1" si="154"/>
        <v>0</v>
      </c>
      <c r="CC301" s="37">
        <f t="shared" ca="1" si="155"/>
        <v>0</v>
      </c>
      <c r="CD301">
        <f t="shared" ca="1" si="169"/>
        <v>1</v>
      </c>
      <c r="CW301">
        <f t="shared" si="178"/>
        <v>292</v>
      </c>
      <c r="CX301" s="52">
        <f ca="1">'Rainfall Year 2065 '!M412</f>
        <v>0</v>
      </c>
      <c r="CY301" s="37">
        <f t="shared" ca="1" si="156"/>
        <v>0</v>
      </c>
      <c r="CZ301" s="37">
        <f t="shared" ca="1" si="170"/>
        <v>0</v>
      </c>
      <c r="DA301" s="37">
        <f t="shared" ca="1" si="157"/>
        <v>0</v>
      </c>
      <c r="DB301" s="37">
        <f t="shared" ca="1" si="158"/>
        <v>0</v>
      </c>
      <c r="DC301">
        <f t="shared" ca="1" si="171"/>
        <v>0</v>
      </c>
      <c r="DV301">
        <f t="shared" si="179"/>
        <v>292</v>
      </c>
      <c r="DW301" s="52">
        <f ca="1">'Rainfall Year 2075'!M412</f>
        <v>0</v>
      </c>
      <c r="DX301" s="37">
        <f t="shared" ca="1" si="159"/>
        <v>0</v>
      </c>
      <c r="DY301" s="37">
        <f t="shared" ca="1" si="172"/>
        <v>10000</v>
      </c>
      <c r="DZ301" s="37">
        <f t="shared" ca="1" si="160"/>
        <v>10000</v>
      </c>
      <c r="EA301" s="37">
        <f t="shared" ca="1" si="161"/>
        <v>0</v>
      </c>
      <c r="EB301">
        <f t="shared" ca="1" si="173"/>
        <v>0</v>
      </c>
    </row>
    <row r="302" spans="1:132">
      <c r="A302">
        <f t="shared" si="174"/>
        <v>293</v>
      </c>
      <c r="B302" s="52">
        <f ca="1">'Rainfall Year 2025'!M413</f>
        <v>3.8086070250952258</v>
      </c>
      <c r="C302" s="37">
        <f t="shared" ca="1" si="144"/>
        <v>6855.4926451714064</v>
      </c>
      <c r="D302" s="37">
        <f t="shared" ca="1" si="162"/>
        <v>10000</v>
      </c>
      <c r="E302" s="37">
        <f t="shared" ca="1" si="145"/>
        <v>10000</v>
      </c>
      <c r="F302" s="37">
        <f t="shared" ca="1" si="146"/>
        <v>0</v>
      </c>
      <c r="G302">
        <f t="shared" ca="1" si="163"/>
        <v>1</v>
      </c>
      <c r="Z302">
        <f t="shared" si="175"/>
        <v>293</v>
      </c>
      <c r="AA302" s="52">
        <f ca="1">'Rainfall Year 2035 '!M413</f>
        <v>5.249423007574789</v>
      </c>
      <c r="AB302" s="37">
        <f t="shared" ca="1" si="147"/>
        <v>9448.9614136346208</v>
      </c>
      <c r="AC302" s="37">
        <f t="shared" ca="1" si="164"/>
        <v>3695.5317042502907</v>
      </c>
      <c r="AD302" s="37">
        <f t="shared" ca="1" si="148"/>
        <v>3695.5317042502907</v>
      </c>
      <c r="AE302" s="37">
        <f t="shared" ca="1" si="149"/>
        <v>0</v>
      </c>
      <c r="AF302">
        <f t="shared" ca="1" si="165"/>
        <v>1</v>
      </c>
      <c r="AX302">
        <f t="shared" si="176"/>
        <v>293</v>
      </c>
      <c r="AY302" s="52">
        <f ca="1">'Rainfall Year 2045'!M413</f>
        <v>0</v>
      </c>
      <c r="AZ302" s="37">
        <f t="shared" ca="1" si="150"/>
        <v>0</v>
      </c>
      <c r="BA302" s="37">
        <f t="shared" ca="1" si="166"/>
        <v>0</v>
      </c>
      <c r="BB302" s="37">
        <f t="shared" ca="1" si="151"/>
        <v>0</v>
      </c>
      <c r="BC302" s="37">
        <f t="shared" ca="1" si="152"/>
        <v>0</v>
      </c>
      <c r="BD302">
        <f t="shared" ca="1" si="167"/>
        <v>0</v>
      </c>
      <c r="BX302">
        <f t="shared" si="177"/>
        <v>293</v>
      </c>
      <c r="BY302" s="52">
        <f ca="1">'Rainfall Year 2055 '!M413</f>
        <v>0.10154060238921832</v>
      </c>
      <c r="BZ302" s="37">
        <f t="shared" ca="1" si="153"/>
        <v>182.77308430059298</v>
      </c>
      <c r="CA302" s="37">
        <f t="shared" ca="1" si="168"/>
        <v>947.75846813823307</v>
      </c>
      <c r="CB302" s="37">
        <f t="shared" ca="1" si="154"/>
        <v>947.75846813823307</v>
      </c>
      <c r="CC302" s="37">
        <f t="shared" ca="1" si="155"/>
        <v>0</v>
      </c>
      <c r="CD302">
        <f t="shared" ca="1" si="169"/>
        <v>1</v>
      </c>
      <c r="CW302">
        <f t="shared" si="178"/>
        <v>293</v>
      </c>
      <c r="CX302" s="52">
        <f ca="1">'Rainfall Year 2065 '!M413</f>
        <v>1.9394785715097269</v>
      </c>
      <c r="CY302" s="37">
        <f t="shared" ca="1" si="156"/>
        <v>3491.0614287175085</v>
      </c>
      <c r="CZ302" s="37">
        <f t="shared" ca="1" si="170"/>
        <v>0</v>
      </c>
      <c r="DA302" s="37">
        <f t="shared" ca="1" si="157"/>
        <v>0</v>
      </c>
      <c r="DB302" s="37">
        <f t="shared" ca="1" si="158"/>
        <v>0</v>
      </c>
      <c r="DC302">
        <f t="shared" ca="1" si="171"/>
        <v>1</v>
      </c>
      <c r="DV302">
        <f t="shared" si="179"/>
        <v>293</v>
      </c>
      <c r="DW302" s="52">
        <f ca="1">'Rainfall Year 2075'!M413</f>
        <v>0</v>
      </c>
      <c r="DX302" s="37">
        <f t="shared" ca="1" si="159"/>
        <v>0</v>
      </c>
      <c r="DY302" s="37">
        <f t="shared" ca="1" si="172"/>
        <v>0</v>
      </c>
      <c r="DZ302" s="37">
        <f t="shared" ca="1" si="160"/>
        <v>0</v>
      </c>
      <c r="EA302" s="37">
        <f t="shared" ca="1" si="161"/>
        <v>0</v>
      </c>
      <c r="EB302">
        <f t="shared" ca="1" si="173"/>
        <v>0</v>
      </c>
    </row>
    <row r="303" spans="1:132">
      <c r="A303">
        <f t="shared" si="174"/>
        <v>294</v>
      </c>
      <c r="B303" s="52">
        <f ca="1">'Rainfall Year 2025'!M414</f>
        <v>0</v>
      </c>
      <c r="C303" s="37">
        <f t="shared" ca="1" si="144"/>
        <v>0</v>
      </c>
      <c r="D303" s="37">
        <f t="shared" ca="1" si="162"/>
        <v>6855.4926451714055</v>
      </c>
      <c r="E303" s="37">
        <f t="shared" ca="1" si="145"/>
        <v>6855.4926451714055</v>
      </c>
      <c r="F303" s="37">
        <f t="shared" ca="1" si="146"/>
        <v>0</v>
      </c>
      <c r="G303">
        <f t="shared" ca="1" si="163"/>
        <v>0</v>
      </c>
      <c r="Z303">
        <f t="shared" si="175"/>
        <v>294</v>
      </c>
      <c r="AA303" s="52">
        <f ca="1">'Rainfall Year 2035 '!M414</f>
        <v>4.6115739436115879</v>
      </c>
      <c r="AB303" s="37">
        <f t="shared" ca="1" si="147"/>
        <v>8300.8330985008579</v>
      </c>
      <c r="AC303" s="37">
        <f t="shared" ca="1" si="164"/>
        <v>9448.9614136346208</v>
      </c>
      <c r="AD303" s="37">
        <f t="shared" ca="1" si="148"/>
        <v>9448.9614136346208</v>
      </c>
      <c r="AE303" s="37">
        <f t="shared" ca="1" si="149"/>
        <v>0</v>
      </c>
      <c r="AF303">
        <f t="shared" ca="1" si="165"/>
        <v>1</v>
      </c>
      <c r="AX303">
        <f t="shared" si="176"/>
        <v>294</v>
      </c>
      <c r="AY303" s="52">
        <f ca="1">'Rainfall Year 2045'!M414</f>
        <v>1.1566831221826561</v>
      </c>
      <c r="AZ303" s="37">
        <f t="shared" ca="1" si="150"/>
        <v>2082.0296199287809</v>
      </c>
      <c r="BA303" s="37">
        <f t="shared" ca="1" si="166"/>
        <v>0</v>
      </c>
      <c r="BB303" s="37">
        <f t="shared" ca="1" si="151"/>
        <v>0</v>
      </c>
      <c r="BC303" s="37">
        <f t="shared" ca="1" si="152"/>
        <v>0</v>
      </c>
      <c r="BD303">
        <f t="shared" ca="1" si="167"/>
        <v>1</v>
      </c>
      <c r="BX303">
        <f t="shared" si="177"/>
        <v>294</v>
      </c>
      <c r="BY303" s="52">
        <f ca="1">'Rainfall Year 2055 '!M414</f>
        <v>0.57722593882015016</v>
      </c>
      <c r="BZ303" s="37">
        <f t="shared" ca="1" si="153"/>
        <v>1039.0066898762702</v>
      </c>
      <c r="CA303" s="37">
        <f t="shared" ca="1" si="168"/>
        <v>182.77308430059304</v>
      </c>
      <c r="CB303" s="37">
        <f t="shared" ca="1" si="154"/>
        <v>182.77308430059304</v>
      </c>
      <c r="CC303" s="37">
        <f t="shared" ca="1" si="155"/>
        <v>0</v>
      </c>
      <c r="CD303">
        <f t="shared" ca="1" si="169"/>
        <v>1</v>
      </c>
      <c r="CW303">
        <f t="shared" si="178"/>
        <v>294</v>
      </c>
      <c r="CX303" s="52">
        <f ca="1">'Rainfall Year 2065 '!M414</f>
        <v>2.4724536637983245</v>
      </c>
      <c r="CY303" s="37">
        <f t="shared" ca="1" si="156"/>
        <v>4450.4165948369846</v>
      </c>
      <c r="CZ303" s="37">
        <f t="shared" ca="1" si="170"/>
        <v>3491.0614287175085</v>
      </c>
      <c r="DA303" s="37">
        <f t="shared" ca="1" si="157"/>
        <v>3491.0614287175085</v>
      </c>
      <c r="DB303" s="37">
        <f t="shared" ca="1" si="158"/>
        <v>0</v>
      </c>
      <c r="DC303">
        <f t="shared" ca="1" si="171"/>
        <v>1</v>
      </c>
      <c r="DV303">
        <f t="shared" si="179"/>
        <v>294</v>
      </c>
      <c r="DW303" s="52">
        <f ca="1">'Rainfall Year 2075'!M414</f>
        <v>0.43885643369144411</v>
      </c>
      <c r="DX303" s="37">
        <f t="shared" ca="1" si="159"/>
        <v>789.94158064459941</v>
      </c>
      <c r="DY303" s="37">
        <f t="shared" ca="1" si="172"/>
        <v>0</v>
      </c>
      <c r="DZ303" s="37">
        <f t="shared" ca="1" si="160"/>
        <v>0</v>
      </c>
      <c r="EA303" s="37">
        <f t="shared" ca="1" si="161"/>
        <v>0</v>
      </c>
      <c r="EB303">
        <f t="shared" ca="1" si="173"/>
        <v>1</v>
      </c>
    </row>
    <row r="304" spans="1:132">
      <c r="A304">
        <f t="shared" si="174"/>
        <v>295</v>
      </c>
      <c r="B304" s="52">
        <f ca="1">'Rainfall Year 2025'!M415</f>
        <v>0.78691429992336281</v>
      </c>
      <c r="C304" s="37">
        <f t="shared" ca="1" si="144"/>
        <v>1416.445739862053</v>
      </c>
      <c r="D304" s="37">
        <f t="shared" ca="1" si="162"/>
        <v>0</v>
      </c>
      <c r="E304" s="37">
        <f t="shared" ca="1" si="145"/>
        <v>0</v>
      </c>
      <c r="F304" s="37">
        <f t="shared" ca="1" si="146"/>
        <v>0</v>
      </c>
      <c r="G304">
        <f t="shared" ca="1" si="163"/>
        <v>1</v>
      </c>
      <c r="Z304">
        <f t="shared" si="175"/>
        <v>295</v>
      </c>
      <c r="AA304" s="52">
        <f ca="1">'Rainfall Year 2035 '!M415</f>
        <v>0</v>
      </c>
      <c r="AB304" s="37">
        <f t="shared" ca="1" si="147"/>
        <v>0</v>
      </c>
      <c r="AC304" s="37">
        <f t="shared" ca="1" si="164"/>
        <v>8300.8330985008579</v>
      </c>
      <c r="AD304" s="37">
        <f t="shared" ca="1" si="148"/>
        <v>8300.8330985008579</v>
      </c>
      <c r="AE304" s="37">
        <f t="shared" ca="1" si="149"/>
        <v>0</v>
      </c>
      <c r="AF304">
        <f t="shared" ca="1" si="165"/>
        <v>0</v>
      </c>
      <c r="AX304">
        <f t="shared" si="176"/>
        <v>295</v>
      </c>
      <c r="AY304" s="52">
        <f ca="1">'Rainfall Year 2045'!M415</f>
        <v>1.2803170584666126</v>
      </c>
      <c r="AZ304" s="37">
        <f t="shared" ca="1" si="150"/>
        <v>2304.5707052399025</v>
      </c>
      <c r="BA304" s="37">
        <f t="shared" ca="1" si="166"/>
        <v>2082.0296199287809</v>
      </c>
      <c r="BB304" s="37">
        <f t="shared" ca="1" si="151"/>
        <v>2082.0296199287809</v>
      </c>
      <c r="BC304" s="37">
        <f t="shared" ca="1" si="152"/>
        <v>0</v>
      </c>
      <c r="BD304">
        <f t="shared" ca="1" si="167"/>
        <v>1</v>
      </c>
      <c r="BX304">
        <f t="shared" si="177"/>
        <v>295</v>
      </c>
      <c r="BY304" s="52">
        <f ca="1">'Rainfall Year 2055 '!M415</f>
        <v>0.1270747549706808</v>
      </c>
      <c r="BZ304" s="37">
        <f t="shared" ca="1" si="153"/>
        <v>228.73455894722542</v>
      </c>
      <c r="CA304" s="37">
        <f t="shared" ca="1" si="168"/>
        <v>1039.0066898762702</v>
      </c>
      <c r="CB304" s="37">
        <f t="shared" ca="1" si="154"/>
        <v>1039.0066898762702</v>
      </c>
      <c r="CC304" s="37">
        <f t="shared" ca="1" si="155"/>
        <v>0</v>
      </c>
      <c r="CD304">
        <f t="shared" ca="1" si="169"/>
        <v>1</v>
      </c>
      <c r="CW304">
        <f t="shared" si="178"/>
        <v>295</v>
      </c>
      <c r="CX304" s="52">
        <f ca="1">'Rainfall Year 2065 '!M415</f>
        <v>0</v>
      </c>
      <c r="CY304" s="37">
        <f t="shared" ca="1" si="156"/>
        <v>0</v>
      </c>
      <c r="CZ304" s="37">
        <f t="shared" ca="1" si="170"/>
        <v>4450.4165948369846</v>
      </c>
      <c r="DA304" s="37">
        <f t="shared" ca="1" si="157"/>
        <v>4450.4165948369846</v>
      </c>
      <c r="DB304" s="37">
        <f t="shared" ca="1" si="158"/>
        <v>0</v>
      </c>
      <c r="DC304">
        <f t="shared" ca="1" si="171"/>
        <v>0</v>
      </c>
      <c r="DV304">
        <f t="shared" si="179"/>
        <v>295</v>
      </c>
      <c r="DW304" s="52">
        <f ca="1">'Rainfall Year 2075'!M415</f>
        <v>0.58625891541952835</v>
      </c>
      <c r="DX304" s="37">
        <f t="shared" ca="1" si="159"/>
        <v>1055.266047755151</v>
      </c>
      <c r="DY304" s="37">
        <f t="shared" ca="1" si="172"/>
        <v>789.94158064459941</v>
      </c>
      <c r="DZ304" s="37">
        <f t="shared" ca="1" si="160"/>
        <v>789.94158064459941</v>
      </c>
      <c r="EA304" s="37">
        <f t="shared" ca="1" si="161"/>
        <v>0</v>
      </c>
      <c r="EB304">
        <f t="shared" ca="1" si="173"/>
        <v>1</v>
      </c>
    </row>
    <row r="305" spans="1:132">
      <c r="A305">
        <f t="shared" si="174"/>
        <v>296</v>
      </c>
      <c r="B305" s="52">
        <f ca="1">'Rainfall Year 2025'!M416</f>
        <v>12.373442894828564</v>
      </c>
      <c r="C305" s="37">
        <f t="shared" ca="1" si="144"/>
        <v>22272.197210691415</v>
      </c>
      <c r="D305" s="37">
        <f t="shared" ca="1" si="162"/>
        <v>1416.445739862053</v>
      </c>
      <c r="E305" s="37">
        <f t="shared" ca="1" si="145"/>
        <v>1416.445739862053</v>
      </c>
      <c r="F305" s="37">
        <f t="shared" ca="1" si="146"/>
        <v>12272.197210691415</v>
      </c>
      <c r="G305">
        <f t="shared" ca="1" si="163"/>
        <v>1</v>
      </c>
      <c r="Z305">
        <f t="shared" si="175"/>
        <v>296</v>
      </c>
      <c r="AA305" s="52">
        <f ca="1">'Rainfall Year 2035 '!M416</f>
        <v>0</v>
      </c>
      <c r="AB305" s="37">
        <f t="shared" ca="1" si="147"/>
        <v>0</v>
      </c>
      <c r="AC305" s="37">
        <f t="shared" ca="1" si="164"/>
        <v>0</v>
      </c>
      <c r="AD305" s="37">
        <f t="shared" ca="1" si="148"/>
        <v>0</v>
      </c>
      <c r="AE305" s="37">
        <f t="shared" ca="1" si="149"/>
        <v>0</v>
      </c>
      <c r="AF305">
        <f t="shared" ca="1" si="165"/>
        <v>0</v>
      </c>
      <c r="AX305">
        <f t="shared" si="176"/>
        <v>296</v>
      </c>
      <c r="AY305" s="52">
        <f ca="1">'Rainfall Year 2045'!M416</f>
        <v>0</v>
      </c>
      <c r="AZ305" s="37">
        <f t="shared" ca="1" si="150"/>
        <v>0</v>
      </c>
      <c r="BA305" s="37">
        <f t="shared" ca="1" si="166"/>
        <v>2304.5707052399025</v>
      </c>
      <c r="BB305" s="37">
        <f t="shared" ca="1" si="151"/>
        <v>2304.5707052399025</v>
      </c>
      <c r="BC305" s="37">
        <f t="shared" ca="1" si="152"/>
        <v>0</v>
      </c>
      <c r="BD305">
        <f t="shared" ca="1" si="167"/>
        <v>0</v>
      </c>
      <c r="BX305">
        <f t="shared" si="177"/>
        <v>296</v>
      </c>
      <c r="BY305" s="52">
        <f ca="1">'Rainfall Year 2055 '!M416</f>
        <v>4.3695026223829352</v>
      </c>
      <c r="BZ305" s="37">
        <f t="shared" ca="1" si="153"/>
        <v>7865.1047202892833</v>
      </c>
      <c r="CA305" s="37">
        <f t="shared" ca="1" si="168"/>
        <v>228.73455894722542</v>
      </c>
      <c r="CB305" s="37">
        <f t="shared" ca="1" si="154"/>
        <v>228.73455894722542</v>
      </c>
      <c r="CC305" s="37">
        <f t="shared" ca="1" si="155"/>
        <v>0</v>
      </c>
      <c r="CD305">
        <f t="shared" ca="1" si="169"/>
        <v>1</v>
      </c>
      <c r="CW305">
        <f t="shared" si="178"/>
        <v>296</v>
      </c>
      <c r="CX305" s="52">
        <f ca="1">'Rainfall Year 2065 '!M416</f>
        <v>0</v>
      </c>
      <c r="CY305" s="37">
        <f t="shared" ca="1" si="156"/>
        <v>0</v>
      </c>
      <c r="CZ305" s="37">
        <f t="shared" ca="1" si="170"/>
        <v>0</v>
      </c>
      <c r="DA305" s="37">
        <f t="shared" ca="1" si="157"/>
        <v>0</v>
      </c>
      <c r="DB305" s="37">
        <f t="shared" ca="1" si="158"/>
        <v>0</v>
      </c>
      <c r="DC305">
        <f t="shared" ca="1" si="171"/>
        <v>0</v>
      </c>
      <c r="DV305">
        <f t="shared" si="179"/>
        <v>296</v>
      </c>
      <c r="DW305" s="52">
        <f ca="1">'Rainfall Year 2075'!M416</f>
        <v>5.2883880330560364</v>
      </c>
      <c r="DX305" s="37">
        <f t="shared" ca="1" si="159"/>
        <v>9519.0984595008649</v>
      </c>
      <c r="DY305" s="37">
        <f t="shared" ca="1" si="172"/>
        <v>1055.2660477551508</v>
      </c>
      <c r="DZ305" s="37">
        <f t="shared" ca="1" si="160"/>
        <v>1055.2660477551508</v>
      </c>
      <c r="EA305" s="37">
        <f t="shared" ca="1" si="161"/>
        <v>0</v>
      </c>
      <c r="EB305">
        <f t="shared" ca="1" si="173"/>
        <v>1</v>
      </c>
    </row>
    <row r="306" spans="1:132">
      <c r="A306">
        <f t="shared" si="174"/>
        <v>297</v>
      </c>
      <c r="B306" s="52">
        <f ca="1">'Rainfall Year 2025'!M417</f>
        <v>0</v>
      </c>
      <c r="C306" s="37">
        <f t="shared" ca="1" si="144"/>
        <v>0</v>
      </c>
      <c r="D306" s="37">
        <f t="shared" ca="1" si="162"/>
        <v>10000</v>
      </c>
      <c r="E306" s="37">
        <f t="shared" ca="1" si="145"/>
        <v>10000</v>
      </c>
      <c r="F306" s="37">
        <f t="shared" ca="1" si="146"/>
        <v>0</v>
      </c>
      <c r="G306">
        <f t="shared" ca="1" si="163"/>
        <v>0</v>
      </c>
      <c r="Z306">
        <f t="shared" si="175"/>
        <v>297</v>
      </c>
      <c r="AA306" s="52">
        <f ca="1">'Rainfall Year 2035 '!M417</f>
        <v>0</v>
      </c>
      <c r="AB306" s="37">
        <f t="shared" ca="1" si="147"/>
        <v>0</v>
      </c>
      <c r="AC306" s="37">
        <f t="shared" ca="1" si="164"/>
        <v>0</v>
      </c>
      <c r="AD306" s="37">
        <f t="shared" ca="1" si="148"/>
        <v>0</v>
      </c>
      <c r="AE306" s="37">
        <f t="shared" ca="1" si="149"/>
        <v>0</v>
      </c>
      <c r="AF306">
        <f t="shared" ca="1" si="165"/>
        <v>0</v>
      </c>
      <c r="AX306">
        <f t="shared" si="176"/>
        <v>297</v>
      </c>
      <c r="AY306" s="52">
        <f ca="1">'Rainfall Year 2045'!M417</f>
        <v>0</v>
      </c>
      <c r="AZ306" s="37">
        <f t="shared" ca="1" si="150"/>
        <v>0</v>
      </c>
      <c r="BA306" s="37">
        <f t="shared" ca="1" si="166"/>
        <v>0</v>
      </c>
      <c r="BB306" s="37">
        <f t="shared" ca="1" si="151"/>
        <v>0</v>
      </c>
      <c r="BC306" s="37">
        <f t="shared" ca="1" si="152"/>
        <v>0</v>
      </c>
      <c r="BD306">
        <f t="shared" ca="1" si="167"/>
        <v>0</v>
      </c>
      <c r="BX306">
        <f t="shared" si="177"/>
        <v>297</v>
      </c>
      <c r="BY306" s="52">
        <f ca="1">'Rainfall Year 2055 '!M417</f>
        <v>0.26038102685107373</v>
      </c>
      <c r="BZ306" s="37">
        <f t="shared" ca="1" si="153"/>
        <v>468.68584833193273</v>
      </c>
      <c r="CA306" s="37">
        <f t="shared" ca="1" si="168"/>
        <v>7865.1047202892833</v>
      </c>
      <c r="CB306" s="37">
        <f t="shared" ca="1" si="154"/>
        <v>7865.1047202892833</v>
      </c>
      <c r="CC306" s="37">
        <f t="shared" ca="1" si="155"/>
        <v>0</v>
      </c>
      <c r="CD306">
        <f t="shared" ca="1" si="169"/>
        <v>1</v>
      </c>
      <c r="CW306">
        <f t="shared" si="178"/>
        <v>297</v>
      </c>
      <c r="CX306" s="52">
        <f ca="1">'Rainfall Year 2065 '!M417</f>
        <v>0</v>
      </c>
      <c r="CY306" s="37">
        <f t="shared" ca="1" si="156"/>
        <v>0</v>
      </c>
      <c r="CZ306" s="37">
        <f t="shared" ca="1" si="170"/>
        <v>0</v>
      </c>
      <c r="DA306" s="37">
        <f t="shared" ca="1" si="157"/>
        <v>0</v>
      </c>
      <c r="DB306" s="37">
        <f t="shared" ca="1" si="158"/>
        <v>0</v>
      </c>
      <c r="DC306">
        <f t="shared" ca="1" si="171"/>
        <v>0</v>
      </c>
      <c r="DV306">
        <f t="shared" si="179"/>
        <v>297</v>
      </c>
      <c r="DW306" s="52">
        <f ca="1">'Rainfall Year 2075'!M417</f>
        <v>4.0140177676347983</v>
      </c>
      <c r="DX306" s="37">
        <f t="shared" ca="1" si="159"/>
        <v>7225.2319817426369</v>
      </c>
      <c r="DY306" s="37">
        <f t="shared" ca="1" si="172"/>
        <v>9519.0984595008649</v>
      </c>
      <c r="DZ306" s="37">
        <f t="shared" ca="1" si="160"/>
        <v>9519.0984595008649</v>
      </c>
      <c r="EA306" s="37">
        <f t="shared" ca="1" si="161"/>
        <v>0</v>
      </c>
      <c r="EB306">
        <f t="shared" ca="1" si="173"/>
        <v>1</v>
      </c>
    </row>
    <row r="307" spans="1:132">
      <c r="A307">
        <f t="shared" si="174"/>
        <v>298</v>
      </c>
      <c r="B307" s="52">
        <f ca="1">'Rainfall Year 2025'!M418</f>
        <v>0</v>
      </c>
      <c r="C307" s="37">
        <f t="shared" ca="1" si="144"/>
        <v>0</v>
      </c>
      <c r="D307" s="37">
        <f t="shared" ca="1" si="162"/>
        <v>0</v>
      </c>
      <c r="E307" s="37">
        <f t="shared" ca="1" si="145"/>
        <v>0</v>
      </c>
      <c r="F307" s="37">
        <f t="shared" ca="1" si="146"/>
        <v>0</v>
      </c>
      <c r="G307">
        <f t="shared" ca="1" si="163"/>
        <v>0</v>
      </c>
      <c r="Z307">
        <f t="shared" si="175"/>
        <v>298</v>
      </c>
      <c r="AA307" s="52">
        <f ca="1">'Rainfall Year 2035 '!M418</f>
        <v>0</v>
      </c>
      <c r="AB307" s="37">
        <f t="shared" ca="1" si="147"/>
        <v>0</v>
      </c>
      <c r="AC307" s="37">
        <f t="shared" ca="1" si="164"/>
        <v>0</v>
      </c>
      <c r="AD307" s="37">
        <f t="shared" ca="1" si="148"/>
        <v>0</v>
      </c>
      <c r="AE307" s="37">
        <f t="shared" ca="1" si="149"/>
        <v>0</v>
      </c>
      <c r="AF307">
        <f t="shared" ca="1" si="165"/>
        <v>0</v>
      </c>
      <c r="AX307">
        <f t="shared" si="176"/>
        <v>298</v>
      </c>
      <c r="AY307" s="52">
        <f ca="1">'Rainfall Year 2045'!M418</f>
        <v>0</v>
      </c>
      <c r="AZ307" s="37">
        <f t="shared" ca="1" si="150"/>
        <v>0</v>
      </c>
      <c r="BA307" s="37">
        <f t="shared" ca="1" si="166"/>
        <v>0</v>
      </c>
      <c r="BB307" s="37">
        <f t="shared" ca="1" si="151"/>
        <v>0</v>
      </c>
      <c r="BC307" s="37">
        <f t="shared" ca="1" si="152"/>
        <v>0</v>
      </c>
      <c r="BD307">
        <f t="shared" ca="1" si="167"/>
        <v>0</v>
      </c>
      <c r="BX307">
        <f t="shared" si="177"/>
        <v>298</v>
      </c>
      <c r="BY307" s="52">
        <f ca="1">'Rainfall Year 2055 '!M418</f>
        <v>4.2503044586969994</v>
      </c>
      <c r="BZ307" s="37">
        <f t="shared" ca="1" si="153"/>
        <v>7650.5480256545989</v>
      </c>
      <c r="CA307" s="37">
        <f t="shared" ca="1" si="168"/>
        <v>468.6858483319329</v>
      </c>
      <c r="CB307" s="37">
        <f t="shared" ca="1" si="154"/>
        <v>468.6858483319329</v>
      </c>
      <c r="CC307" s="37">
        <f t="shared" ca="1" si="155"/>
        <v>0</v>
      </c>
      <c r="CD307">
        <f t="shared" ca="1" si="169"/>
        <v>1</v>
      </c>
      <c r="CW307">
        <f t="shared" si="178"/>
        <v>298</v>
      </c>
      <c r="CX307" s="52">
        <f ca="1">'Rainfall Year 2065 '!M418</f>
        <v>0.60115404930696803</v>
      </c>
      <c r="CY307" s="37">
        <f t="shared" ca="1" si="156"/>
        <v>1082.0772887525425</v>
      </c>
      <c r="CZ307" s="37">
        <f t="shared" ca="1" si="170"/>
        <v>0</v>
      </c>
      <c r="DA307" s="37">
        <f t="shared" ca="1" si="157"/>
        <v>0</v>
      </c>
      <c r="DB307" s="37">
        <f t="shared" ca="1" si="158"/>
        <v>0</v>
      </c>
      <c r="DC307">
        <f t="shared" ca="1" si="171"/>
        <v>1</v>
      </c>
      <c r="DV307">
        <f t="shared" si="179"/>
        <v>298</v>
      </c>
      <c r="DW307" s="52">
        <f ca="1">'Rainfall Year 2075'!M418</f>
        <v>5.5188217321201161E-2</v>
      </c>
      <c r="DX307" s="37">
        <f t="shared" ca="1" si="159"/>
        <v>99.338791178162083</v>
      </c>
      <c r="DY307" s="37">
        <f t="shared" ca="1" si="172"/>
        <v>7225.2319817426378</v>
      </c>
      <c r="DZ307" s="37">
        <f t="shared" ca="1" si="160"/>
        <v>7225.2319817426378</v>
      </c>
      <c r="EA307" s="37">
        <f t="shared" ca="1" si="161"/>
        <v>0</v>
      </c>
      <c r="EB307">
        <f t="shared" ca="1" si="173"/>
        <v>1</v>
      </c>
    </row>
    <row r="308" spans="1:132">
      <c r="A308">
        <f t="shared" si="174"/>
        <v>299</v>
      </c>
      <c r="B308" s="52">
        <f ca="1">'Rainfall Year 2025'!M419</f>
        <v>0.94950804261488408</v>
      </c>
      <c r="C308" s="37">
        <f t="shared" ca="1" si="144"/>
        <v>1709.1144767067913</v>
      </c>
      <c r="D308" s="37">
        <f t="shared" ca="1" si="162"/>
        <v>0</v>
      </c>
      <c r="E308" s="37">
        <f t="shared" ca="1" si="145"/>
        <v>0</v>
      </c>
      <c r="F308" s="37">
        <f t="shared" ca="1" si="146"/>
        <v>0</v>
      </c>
      <c r="G308">
        <f t="shared" ca="1" si="163"/>
        <v>1</v>
      </c>
      <c r="Z308">
        <f t="shared" si="175"/>
        <v>299</v>
      </c>
      <c r="AA308" s="52">
        <f ca="1">'Rainfall Year 2035 '!M419</f>
        <v>0</v>
      </c>
      <c r="AB308" s="37">
        <f t="shared" ca="1" si="147"/>
        <v>0</v>
      </c>
      <c r="AC308" s="37">
        <f t="shared" ca="1" si="164"/>
        <v>0</v>
      </c>
      <c r="AD308" s="37">
        <f t="shared" ca="1" si="148"/>
        <v>0</v>
      </c>
      <c r="AE308" s="37">
        <f t="shared" ca="1" si="149"/>
        <v>0</v>
      </c>
      <c r="AF308">
        <f t="shared" ca="1" si="165"/>
        <v>0</v>
      </c>
      <c r="AX308">
        <f t="shared" si="176"/>
        <v>299</v>
      </c>
      <c r="AY308" s="52">
        <f ca="1">'Rainfall Year 2045'!M419</f>
        <v>0</v>
      </c>
      <c r="AZ308" s="37">
        <f t="shared" ca="1" si="150"/>
        <v>0</v>
      </c>
      <c r="BA308" s="37">
        <f t="shared" ca="1" si="166"/>
        <v>0</v>
      </c>
      <c r="BB308" s="37">
        <f t="shared" ca="1" si="151"/>
        <v>0</v>
      </c>
      <c r="BC308" s="37">
        <f t="shared" ca="1" si="152"/>
        <v>0</v>
      </c>
      <c r="BD308">
        <f t="shared" ca="1" si="167"/>
        <v>0</v>
      </c>
      <c r="BX308">
        <f t="shared" si="177"/>
        <v>299</v>
      </c>
      <c r="BY308" s="52">
        <f ca="1">'Rainfall Year 2055 '!M419</f>
        <v>3.9105898857828523</v>
      </c>
      <c r="BZ308" s="37">
        <f t="shared" ca="1" si="153"/>
        <v>7039.0617944091337</v>
      </c>
      <c r="CA308" s="37">
        <f t="shared" ca="1" si="168"/>
        <v>7650.5480256545989</v>
      </c>
      <c r="CB308" s="37">
        <f t="shared" ca="1" si="154"/>
        <v>7650.5480256545989</v>
      </c>
      <c r="CC308" s="37">
        <f t="shared" ca="1" si="155"/>
        <v>0</v>
      </c>
      <c r="CD308">
        <f t="shared" ca="1" si="169"/>
        <v>1</v>
      </c>
      <c r="CW308">
        <f t="shared" si="178"/>
        <v>299</v>
      </c>
      <c r="CX308" s="52">
        <f ca="1">'Rainfall Year 2065 '!M419</f>
        <v>4.569198415163843</v>
      </c>
      <c r="CY308" s="37">
        <f t="shared" ca="1" si="156"/>
        <v>8224.5571472949177</v>
      </c>
      <c r="CZ308" s="37">
        <f t="shared" ca="1" si="170"/>
        <v>1082.0772887525425</v>
      </c>
      <c r="DA308" s="37">
        <f t="shared" ca="1" si="157"/>
        <v>1082.0772887525425</v>
      </c>
      <c r="DB308" s="37">
        <f t="shared" ca="1" si="158"/>
        <v>0</v>
      </c>
      <c r="DC308">
        <f t="shared" ca="1" si="171"/>
        <v>1</v>
      </c>
      <c r="DV308">
        <f t="shared" si="179"/>
        <v>299</v>
      </c>
      <c r="DW308" s="52">
        <f ca="1">'Rainfall Year 2075'!M419</f>
        <v>2.9454988795014642E-2</v>
      </c>
      <c r="DX308" s="37">
        <f t="shared" ca="1" si="159"/>
        <v>53.018979831026357</v>
      </c>
      <c r="DY308" s="37">
        <f t="shared" ca="1" si="172"/>
        <v>99.338791178161955</v>
      </c>
      <c r="DZ308" s="37">
        <f t="shared" ca="1" si="160"/>
        <v>99.338791178161955</v>
      </c>
      <c r="EA308" s="37">
        <f t="shared" ca="1" si="161"/>
        <v>0</v>
      </c>
      <c r="EB308">
        <f t="shared" ca="1" si="173"/>
        <v>1</v>
      </c>
    </row>
    <row r="309" spans="1:132">
      <c r="A309">
        <f t="shared" si="174"/>
        <v>300</v>
      </c>
      <c r="B309" s="52">
        <f ca="1">'Rainfall Year 2025'!M420</f>
        <v>4.1628142326065207</v>
      </c>
      <c r="C309" s="37">
        <f t="shared" ca="1" si="144"/>
        <v>7493.0656186917377</v>
      </c>
      <c r="D309" s="37">
        <f t="shared" ca="1" si="162"/>
        <v>1709.1144767067913</v>
      </c>
      <c r="E309" s="37">
        <f t="shared" ca="1" si="145"/>
        <v>1709.1144767067913</v>
      </c>
      <c r="F309" s="37">
        <f t="shared" ca="1" si="146"/>
        <v>0</v>
      </c>
      <c r="G309">
        <f t="shared" ca="1" si="163"/>
        <v>1</v>
      </c>
      <c r="Z309">
        <f t="shared" si="175"/>
        <v>300</v>
      </c>
      <c r="AA309" s="52">
        <f ca="1">'Rainfall Year 2035 '!M420</f>
        <v>0</v>
      </c>
      <c r="AB309" s="37">
        <f t="shared" ca="1" si="147"/>
        <v>0</v>
      </c>
      <c r="AC309" s="37">
        <f t="shared" ca="1" si="164"/>
        <v>0</v>
      </c>
      <c r="AD309" s="37">
        <f t="shared" ca="1" si="148"/>
        <v>0</v>
      </c>
      <c r="AE309" s="37">
        <f t="shared" ca="1" si="149"/>
        <v>0</v>
      </c>
      <c r="AF309">
        <f t="shared" ca="1" si="165"/>
        <v>0</v>
      </c>
      <c r="AX309">
        <f t="shared" si="176"/>
        <v>300</v>
      </c>
      <c r="AY309" s="52">
        <f ca="1">'Rainfall Year 2045'!M420</f>
        <v>0.43740603866367328</v>
      </c>
      <c r="AZ309" s="37">
        <f t="shared" ca="1" si="150"/>
        <v>787.33086959461195</v>
      </c>
      <c r="BA309" s="37">
        <f t="shared" ca="1" si="166"/>
        <v>0</v>
      </c>
      <c r="BB309" s="37">
        <f t="shared" ca="1" si="151"/>
        <v>0</v>
      </c>
      <c r="BC309" s="37">
        <f t="shared" ca="1" si="152"/>
        <v>0</v>
      </c>
      <c r="BD309">
        <f t="shared" ca="1" si="167"/>
        <v>1</v>
      </c>
      <c r="BX309">
        <f t="shared" si="177"/>
        <v>300</v>
      </c>
      <c r="BY309" s="52">
        <f ca="1">'Rainfall Year 2055 '!M420</f>
        <v>1.2900111613517744</v>
      </c>
      <c r="BZ309" s="37">
        <f t="shared" ca="1" si="153"/>
        <v>2322.0200904331941</v>
      </c>
      <c r="CA309" s="37">
        <f t="shared" ca="1" si="168"/>
        <v>7039.0617944091327</v>
      </c>
      <c r="CB309" s="37">
        <f t="shared" ca="1" si="154"/>
        <v>7039.0617944091327</v>
      </c>
      <c r="CC309" s="37">
        <f t="shared" ca="1" si="155"/>
        <v>0</v>
      </c>
      <c r="CD309">
        <f t="shared" ca="1" si="169"/>
        <v>1</v>
      </c>
      <c r="CW309">
        <f t="shared" si="178"/>
        <v>300</v>
      </c>
      <c r="CX309" s="52">
        <f ca="1">'Rainfall Year 2065 '!M420</f>
        <v>1.0399102884189455</v>
      </c>
      <c r="CY309" s="37">
        <f t="shared" ca="1" si="156"/>
        <v>1871.838519154102</v>
      </c>
      <c r="CZ309" s="37">
        <f t="shared" ca="1" si="170"/>
        <v>8224.5571472949177</v>
      </c>
      <c r="DA309" s="37">
        <f t="shared" ca="1" si="157"/>
        <v>8224.5571472949177</v>
      </c>
      <c r="DB309" s="37">
        <f t="shared" ca="1" si="158"/>
        <v>0</v>
      </c>
      <c r="DC309">
        <f t="shared" ca="1" si="171"/>
        <v>1</v>
      </c>
      <c r="DV309">
        <f t="shared" si="179"/>
        <v>300</v>
      </c>
      <c r="DW309" s="52">
        <f ca="1">'Rainfall Year 2075'!M420</f>
        <v>0.58534694569960499</v>
      </c>
      <c r="DX309" s="37">
        <f t="shared" ca="1" si="159"/>
        <v>1053.6245022592889</v>
      </c>
      <c r="DY309" s="37">
        <f t="shared" ca="1" si="172"/>
        <v>53.018979831026343</v>
      </c>
      <c r="DZ309" s="37">
        <f t="shared" ca="1" si="160"/>
        <v>53.018979831026343</v>
      </c>
      <c r="EA309" s="37">
        <f t="shared" ca="1" si="161"/>
        <v>0</v>
      </c>
      <c r="EB309">
        <f t="shared" ca="1" si="173"/>
        <v>1</v>
      </c>
    </row>
    <row r="310" spans="1:132">
      <c r="A310">
        <f t="shared" si="174"/>
        <v>301</v>
      </c>
      <c r="B310" s="52">
        <f ca="1">'Rainfall Year 2025'!M421</f>
        <v>2.1333446568514063</v>
      </c>
      <c r="C310" s="37">
        <f t="shared" ca="1" si="144"/>
        <v>3840.0203823325314</v>
      </c>
      <c r="D310" s="37">
        <f t="shared" ca="1" si="162"/>
        <v>7493.0656186917386</v>
      </c>
      <c r="E310" s="37">
        <f t="shared" ca="1" si="145"/>
        <v>7493.0656186917386</v>
      </c>
      <c r="F310" s="37">
        <f t="shared" ca="1" si="146"/>
        <v>0</v>
      </c>
      <c r="G310">
        <f t="shared" ca="1" si="163"/>
        <v>1</v>
      </c>
      <c r="Z310">
        <f t="shared" si="175"/>
        <v>301</v>
      </c>
      <c r="AA310" s="52">
        <f ca="1">'Rainfall Year 2035 '!M421</f>
        <v>3.5091828435061245</v>
      </c>
      <c r="AB310" s="37">
        <f t="shared" ca="1" si="147"/>
        <v>6316.5291183110239</v>
      </c>
      <c r="AC310" s="37">
        <f t="shared" ca="1" si="164"/>
        <v>0</v>
      </c>
      <c r="AD310" s="37">
        <f t="shared" ca="1" si="148"/>
        <v>0</v>
      </c>
      <c r="AE310" s="37">
        <f t="shared" ca="1" si="149"/>
        <v>0</v>
      </c>
      <c r="AF310">
        <f t="shared" ca="1" si="165"/>
        <v>1</v>
      </c>
      <c r="AX310">
        <f t="shared" si="176"/>
        <v>301</v>
      </c>
      <c r="AY310" s="52">
        <f ca="1">'Rainfall Year 2045'!M421</f>
        <v>3.1488234925167262</v>
      </c>
      <c r="AZ310" s="37">
        <f t="shared" ca="1" si="150"/>
        <v>5667.8822865301072</v>
      </c>
      <c r="BA310" s="37">
        <f t="shared" ca="1" si="166"/>
        <v>787.33086959461195</v>
      </c>
      <c r="BB310" s="37">
        <f t="shared" ca="1" si="151"/>
        <v>787.33086959461195</v>
      </c>
      <c r="BC310" s="37">
        <f t="shared" ca="1" si="152"/>
        <v>0</v>
      </c>
      <c r="BD310">
        <f t="shared" ca="1" si="167"/>
        <v>1</v>
      </c>
      <c r="BX310">
        <f t="shared" si="177"/>
        <v>301</v>
      </c>
      <c r="BY310" s="52">
        <f ca="1">'Rainfall Year 2055 '!M421</f>
        <v>0.78452409325912653</v>
      </c>
      <c r="BZ310" s="37">
        <f t="shared" ca="1" si="153"/>
        <v>1412.1433678664278</v>
      </c>
      <c r="CA310" s="37">
        <f t="shared" ca="1" si="168"/>
        <v>2322.0200904331932</v>
      </c>
      <c r="CB310" s="37">
        <f t="shared" ca="1" si="154"/>
        <v>2322.0200904331932</v>
      </c>
      <c r="CC310" s="37">
        <f t="shared" ca="1" si="155"/>
        <v>0</v>
      </c>
      <c r="CD310">
        <f t="shared" ca="1" si="169"/>
        <v>1</v>
      </c>
      <c r="CW310">
        <f t="shared" si="178"/>
        <v>301</v>
      </c>
      <c r="CX310" s="52">
        <f ca="1">'Rainfall Year 2065 '!M421</f>
        <v>2.9930646634498639</v>
      </c>
      <c r="CY310" s="37">
        <f t="shared" ca="1" si="156"/>
        <v>5387.5163942097552</v>
      </c>
      <c r="CZ310" s="37">
        <f t="shared" ca="1" si="170"/>
        <v>1871.838519154102</v>
      </c>
      <c r="DA310" s="37">
        <f t="shared" ca="1" si="157"/>
        <v>1871.838519154102</v>
      </c>
      <c r="DB310" s="37">
        <f t="shared" ca="1" si="158"/>
        <v>0</v>
      </c>
      <c r="DC310">
        <f t="shared" ca="1" si="171"/>
        <v>1</v>
      </c>
      <c r="DV310">
        <f t="shared" si="179"/>
        <v>301</v>
      </c>
      <c r="DW310" s="52">
        <f ca="1">'Rainfall Year 2075'!M421</f>
        <v>0</v>
      </c>
      <c r="DX310" s="37">
        <f t="shared" ca="1" si="159"/>
        <v>0</v>
      </c>
      <c r="DY310" s="37">
        <f t="shared" ca="1" si="172"/>
        <v>1053.6245022592889</v>
      </c>
      <c r="DZ310" s="37">
        <f t="shared" ca="1" si="160"/>
        <v>1053.6245022592889</v>
      </c>
      <c r="EA310" s="37">
        <f t="shared" ca="1" si="161"/>
        <v>0</v>
      </c>
      <c r="EB310">
        <f t="shared" ca="1" si="173"/>
        <v>0</v>
      </c>
    </row>
    <row r="311" spans="1:132">
      <c r="A311">
        <f t="shared" si="174"/>
        <v>302</v>
      </c>
      <c r="B311" s="52">
        <f ca="1">'Rainfall Year 2025'!M422</f>
        <v>0.25815140601705583</v>
      </c>
      <c r="C311" s="37">
        <f t="shared" ca="1" si="144"/>
        <v>464.67253083070051</v>
      </c>
      <c r="D311" s="37">
        <f t="shared" ca="1" si="162"/>
        <v>3840.0203823325319</v>
      </c>
      <c r="E311" s="37">
        <f t="shared" ca="1" si="145"/>
        <v>3840.0203823325319</v>
      </c>
      <c r="F311" s="37">
        <f t="shared" ca="1" si="146"/>
        <v>0</v>
      </c>
      <c r="G311">
        <f t="shared" ca="1" si="163"/>
        <v>1</v>
      </c>
      <c r="Z311">
        <f t="shared" si="175"/>
        <v>302</v>
      </c>
      <c r="AA311" s="52">
        <f ca="1">'Rainfall Year 2035 '!M422</f>
        <v>0.32412410951079346</v>
      </c>
      <c r="AB311" s="37">
        <f t="shared" ca="1" si="147"/>
        <v>583.42339711942827</v>
      </c>
      <c r="AC311" s="37">
        <f t="shared" ca="1" si="164"/>
        <v>6316.5291183110239</v>
      </c>
      <c r="AD311" s="37">
        <f t="shared" ca="1" si="148"/>
        <v>6316.5291183110239</v>
      </c>
      <c r="AE311" s="37">
        <f t="shared" ca="1" si="149"/>
        <v>0</v>
      </c>
      <c r="AF311">
        <f t="shared" ca="1" si="165"/>
        <v>1</v>
      </c>
      <c r="AX311">
        <f t="shared" si="176"/>
        <v>302</v>
      </c>
      <c r="AY311" s="52">
        <f ca="1">'Rainfall Year 2045'!M422</f>
        <v>0</v>
      </c>
      <c r="AZ311" s="37">
        <f t="shared" ca="1" si="150"/>
        <v>0</v>
      </c>
      <c r="BA311" s="37">
        <f t="shared" ca="1" si="166"/>
        <v>5667.8822865301072</v>
      </c>
      <c r="BB311" s="37">
        <f t="shared" ca="1" si="151"/>
        <v>5667.8822865301072</v>
      </c>
      <c r="BC311" s="37">
        <f t="shared" ca="1" si="152"/>
        <v>0</v>
      </c>
      <c r="BD311">
        <f t="shared" ca="1" si="167"/>
        <v>0</v>
      </c>
      <c r="BX311">
        <f t="shared" si="177"/>
        <v>302</v>
      </c>
      <c r="BY311" s="52">
        <f ca="1">'Rainfall Year 2055 '!M422</f>
        <v>13.953316038915379</v>
      </c>
      <c r="BZ311" s="37">
        <f t="shared" ca="1" si="153"/>
        <v>25115.96887004768</v>
      </c>
      <c r="CA311" s="37">
        <f t="shared" ca="1" si="168"/>
        <v>1412.143367866428</v>
      </c>
      <c r="CB311" s="37">
        <f t="shared" ca="1" si="154"/>
        <v>1412.143367866428</v>
      </c>
      <c r="CC311" s="37">
        <f t="shared" ca="1" si="155"/>
        <v>15115.96887004768</v>
      </c>
      <c r="CD311">
        <f t="shared" ca="1" si="169"/>
        <v>1</v>
      </c>
      <c r="CW311">
        <f t="shared" si="178"/>
        <v>302</v>
      </c>
      <c r="CX311" s="52">
        <f ca="1">'Rainfall Year 2065 '!M422</f>
        <v>1.3580220059223749</v>
      </c>
      <c r="CY311" s="37">
        <f t="shared" ca="1" si="156"/>
        <v>2444.4396106602749</v>
      </c>
      <c r="CZ311" s="37">
        <f t="shared" ca="1" si="170"/>
        <v>5387.5163942097552</v>
      </c>
      <c r="DA311" s="37">
        <f t="shared" ca="1" si="157"/>
        <v>5387.5163942097552</v>
      </c>
      <c r="DB311" s="37">
        <f t="shared" ca="1" si="158"/>
        <v>0</v>
      </c>
      <c r="DC311">
        <f t="shared" ca="1" si="171"/>
        <v>1</v>
      </c>
      <c r="DV311">
        <f t="shared" si="179"/>
        <v>302</v>
      </c>
      <c r="DW311" s="52">
        <f ca="1">'Rainfall Year 2075'!M422</f>
        <v>0</v>
      </c>
      <c r="DX311" s="37">
        <f t="shared" ca="1" si="159"/>
        <v>0</v>
      </c>
      <c r="DY311" s="37">
        <f t="shared" ca="1" si="172"/>
        <v>0</v>
      </c>
      <c r="DZ311" s="37">
        <f t="shared" ca="1" si="160"/>
        <v>0</v>
      </c>
      <c r="EA311" s="37">
        <f t="shared" ca="1" si="161"/>
        <v>0</v>
      </c>
      <c r="EB311">
        <f t="shared" ca="1" si="173"/>
        <v>0</v>
      </c>
    </row>
    <row r="312" spans="1:132">
      <c r="A312">
        <f t="shared" si="174"/>
        <v>303</v>
      </c>
      <c r="B312" s="52">
        <f ca="1">'Rainfall Year 2025'!M423</f>
        <v>6.363070743649998</v>
      </c>
      <c r="C312" s="37">
        <f t="shared" ca="1" si="144"/>
        <v>11453.527338569997</v>
      </c>
      <c r="D312" s="37">
        <f t="shared" ca="1" si="162"/>
        <v>464.67253083070045</v>
      </c>
      <c r="E312" s="37">
        <f t="shared" ca="1" si="145"/>
        <v>464.67253083070045</v>
      </c>
      <c r="F312" s="37">
        <f t="shared" ca="1" si="146"/>
        <v>1453.5273385699966</v>
      </c>
      <c r="G312">
        <f t="shared" ca="1" si="163"/>
        <v>1</v>
      </c>
      <c r="Z312">
        <f t="shared" si="175"/>
        <v>303</v>
      </c>
      <c r="AA312" s="52">
        <f ca="1">'Rainfall Year 2035 '!M423</f>
        <v>2.8607370057265498</v>
      </c>
      <c r="AB312" s="37">
        <f t="shared" ca="1" si="147"/>
        <v>5149.3266103077895</v>
      </c>
      <c r="AC312" s="37">
        <f t="shared" ca="1" si="164"/>
        <v>583.42339711942805</v>
      </c>
      <c r="AD312" s="37">
        <f t="shared" ca="1" si="148"/>
        <v>583.42339711942805</v>
      </c>
      <c r="AE312" s="37">
        <f t="shared" ca="1" si="149"/>
        <v>0</v>
      </c>
      <c r="AF312">
        <f t="shared" ca="1" si="165"/>
        <v>1</v>
      </c>
      <c r="AX312">
        <f t="shared" si="176"/>
        <v>303</v>
      </c>
      <c r="AY312" s="52">
        <f ca="1">'Rainfall Year 2045'!M423</f>
        <v>0</v>
      </c>
      <c r="AZ312" s="37">
        <f t="shared" ca="1" si="150"/>
        <v>0</v>
      </c>
      <c r="BA312" s="37">
        <f t="shared" ca="1" si="166"/>
        <v>0</v>
      </c>
      <c r="BB312" s="37">
        <f t="shared" ca="1" si="151"/>
        <v>0</v>
      </c>
      <c r="BC312" s="37">
        <f t="shared" ca="1" si="152"/>
        <v>0</v>
      </c>
      <c r="BD312">
        <f t="shared" ca="1" si="167"/>
        <v>0</v>
      </c>
      <c r="BX312">
        <f t="shared" si="177"/>
        <v>303</v>
      </c>
      <c r="BY312" s="52">
        <f ca="1">'Rainfall Year 2055 '!M423</f>
        <v>0</v>
      </c>
      <c r="BZ312" s="37">
        <f t="shared" ca="1" si="153"/>
        <v>0</v>
      </c>
      <c r="CA312" s="37">
        <f t="shared" ca="1" si="168"/>
        <v>10000</v>
      </c>
      <c r="CB312" s="37">
        <f t="shared" ca="1" si="154"/>
        <v>10000</v>
      </c>
      <c r="CC312" s="37">
        <f t="shared" ca="1" si="155"/>
        <v>0</v>
      </c>
      <c r="CD312">
        <f t="shared" ca="1" si="169"/>
        <v>0</v>
      </c>
      <c r="CW312">
        <f t="shared" si="178"/>
        <v>303</v>
      </c>
      <c r="CX312" s="52">
        <f ca="1">'Rainfall Year 2065 '!M423</f>
        <v>0</v>
      </c>
      <c r="CY312" s="37">
        <f t="shared" ca="1" si="156"/>
        <v>0</v>
      </c>
      <c r="CZ312" s="37">
        <f t="shared" ca="1" si="170"/>
        <v>2444.4396106602744</v>
      </c>
      <c r="DA312" s="37">
        <f t="shared" ca="1" si="157"/>
        <v>2444.4396106602744</v>
      </c>
      <c r="DB312" s="37">
        <f t="shared" ca="1" si="158"/>
        <v>0</v>
      </c>
      <c r="DC312">
        <f t="shared" ca="1" si="171"/>
        <v>0</v>
      </c>
      <c r="DV312">
        <f t="shared" si="179"/>
        <v>303</v>
      </c>
      <c r="DW312" s="52">
        <f ca="1">'Rainfall Year 2075'!M423</f>
        <v>2.0354514919942832</v>
      </c>
      <c r="DX312" s="37">
        <f t="shared" ca="1" si="159"/>
        <v>3663.8126855897099</v>
      </c>
      <c r="DY312" s="37">
        <f t="shared" ca="1" si="172"/>
        <v>0</v>
      </c>
      <c r="DZ312" s="37">
        <f t="shared" ca="1" si="160"/>
        <v>0</v>
      </c>
      <c r="EA312" s="37">
        <f t="shared" ca="1" si="161"/>
        <v>0</v>
      </c>
      <c r="EB312">
        <f t="shared" ca="1" si="173"/>
        <v>1</v>
      </c>
    </row>
    <row r="313" spans="1:132">
      <c r="A313">
        <f t="shared" si="174"/>
        <v>304</v>
      </c>
      <c r="B313" s="52">
        <f ca="1">'Rainfall Year 2025'!M424</f>
        <v>2.4815626044278147</v>
      </c>
      <c r="C313" s="37">
        <f t="shared" ca="1" si="144"/>
        <v>4466.8126879700667</v>
      </c>
      <c r="D313" s="37">
        <f t="shared" ca="1" si="162"/>
        <v>10000</v>
      </c>
      <c r="E313" s="37">
        <f t="shared" ca="1" si="145"/>
        <v>10000</v>
      </c>
      <c r="F313" s="37">
        <f t="shared" ca="1" si="146"/>
        <v>0</v>
      </c>
      <c r="G313">
        <f t="shared" ca="1" si="163"/>
        <v>1</v>
      </c>
      <c r="Z313">
        <f t="shared" si="175"/>
        <v>304</v>
      </c>
      <c r="AA313" s="52">
        <f ca="1">'Rainfall Year 2035 '!M424</f>
        <v>9.5014208662383637E-2</v>
      </c>
      <c r="AB313" s="37">
        <f t="shared" ca="1" si="147"/>
        <v>171.02557559229055</v>
      </c>
      <c r="AC313" s="37">
        <f t="shared" ca="1" si="164"/>
        <v>5149.3266103077895</v>
      </c>
      <c r="AD313" s="37">
        <f t="shared" ca="1" si="148"/>
        <v>5149.3266103077895</v>
      </c>
      <c r="AE313" s="37">
        <f t="shared" ca="1" si="149"/>
        <v>0</v>
      </c>
      <c r="AF313">
        <f t="shared" ca="1" si="165"/>
        <v>1</v>
      </c>
      <c r="AX313">
        <f t="shared" si="176"/>
        <v>304</v>
      </c>
      <c r="AY313" s="52">
        <f ca="1">'Rainfall Year 2045'!M424</f>
        <v>0</v>
      </c>
      <c r="AZ313" s="37">
        <f t="shared" ca="1" si="150"/>
        <v>0</v>
      </c>
      <c r="BA313" s="37">
        <f t="shared" ca="1" si="166"/>
        <v>0</v>
      </c>
      <c r="BB313" s="37">
        <f t="shared" ca="1" si="151"/>
        <v>0</v>
      </c>
      <c r="BC313" s="37">
        <f t="shared" ca="1" si="152"/>
        <v>0</v>
      </c>
      <c r="BD313">
        <f t="shared" ca="1" si="167"/>
        <v>0</v>
      </c>
      <c r="BX313">
        <f t="shared" si="177"/>
        <v>304</v>
      </c>
      <c r="BY313" s="52">
        <f ca="1">'Rainfall Year 2055 '!M424</f>
        <v>0</v>
      </c>
      <c r="BZ313" s="37">
        <f t="shared" ca="1" si="153"/>
        <v>0</v>
      </c>
      <c r="CA313" s="37">
        <f t="shared" ca="1" si="168"/>
        <v>0</v>
      </c>
      <c r="CB313" s="37">
        <f t="shared" ca="1" si="154"/>
        <v>0</v>
      </c>
      <c r="CC313" s="37">
        <f t="shared" ca="1" si="155"/>
        <v>0</v>
      </c>
      <c r="CD313">
        <f t="shared" ca="1" si="169"/>
        <v>0</v>
      </c>
      <c r="CW313">
        <f t="shared" si="178"/>
        <v>304</v>
      </c>
      <c r="CX313" s="52">
        <f ca="1">'Rainfall Year 2065 '!M424</f>
        <v>0</v>
      </c>
      <c r="CY313" s="37">
        <f t="shared" ca="1" si="156"/>
        <v>0</v>
      </c>
      <c r="CZ313" s="37">
        <f t="shared" ca="1" si="170"/>
        <v>0</v>
      </c>
      <c r="DA313" s="37">
        <f t="shared" ca="1" si="157"/>
        <v>0</v>
      </c>
      <c r="DB313" s="37">
        <f t="shared" ca="1" si="158"/>
        <v>0</v>
      </c>
      <c r="DC313">
        <f t="shared" ca="1" si="171"/>
        <v>0</v>
      </c>
      <c r="DV313">
        <f t="shared" si="179"/>
        <v>304</v>
      </c>
      <c r="DW313" s="52">
        <f ca="1">'Rainfall Year 2075'!M424</f>
        <v>5.0740281741104631</v>
      </c>
      <c r="DX313" s="37">
        <f t="shared" ca="1" si="159"/>
        <v>9133.2507133988329</v>
      </c>
      <c r="DY313" s="37">
        <f t="shared" ca="1" si="172"/>
        <v>3663.8126855897099</v>
      </c>
      <c r="DZ313" s="37">
        <f t="shared" ca="1" si="160"/>
        <v>3663.8126855897099</v>
      </c>
      <c r="EA313" s="37">
        <f t="shared" ca="1" si="161"/>
        <v>0</v>
      </c>
      <c r="EB313">
        <f t="shared" ca="1" si="173"/>
        <v>1</v>
      </c>
    </row>
    <row r="314" spans="1:132">
      <c r="A314">
        <f t="shared" si="174"/>
        <v>305</v>
      </c>
      <c r="B314" s="52">
        <f ca="1">'Rainfall Year 2025'!M438</f>
        <v>13.992852590398629</v>
      </c>
      <c r="C314" s="37">
        <f t="shared" ca="1" si="144"/>
        <v>25187.134662717534</v>
      </c>
      <c r="D314" s="37">
        <f t="shared" ca="1" si="162"/>
        <v>4466.8126879700667</v>
      </c>
      <c r="E314" s="37">
        <f t="shared" ca="1" si="145"/>
        <v>4466.8126879700667</v>
      </c>
      <c r="F314" s="37">
        <f t="shared" ca="1" si="146"/>
        <v>15187.134662717534</v>
      </c>
      <c r="G314">
        <f t="shared" ca="1" si="163"/>
        <v>1</v>
      </c>
      <c r="Z314">
        <f t="shared" si="175"/>
        <v>305</v>
      </c>
      <c r="AA314" s="52">
        <f ca="1">'Rainfall Year 2035 '!M438</f>
        <v>4.9778922860691015</v>
      </c>
      <c r="AB314" s="37">
        <f t="shared" ca="1" si="147"/>
        <v>8960.2061149243818</v>
      </c>
      <c r="AC314" s="37">
        <f t="shared" ca="1" si="164"/>
        <v>171.02557559229081</v>
      </c>
      <c r="AD314" s="37">
        <f t="shared" ca="1" si="148"/>
        <v>171.02557559229081</v>
      </c>
      <c r="AE314" s="37">
        <f t="shared" ca="1" si="149"/>
        <v>0</v>
      </c>
      <c r="AF314">
        <f t="shared" ca="1" si="165"/>
        <v>1</v>
      </c>
      <c r="AX314">
        <f t="shared" si="176"/>
        <v>305</v>
      </c>
      <c r="AY314" s="52">
        <f ca="1">'Rainfall Year 2045'!M438</f>
        <v>1.2575440641807716</v>
      </c>
      <c r="AZ314" s="37">
        <f t="shared" ca="1" si="150"/>
        <v>2263.5793155253887</v>
      </c>
      <c r="BA314" s="37">
        <f t="shared" ca="1" si="166"/>
        <v>0</v>
      </c>
      <c r="BB314" s="37">
        <f t="shared" ca="1" si="151"/>
        <v>0</v>
      </c>
      <c r="BC314" s="37">
        <f t="shared" ca="1" si="152"/>
        <v>0</v>
      </c>
      <c r="BD314">
        <f t="shared" ca="1" si="167"/>
        <v>1</v>
      </c>
      <c r="BX314">
        <f t="shared" si="177"/>
        <v>305</v>
      </c>
      <c r="BY314" s="52">
        <f ca="1">'Rainfall Year 2055 '!M438</f>
        <v>0.84060886242763921</v>
      </c>
      <c r="BZ314" s="37">
        <f t="shared" ca="1" si="153"/>
        <v>1513.0959523697506</v>
      </c>
      <c r="CA314" s="37">
        <f t="shared" ca="1" si="168"/>
        <v>0</v>
      </c>
      <c r="CB314" s="37">
        <f t="shared" ca="1" si="154"/>
        <v>0</v>
      </c>
      <c r="CC314" s="37">
        <f t="shared" ca="1" si="155"/>
        <v>0</v>
      </c>
      <c r="CD314">
        <f t="shared" ca="1" si="169"/>
        <v>1</v>
      </c>
      <c r="CW314">
        <f t="shared" si="178"/>
        <v>305</v>
      </c>
      <c r="CX314" s="52">
        <f ca="1">'Rainfall Year 2065 '!M438</f>
        <v>4.8920583321231002</v>
      </c>
      <c r="CY314" s="37">
        <f t="shared" ca="1" si="156"/>
        <v>8805.70499782158</v>
      </c>
      <c r="CZ314" s="37">
        <f t="shared" ca="1" si="170"/>
        <v>0</v>
      </c>
      <c r="DA314" s="37">
        <f t="shared" ca="1" si="157"/>
        <v>0</v>
      </c>
      <c r="DB314" s="37">
        <f t="shared" ca="1" si="158"/>
        <v>0</v>
      </c>
      <c r="DC314">
        <f t="shared" ca="1" si="171"/>
        <v>1</v>
      </c>
      <c r="DV314">
        <f t="shared" si="179"/>
        <v>305</v>
      </c>
      <c r="DW314" s="52">
        <f ca="1">'Rainfall Year 2075'!M438</f>
        <v>2.6120619996891512</v>
      </c>
      <c r="DX314" s="37">
        <f t="shared" ca="1" si="159"/>
        <v>4701.7115994404721</v>
      </c>
      <c r="DY314" s="37">
        <f t="shared" ca="1" si="172"/>
        <v>9133.2507133988329</v>
      </c>
      <c r="DZ314" s="37">
        <f t="shared" ca="1" si="160"/>
        <v>9133.2507133988329</v>
      </c>
      <c r="EA314" s="37">
        <f t="shared" ca="1" si="161"/>
        <v>0</v>
      </c>
      <c r="EB314">
        <f t="shared" ca="1" si="173"/>
        <v>1</v>
      </c>
    </row>
    <row r="315" spans="1:132">
      <c r="A315">
        <f t="shared" si="174"/>
        <v>306</v>
      </c>
      <c r="B315" s="52">
        <f ca="1">'Rainfall Year 2025'!M439</f>
        <v>0</v>
      </c>
      <c r="C315" s="37">
        <f t="shared" ca="1" si="144"/>
        <v>0</v>
      </c>
      <c r="D315" s="37">
        <f t="shared" ca="1" si="162"/>
        <v>10000</v>
      </c>
      <c r="E315" s="37">
        <f t="shared" ca="1" si="145"/>
        <v>10000</v>
      </c>
      <c r="F315" s="37">
        <f t="shared" ca="1" si="146"/>
        <v>0</v>
      </c>
      <c r="G315">
        <f t="shared" ca="1" si="163"/>
        <v>0</v>
      </c>
      <c r="Z315">
        <f t="shared" si="175"/>
        <v>306</v>
      </c>
      <c r="AA315" s="52">
        <f ca="1">'Rainfall Year 2035 '!M439</f>
        <v>5.3520218416090204</v>
      </c>
      <c r="AB315" s="37">
        <f t="shared" ca="1" si="147"/>
        <v>9633.6393148962361</v>
      </c>
      <c r="AC315" s="37">
        <f t="shared" ca="1" si="164"/>
        <v>8960.2061149243818</v>
      </c>
      <c r="AD315" s="37">
        <f t="shared" ca="1" si="148"/>
        <v>8960.2061149243818</v>
      </c>
      <c r="AE315" s="37">
        <f t="shared" ca="1" si="149"/>
        <v>0</v>
      </c>
      <c r="AF315">
        <f t="shared" ca="1" si="165"/>
        <v>1</v>
      </c>
      <c r="AX315">
        <f t="shared" si="176"/>
        <v>306</v>
      </c>
      <c r="AY315" s="52">
        <f ca="1">'Rainfall Year 2045'!M439</f>
        <v>4.3118045864388268</v>
      </c>
      <c r="AZ315" s="37">
        <f t="shared" ca="1" si="150"/>
        <v>7761.2482555898887</v>
      </c>
      <c r="BA315" s="37">
        <f t="shared" ca="1" si="166"/>
        <v>2263.5793155253887</v>
      </c>
      <c r="BB315" s="37">
        <f t="shared" ca="1" si="151"/>
        <v>2263.5793155253887</v>
      </c>
      <c r="BC315" s="37">
        <f t="shared" ca="1" si="152"/>
        <v>0</v>
      </c>
      <c r="BD315">
        <f t="shared" ca="1" si="167"/>
        <v>1</v>
      </c>
      <c r="BX315">
        <f t="shared" si="177"/>
        <v>306</v>
      </c>
      <c r="BY315" s="52">
        <f ca="1">'Rainfall Year 2055 '!M439</f>
        <v>1.728978423175666</v>
      </c>
      <c r="BZ315" s="37">
        <f t="shared" ca="1" si="153"/>
        <v>3112.1611617161989</v>
      </c>
      <c r="CA315" s="37">
        <f t="shared" ca="1" si="168"/>
        <v>1513.0959523697506</v>
      </c>
      <c r="CB315" s="37">
        <f t="shared" ca="1" si="154"/>
        <v>1513.0959523697506</v>
      </c>
      <c r="CC315" s="37">
        <f t="shared" ca="1" si="155"/>
        <v>0</v>
      </c>
      <c r="CD315">
        <f t="shared" ca="1" si="169"/>
        <v>1</v>
      </c>
      <c r="CW315">
        <f t="shared" si="178"/>
        <v>306</v>
      </c>
      <c r="CX315" s="52">
        <f ca="1">'Rainfall Year 2065 '!M439</f>
        <v>8.3961999283060862E-2</v>
      </c>
      <c r="CY315" s="37">
        <f t="shared" ca="1" si="156"/>
        <v>151.13159870950955</v>
      </c>
      <c r="CZ315" s="37">
        <f t="shared" ca="1" si="170"/>
        <v>8805.70499782158</v>
      </c>
      <c r="DA315" s="37">
        <f t="shared" ca="1" si="157"/>
        <v>8805.70499782158</v>
      </c>
      <c r="DB315" s="37">
        <f t="shared" ca="1" si="158"/>
        <v>0</v>
      </c>
      <c r="DC315">
        <f t="shared" ca="1" si="171"/>
        <v>1</v>
      </c>
      <c r="DV315">
        <f t="shared" si="179"/>
        <v>306</v>
      </c>
      <c r="DW315" s="52">
        <f ca="1">'Rainfall Year 2075'!M439</f>
        <v>0.70263911058893969</v>
      </c>
      <c r="DX315" s="37">
        <f t="shared" ca="1" si="159"/>
        <v>1264.7503990600915</v>
      </c>
      <c r="DY315" s="37">
        <f t="shared" ca="1" si="172"/>
        <v>4701.7115994404721</v>
      </c>
      <c r="DZ315" s="37">
        <f t="shared" ca="1" si="160"/>
        <v>4701.7115994404721</v>
      </c>
      <c r="EA315" s="37">
        <f t="shared" ca="1" si="161"/>
        <v>0</v>
      </c>
      <c r="EB315">
        <f t="shared" ca="1" si="173"/>
        <v>1</v>
      </c>
    </row>
    <row r="316" spans="1:132">
      <c r="A316">
        <f t="shared" si="174"/>
        <v>307</v>
      </c>
      <c r="B316" s="52">
        <f ca="1">'Rainfall Year 2025'!M440</f>
        <v>8.3888172477079301</v>
      </c>
      <c r="C316" s="37">
        <f t="shared" ca="1" si="144"/>
        <v>15099.871045874273</v>
      </c>
      <c r="D316" s="37">
        <f t="shared" ca="1" si="162"/>
        <v>0</v>
      </c>
      <c r="E316" s="37">
        <f t="shared" ca="1" si="145"/>
        <v>0</v>
      </c>
      <c r="F316" s="37">
        <f t="shared" ca="1" si="146"/>
        <v>5099.8710458742735</v>
      </c>
      <c r="G316">
        <f t="shared" ca="1" si="163"/>
        <v>1</v>
      </c>
      <c r="Z316">
        <f t="shared" si="175"/>
        <v>307</v>
      </c>
      <c r="AA316" s="52">
        <f ca="1">'Rainfall Year 2035 '!M440</f>
        <v>0</v>
      </c>
      <c r="AB316" s="37">
        <f t="shared" ca="1" si="147"/>
        <v>0</v>
      </c>
      <c r="AC316" s="37">
        <f t="shared" ca="1" si="164"/>
        <v>9633.6393148962379</v>
      </c>
      <c r="AD316" s="37">
        <f t="shared" ca="1" si="148"/>
        <v>9633.6393148962379</v>
      </c>
      <c r="AE316" s="37">
        <f t="shared" ca="1" si="149"/>
        <v>0</v>
      </c>
      <c r="AF316">
        <f t="shared" ca="1" si="165"/>
        <v>0</v>
      </c>
      <c r="AX316">
        <f t="shared" si="176"/>
        <v>307</v>
      </c>
      <c r="AY316" s="52">
        <f ca="1">'Rainfall Year 2045'!M440</f>
        <v>2.6541752010646125</v>
      </c>
      <c r="AZ316" s="37">
        <f t="shared" ca="1" si="150"/>
        <v>4777.515361916302</v>
      </c>
      <c r="BA316" s="37">
        <f t="shared" ca="1" si="166"/>
        <v>7761.2482555898896</v>
      </c>
      <c r="BB316" s="37">
        <f t="shared" ca="1" si="151"/>
        <v>7761.2482555898896</v>
      </c>
      <c r="BC316" s="37">
        <f t="shared" ca="1" si="152"/>
        <v>0</v>
      </c>
      <c r="BD316">
        <f t="shared" ca="1" si="167"/>
        <v>1</v>
      </c>
      <c r="BX316">
        <f t="shared" si="177"/>
        <v>307</v>
      </c>
      <c r="BY316" s="52">
        <f ca="1">'Rainfall Year 2055 '!M440</f>
        <v>1.5285456676817264</v>
      </c>
      <c r="BZ316" s="37">
        <f t="shared" ca="1" si="153"/>
        <v>2751.3822018271076</v>
      </c>
      <c r="CA316" s="37">
        <f t="shared" ca="1" si="168"/>
        <v>3112.1611617161984</v>
      </c>
      <c r="CB316" s="37">
        <f t="shared" ca="1" si="154"/>
        <v>3112.1611617161984</v>
      </c>
      <c r="CC316" s="37">
        <f t="shared" ca="1" si="155"/>
        <v>0</v>
      </c>
      <c r="CD316">
        <f t="shared" ca="1" si="169"/>
        <v>1</v>
      </c>
      <c r="CW316">
        <f t="shared" si="178"/>
        <v>307</v>
      </c>
      <c r="CX316" s="52">
        <f ca="1">'Rainfall Year 2065 '!M440</f>
        <v>2.054306771650404</v>
      </c>
      <c r="CY316" s="37">
        <f t="shared" ca="1" si="156"/>
        <v>3697.7521889707273</v>
      </c>
      <c r="CZ316" s="37">
        <f t="shared" ca="1" si="170"/>
        <v>151.13159870950949</v>
      </c>
      <c r="DA316" s="37">
        <f t="shared" ca="1" si="157"/>
        <v>151.13159870950949</v>
      </c>
      <c r="DB316" s="37">
        <f t="shared" ca="1" si="158"/>
        <v>0</v>
      </c>
      <c r="DC316">
        <f t="shared" ca="1" si="171"/>
        <v>1</v>
      </c>
      <c r="DV316">
        <f t="shared" si="179"/>
        <v>307</v>
      </c>
      <c r="DW316" s="52">
        <f ca="1">'Rainfall Year 2075'!M440</f>
        <v>0.36610516037117591</v>
      </c>
      <c r="DX316" s="37">
        <f t="shared" ca="1" si="159"/>
        <v>658.98928866811661</v>
      </c>
      <c r="DY316" s="37">
        <f t="shared" ca="1" si="172"/>
        <v>1264.7503990600917</v>
      </c>
      <c r="DZ316" s="37">
        <f t="shared" ca="1" si="160"/>
        <v>1264.7503990600917</v>
      </c>
      <c r="EA316" s="37">
        <f t="shared" ca="1" si="161"/>
        <v>0</v>
      </c>
      <c r="EB316">
        <f t="shared" ca="1" si="173"/>
        <v>1</v>
      </c>
    </row>
    <row r="317" spans="1:132">
      <c r="A317">
        <f t="shared" si="174"/>
        <v>308</v>
      </c>
      <c r="B317" s="52">
        <f ca="1">'Rainfall Year 2025'!M441</f>
        <v>0</v>
      </c>
      <c r="C317" s="37">
        <f t="shared" ca="1" si="144"/>
        <v>0</v>
      </c>
      <c r="D317" s="37">
        <f t="shared" ca="1" si="162"/>
        <v>10000</v>
      </c>
      <c r="E317" s="37">
        <f t="shared" ca="1" si="145"/>
        <v>10000</v>
      </c>
      <c r="F317" s="37">
        <f t="shared" ca="1" si="146"/>
        <v>0</v>
      </c>
      <c r="G317">
        <f t="shared" ca="1" si="163"/>
        <v>0</v>
      </c>
      <c r="Z317">
        <f t="shared" si="175"/>
        <v>308</v>
      </c>
      <c r="AA317" s="52">
        <f ca="1">'Rainfall Year 2035 '!M441</f>
        <v>0</v>
      </c>
      <c r="AB317" s="37">
        <f t="shared" ca="1" si="147"/>
        <v>0</v>
      </c>
      <c r="AC317" s="37">
        <f t="shared" ca="1" si="164"/>
        <v>0</v>
      </c>
      <c r="AD317" s="37">
        <f t="shared" ca="1" si="148"/>
        <v>0</v>
      </c>
      <c r="AE317" s="37">
        <f t="shared" ca="1" si="149"/>
        <v>0</v>
      </c>
      <c r="AF317">
        <f t="shared" ca="1" si="165"/>
        <v>0</v>
      </c>
      <c r="AX317">
        <f t="shared" si="176"/>
        <v>308</v>
      </c>
      <c r="AY317" s="52">
        <f ca="1">'Rainfall Year 2045'!M441</f>
        <v>0</v>
      </c>
      <c r="AZ317" s="37">
        <f t="shared" ca="1" si="150"/>
        <v>0</v>
      </c>
      <c r="BA317" s="37">
        <f t="shared" ca="1" si="166"/>
        <v>4777.5153619163029</v>
      </c>
      <c r="BB317" s="37">
        <f t="shared" ca="1" si="151"/>
        <v>4777.5153619163029</v>
      </c>
      <c r="BC317" s="37">
        <f t="shared" ca="1" si="152"/>
        <v>0</v>
      </c>
      <c r="BD317">
        <f t="shared" ca="1" si="167"/>
        <v>0</v>
      </c>
      <c r="BX317">
        <f t="shared" si="177"/>
        <v>308</v>
      </c>
      <c r="BY317" s="52">
        <f ca="1">'Rainfall Year 2055 '!M441</f>
        <v>0</v>
      </c>
      <c r="BZ317" s="37">
        <f t="shared" ca="1" si="153"/>
        <v>0</v>
      </c>
      <c r="CA317" s="37">
        <f t="shared" ca="1" si="168"/>
        <v>2751.3822018271071</v>
      </c>
      <c r="CB317" s="37">
        <f t="shared" ca="1" si="154"/>
        <v>2751.3822018271071</v>
      </c>
      <c r="CC317" s="37">
        <f t="shared" ca="1" si="155"/>
        <v>0</v>
      </c>
      <c r="CD317">
        <f t="shared" ca="1" si="169"/>
        <v>0</v>
      </c>
      <c r="CW317">
        <f t="shared" si="178"/>
        <v>308</v>
      </c>
      <c r="CX317" s="52">
        <f ca="1">'Rainfall Year 2065 '!M441</f>
        <v>0</v>
      </c>
      <c r="CY317" s="37">
        <f t="shared" ca="1" si="156"/>
        <v>0</v>
      </c>
      <c r="CZ317" s="37">
        <f t="shared" ca="1" si="170"/>
        <v>3697.7521889707273</v>
      </c>
      <c r="DA317" s="37">
        <f t="shared" ca="1" si="157"/>
        <v>3697.7521889707273</v>
      </c>
      <c r="DB317" s="37">
        <f t="shared" ca="1" si="158"/>
        <v>0</v>
      </c>
      <c r="DC317">
        <f t="shared" ca="1" si="171"/>
        <v>0</v>
      </c>
      <c r="DV317">
        <f t="shared" si="179"/>
        <v>308</v>
      </c>
      <c r="DW317" s="52">
        <f ca="1">'Rainfall Year 2075'!M441</f>
        <v>7.4027246075480488E-2</v>
      </c>
      <c r="DX317" s="37">
        <f t="shared" ca="1" si="159"/>
        <v>133.24904293586488</v>
      </c>
      <c r="DY317" s="37">
        <f t="shared" ca="1" si="172"/>
        <v>658.98928866811661</v>
      </c>
      <c r="DZ317" s="37">
        <f t="shared" ca="1" si="160"/>
        <v>658.98928866811661</v>
      </c>
      <c r="EA317" s="37">
        <f t="shared" ca="1" si="161"/>
        <v>0</v>
      </c>
      <c r="EB317">
        <f t="shared" ca="1" si="173"/>
        <v>1</v>
      </c>
    </row>
    <row r="318" spans="1:132">
      <c r="A318">
        <f t="shared" si="174"/>
        <v>309</v>
      </c>
      <c r="B318" s="52">
        <f ca="1">'Rainfall Year 2025'!M442</f>
        <v>6.0258545678842808</v>
      </c>
      <c r="C318" s="37">
        <f t="shared" ca="1" si="144"/>
        <v>10846.538222191706</v>
      </c>
      <c r="D318" s="37">
        <f t="shared" ca="1" si="162"/>
        <v>0</v>
      </c>
      <c r="E318" s="37">
        <f t="shared" ca="1" si="145"/>
        <v>0</v>
      </c>
      <c r="F318" s="37">
        <f t="shared" ca="1" si="146"/>
        <v>846.53822219170615</v>
      </c>
      <c r="G318">
        <f t="shared" ca="1" si="163"/>
        <v>1</v>
      </c>
      <c r="Z318">
        <f t="shared" si="175"/>
        <v>309</v>
      </c>
      <c r="AA318" s="52">
        <f ca="1">'Rainfall Year 2035 '!M442</f>
        <v>1.7713365654385191</v>
      </c>
      <c r="AB318" s="37">
        <f t="shared" ca="1" si="147"/>
        <v>3188.4058177893344</v>
      </c>
      <c r="AC318" s="37">
        <f t="shared" ca="1" si="164"/>
        <v>0</v>
      </c>
      <c r="AD318" s="37">
        <f t="shared" ca="1" si="148"/>
        <v>0</v>
      </c>
      <c r="AE318" s="37">
        <f t="shared" ca="1" si="149"/>
        <v>0</v>
      </c>
      <c r="AF318">
        <f t="shared" ca="1" si="165"/>
        <v>1</v>
      </c>
      <c r="AX318">
        <f t="shared" si="176"/>
        <v>309</v>
      </c>
      <c r="AY318" s="52">
        <f ca="1">'Rainfall Year 2045'!M442</f>
        <v>0.7532273805229206</v>
      </c>
      <c r="AZ318" s="37">
        <f t="shared" ca="1" si="150"/>
        <v>1355.8092849412571</v>
      </c>
      <c r="BA318" s="37">
        <f t="shared" ca="1" si="166"/>
        <v>0</v>
      </c>
      <c r="BB318" s="37">
        <f t="shared" ca="1" si="151"/>
        <v>0</v>
      </c>
      <c r="BC318" s="37">
        <f t="shared" ca="1" si="152"/>
        <v>0</v>
      </c>
      <c r="BD318">
        <f t="shared" ca="1" si="167"/>
        <v>1</v>
      </c>
      <c r="BX318">
        <f t="shared" si="177"/>
        <v>309</v>
      </c>
      <c r="BY318" s="52">
        <f ca="1">'Rainfall Year 2055 '!M442</f>
        <v>0</v>
      </c>
      <c r="BZ318" s="37">
        <f t="shared" ca="1" si="153"/>
        <v>0</v>
      </c>
      <c r="CA318" s="37">
        <f t="shared" ca="1" si="168"/>
        <v>0</v>
      </c>
      <c r="CB318" s="37">
        <f t="shared" ca="1" si="154"/>
        <v>0</v>
      </c>
      <c r="CC318" s="37">
        <f t="shared" ca="1" si="155"/>
        <v>0</v>
      </c>
      <c r="CD318">
        <f t="shared" ca="1" si="169"/>
        <v>0</v>
      </c>
      <c r="CW318">
        <f t="shared" si="178"/>
        <v>309</v>
      </c>
      <c r="CX318" s="52">
        <f ca="1">'Rainfall Year 2065 '!M442</f>
        <v>0</v>
      </c>
      <c r="CY318" s="37">
        <f t="shared" ca="1" si="156"/>
        <v>0</v>
      </c>
      <c r="CZ318" s="37">
        <f t="shared" ca="1" si="170"/>
        <v>0</v>
      </c>
      <c r="DA318" s="37">
        <f t="shared" ca="1" si="157"/>
        <v>0</v>
      </c>
      <c r="DB318" s="37">
        <f t="shared" ca="1" si="158"/>
        <v>0</v>
      </c>
      <c r="DC318">
        <f t="shared" ca="1" si="171"/>
        <v>0</v>
      </c>
      <c r="DV318">
        <f t="shared" si="179"/>
        <v>309</v>
      </c>
      <c r="DW318" s="52">
        <f ca="1">'Rainfall Year 2075'!M442</f>
        <v>1.1656345628637934</v>
      </c>
      <c r="DX318" s="37">
        <f t="shared" ca="1" si="159"/>
        <v>2098.1422131548279</v>
      </c>
      <c r="DY318" s="37">
        <f t="shared" ca="1" si="172"/>
        <v>133.24904293586485</v>
      </c>
      <c r="DZ318" s="37">
        <f t="shared" ca="1" si="160"/>
        <v>133.24904293586485</v>
      </c>
      <c r="EA318" s="37">
        <f t="shared" ca="1" si="161"/>
        <v>0</v>
      </c>
      <c r="EB318">
        <f t="shared" ca="1" si="173"/>
        <v>1</v>
      </c>
    </row>
    <row r="319" spans="1:132">
      <c r="A319">
        <f t="shared" si="174"/>
        <v>310</v>
      </c>
      <c r="B319" s="52">
        <f ca="1">'Rainfall Year 2025'!M443</f>
        <v>2.0603136862727287</v>
      </c>
      <c r="C319" s="37">
        <f t="shared" ca="1" si="144"/>
        <v>3708.5646352909116</v>
      </c>
      <c r="D319" s="37">
        <f t="shared" ca="1" si="162"/>
        <v>10000</v>
      </c>
      <c r="E319" s="37">
        <f t="shared" ca="1" si="145"/>
        <v>10000</v>
      </c>
      <c r="F319" s="37">
        <f t="shared" ca="1" si="146"/>
        <v>0</v>
      </c>
      <c r="G319">
        <f t="shared" ca="1" si="163"/>
        <v>1</v>
      </c>
      <c r="Z319">
        <f t="shared" si="175"/>
        <v>310</v>
      </c>
      <c r="AA319" s="52">
        <f ca="1">'Rainfall Year 2035 '!M443</f>
        <v>0</v>
      </c>
      <c r="AB319" s="37">
        <f t="shared" ca="1" si="147"/>
        <v>0</v>
      </c>
      <c r="AC319" s="37">
        <f t="shared" ca="1" si="164"/>
        <v>3188.4058177893344</v>
      </c>
      <c r="AD319" s="37">
        <f t="shared" ca="1" si="148"/>
        <v>3188.4058177893344</v>
      </c>
      <c r="AE319" s="37">
        <f t="shared" ca="1" si="149"/>
        <v>0</v>
      </c>
      <c r="AF319">
        <f t="shared" ca="1" si="165"/>
        <v>0</v>
      </c>
      <c r="AX319">
        <f t="shared" si="176"/>
        <v>310</v>
      </c>
      <c r="AY319" s="52">
        <f ca="1">'Rainfall Year 2045'!M443</f>
        <v>1.724591467596694</v>
      </c>
      <c r="AZ319" s="37">
        <f t="shared" ca="1" si="150"/>
        <v>3104.264641674049</v>
      </c>
      <c r="BA319" s="37">
        <f t="shared" ca="1" si="166"/>
        <v>1355.8092849412571</v>
      </c>
      <c r="BB319" s="37">
        <f t="shared" ca="1" si="151"/>
        <v>1355.8092849412571</v>
      </c>
      <c r="BC319" s="37">
        <f t="shared" ca="1" si="152"/>
        <v>0</v>
      </c>
      <c r="BD319">
        <f t="shared" ca="1" si="167"/>
        <v>1</v>
      </c>
      <c r="BX319">
        <f t="shared" si="177"/>
        <v>310</v>
      </c>
      <c r="BY319" s="52">
        <f ca="1">'Rainfall Year 2055 '!M443</f>
        <v>0</v>
      </c>
      <c r="BZ319" s="37">
        <f t="shared" ca="1" si="153"/>
        <v>0</v>
      </c>
      <c r="CA319" s="37">
        <f t="shared" ca="1" si="168"/>
        <v>0</v>
      </c>
      <c r="CB319" s="37">
        <f t="shared" ca="1" si="154"/>
        <v>0</v>
      </c>
      <c r="CC319" s="37">
        <f t="shared" ca="1" si="155"/>
        <v>0</v>
      </c>
      <c r="CD319">
        <f t="shared" ca="1" si="169"/>
        <v>0</v>
      </c>
      <c r="CW319">
        <f t="shared" si="178"/>
        <v>310</v>
      </c>
      <c r="CX319" s="52">
        <f ca="1">'Rainfall Year 2065 '!M443</f>
        <v>0</v>
      </c>
      <c r="CY319" s="37">
        <f t="shared" ca="1" si="156"/>
        <v>0</v>
      </c>
      <c r="CZ319" s="37">
        <f t="shared" ca="1" si="170"/>
        <v>0</v>
      </c>
      <c r="DA319" s="37">
        <f t="shared" ca="1" si="157"/>
        <v>0</v>
      </c>
      <c r="DB319" s="37">
        <f t="shared" ca="1" si="158"/>
        <v>0</v>
      </c>
      <c r="DC319">
        <f t="shared" ca="1" si="171"/>
        <v>0</v>
      </c>
      <c r="DV319">
        <f t="shared" si="179"/>
        <v>310</v>
      </c>
      <c r="DW319" s="52">
        <f ca="1">'Rainfall Year 2075'!M443</f>
        <v>5.9177865988291822</v>
      </c>
      <c r="DX319" s="37">
        <f t="shared" ca="1" si="159"/>
        <v>10652.015877892529</v>
      </c>
      <c r="DY319" s="37">
        <f t="shared" ca="1" si="172"/>
        <v>2098.1422131548279</v>
      </c>
      <c r="DZ319" s="37">
        <f t="shared" ca="1" si="160"/>
        <v>2098.1422131548279</v>
      </c>
      <c r="EA319" s="37">
        <f t="shared" ca="1" si="161"/>
        <v>652.01587789252881</v>
      </c>
      <c r="EB319">
        <f t="shared" ca="1" si="173"/>
        <v>1</v>
      </c>
    </row>
    <row r="320" spans="1:132">
      <c r="A320">
        <f t="shared" si="174"/>
        <v>311</v>
      </c>
      <c r="B320" s="52">
        <f ca="1">'Rainfall Year 2025'!M444</f>
        <v>1.365615014754701</v>
      </c>
      <c r="C320" s="37">
        <f t="shared" ca="1" si="144"/>
        <v>2458.1070265584617</v>
      </c>
      <c r="D320" s="37">
        <f t="shared" ca="1" si="162"/>
        <v>3708.5646352909116</v>
      </c>
      <c r="E320" s="37">
        <f t="shared" ca="1" si="145"/>
        <v>3708.5646352909116</v>
      </c>
      <c r="F320" s="37">
        <f t="shared" ca="1" si="146"/>
        <v>0</v>
      </c>
      <c r="G320">
        <f t="shared" ca="1" si="163"/>
        <v>1</v>
      </c>
      <c r="Z320">
        <f t="shared" si="175"/>
        <v>311</v>
      </c>
      <c r="AA320" s="52">
        <f ca="1">'Rainfall Year 2035 '!M444</f>
        <v>6.3094234902224287</v>
      </c>
      <c r="AB320" s="37">
        <f t="shared" ca="1" si="147"/>
        <v>11356.962282400371</v>
      </c>
      <c r="AC320" s="37">
        <f t="shared" ca="1" si="164"/>
        <v>0</v>
      </c>
      <c r="AD320" s="37">
        <f t="shared" ca="1" si="148"/>
        <v>0</v>
      </c>
      <c r="AE320" s="37">
        <f t="shared" ca="1" si="149"/>
        <v>1356.9622824003709</v>
      </c>
      <c r="AF320">
        <f t="shared" ca="1" si="165"/>
        <v>1</v>
      </c>
      <c r="AX320">
        <f t="shared" si="176"/>
        <v>311</v>
      </c>
      <c r="AY320" s="52">
        <f ca="1">'Rainfall Year 2045'!M444</f>
        <v>0</v>
      </c>
      <c r="AZ320" s="37">
        <f t="shared" ca="1" si="150"/>
        <v>0</v>
      </c>
      <c r="BA320" s="37">
        <f t="shared" ca="1" si="166"/>
        <v>3104.264641674049</v>
      </c>
      <c r="BB320" s="37">
        <f t="shared" ca="1" si="151"/>
        <v>3104.264641674049</v>
      </c>
      <c r="BC320" s="37">
        <f t="shared" ca="1" si="152"/>
        <v>0</v>
      </c>
      <c r="BD320">
        <f t="shared" ca="1" si="167"/>
        <v>0</v>
      </c>
      <c r="BX320">
        <f t="shared" si="177"/>
        <v>311</v>
      </c>
      <c r="BY320" s="52">
        <f ca="1">'Rainfall Year 2055 '!M444</f>
        <v>0</v>
      </c>
      <c r="BZ320" s="37">
        <f t="shared" ca="1" si="153"/>
        <v>0</v>
      </c>
      <c r="CA320" s="37">
        <f t="shared" ca="1" si="168"/>
        <v>0</v>
      </c>
      <c r="CB320" s="37">
        <f t="shared" ca="1" si="154"/>
        <v>0</v>
      </c>
      <c r="CC320" s="37">
        <f t="shared" ca="1" si="155"/>
        <v>0</v>
      </c>
      <c r="CD320">
        <f t="shared" ca="1" si="169"/>
        <v>0</v>
      </c>
      <c r="CW320">
        <f t="shared" si="178"/>
        <v>311</v>
      </c>
      <c r="CX320" s="52">
        <f ca="1">'Rainfall Year 2065 '!M444</f>
        <v>0</v>
      </c>
      <c r="CY320" s="37">
        <f t="shared" ca="1" si="156"/>
        <v>0</v>
      </c>
      <c r="CZ320" s="37">
        <f t="shared" ca="1" si="170"/>
        <v>0</v>
      </c>
      <c r="DA320" s="37">
        <f t="shared" ca="1" si="157"/>
        <v>0</v>
      </c>
      <c r="DB320" s="37">
        <f t="shared" ca="1" si="158"/>
        <v>0</v>
      </c>
      <c r="DC320">
        <f t="shared" ca="1" si="171"/>
        <v>0</v>
      </c>
      <c r="DV320">
        <f t="shared" si="179"/>
        <v>311</v>
      </c>
      <c r="DW320" s="52">
        <f ca="1">'Rainfall Year 2075'!M444</f>
        <v>0</v>
      </c>
      <c r="DX320" s="37">
        <f t="shared" ca="1" si="159"/>
        <v>0</v>
      </c>
      <c r="DY320" s="37">
        <f t="shared" ca="1" si="172"/>
        <v>10000</v>
      </c>
      <c r="DZ320" s="37">
        <f t="shared" ca="1" si="160"/>
        <v>10000</v>
      </c>
      <c r="EA320" s="37">
        <f t="shared" ca="1" si="161"/>
        <v>0</v>
      </c>
      <c r="EB320">
        <f t="shared" ca="1" si="173"/>
        <v>0</v>
      </c>
    </row>
    <row r="321" spans="1:132">
      <c r="A321">
        <f t="shared" si="174"/>
        <v>312</v>
      </c>
      <c r="B321" s="52">
        <f ca="1">'Rainfall Year 2025'!M445</f>
        <v>0.30737237082699115</v>
      </c>
      <c r="C321" s="37">
        <f t="shared" ca="1" si="144"/>
        <v>553.27026748858407</v>
      </c>
      <c r="D321" s="37">
        <f t="shared" ca="1" si="162"/>
        <v>2458.1070265584622</v>
      </c>
      <c r="E321" s="37">
        <f t="shared" ca="1" si="145"/>
        <v>2458.1070265584622</v>
      </c>
      <c r="F321" s="37">
        <f t="shared" ca="1" si="146"/>
        <v>0</v>
      </c>
      <c r="G321">
        <f t="shared" ca="1" si="163"/>
        <v>1</v>
      </c>
      <c r="Z321">
        <f t="shared" si="175"/>
        <v>312</v>
      </c>
      <c r="AA321" s="52">
        <f ca="1">'Rainfall Year 2035 '!M445</f>
        <v>4.5295623247863395</v>
      </c>
      <c r="AB321" s="37">
        <f t="shared" ca="1" si="147"/>
        <v>8153.2121846154114</v>
      </c>
      <c r="AC321" s="37">
        <f t="shared" ca="1" si="164"/>
        <v>10000</v>
      </c>
      <c r="AD321" s="37">
        <f t="shared" ca="1" si="148"/>
        <v>10000</v>
      </c>
      <c r="AE321" s="37">
        <f t="shared" ca="1" si="149"/>
        <v>0</v>
      </c>
      <c r="AF321">
        <f t="shared" ca="1" si="165"/>
        <v>1</v>
      </c>
      <c r="AX321">
        <f t="shared" si="176"/>
        <v>312</v>
      </c>
      <c r="AY321" s="52">
        <f ca="1">'Rainfall Year 2045'!M445</f>
        <v>2.1977529712791735</v>
      </c>
      <c r="AZ321" s="37">
        <f t="shared" ca="1" si="150"/>
        <v>3955.9553483025124</v>
      </c>
      <c r="BA321" s="37">
        <f t="shared" ca="1" si="166"/>
        <v>0</v>
      </c>
      <c r="BB321" s="37">
        <f t="shared" ca="1" si="151"/>
        <v>0</v>
      </c>
      <c r="BC321" s="37">
        <f t="shared" ca="1" si="152"/>
        <v>0</v>
      </c>
      <c r="BD321">
        <f t="shared" ca="1" si="167"/>
        <v>1</v>
      </c>
      <c r="BX321">
        <f t="shared" si="177"/>
        <v>312</v>
      </c>
      <c r="BY321" s="52">
        <f ca="1">'Rainfall Year 2055 '!M445</f>
        <v>1.5779804525421017</v>
      </c>
      <c r="BZ321" s="37">
        <f t="shared" ca="1" si="153"/>
        <v>2840.3648145757829</v>
      </c>
      <c r="CA321" s="37">
        <f t="shared" ca="1" si="168"/>
        <v>0</v>
      </c>
      <c r="CB321" s="37">
        <f t="shared" ca="1" si="154"/>
        <v>0</v>
      </c>
      <c r="CC321" s="37">
        <f t="shared" ca="1" si="155"/>
        <v>0</v>
      </c>
      <c r="CD321">
        <f t="shared" ca="1" si="169"/>
        <v>1</v>
      </c>
      <c r="CW321">
        <f t="shared" si="178"/>
        <v>312</v>
      </c>
      <c r="CX321" s="52">
        <f ca="1">'Rainfall Year 2065 '!M445</f>
        <v>0</v>
      </c>
      <c r="CY321" s="37">
        <f t="shared" ca="1" si="156"/>
        <v>0</v>
      </c>
      <c r="CZ321" s="37">
        <f t="shared" ca="1" si="170"/>
        <v>0</v>
      </c>
      <c r="DA321" s="37">
        <f t="shared" ca="1" si="157"/>
        <v>0</v>
      </c>
      <c r="DB321" s="37">
        <f t="shared" ca="1" si="158"/>
        <v>0</v>
      </c>
      <c r="DC321">
        <f t="shared" ca="1" si="171"/>
        <v>0</v>
      </c>
      <c r="DV321">
        <f t="shared" si="179"/>
        <v>312</v>
      </c>
      <c r="DW321" s="52">
        <f ca="1">'Rainfall Year 2075'!M445</f>
        <v>0.78487569773735</v>
      </c>
      <c r="DX321" s="37">
        <f t="shared" ca="1" si="159"/>
        <v>1412.7762559272301</v>
      </c>
      <c r="DY321" s="37">
        <f t="shared" ca="1" si="172"/>
        <v>0</v>
      </c>
      <c r="DZ321" s="37">
        <f t="shared" ca="1" si="160"/>
        <v>0</v>
      </c>
      <c r="EA321" s="37">
        <f t="shared" ca="1" si="161"/>
        <v>0</v>
      </c>
      <c r="EB321">
        <f t="shared" ca="1" si="173"/>
        <v>1</v>
      </c>
    </row>
    <row r="322" spans="1:132">
      <c r="A322">
        <f t="shared" si="174"/>
        <v>313</v>
      </c>
      <c r="B322" s="52">
        <f ca="1">'Rainfall Year 2025'!M446</f>
        <v>0.94579641719922491</v>
      </c>
      <c r="C322" s="37">
        <f t="shared" ca="1" si="144"/>
        <v>1702.4335509586049</v>
      </c>
      <c r="D322" s="37">
        <f t="shared" ca="1" si="162"/>
        <v>553.27026748858407</v>
      </c>
      <c r="E322" s="37">
        <f t="shared" ca="1" si="145"/>
        <v>553.27026748858407</v>
      </c>
      <c r="F322" s="37">
        <f t="shared" ca="1" si="146"/>
        <v>0</v>
      </c>
      <c r="G322">
        <f t="shared" ca="1" si="163"/>
        <v>1</v>
      </c>
      <c r="Z322">
        <f t="shared" si="175"/>
        <v>313</v>
      </c>
      <c r="AA322" s="52">
        <f ca="1">'Rainfall Year 2035 '!M446</f>
        <v>2.289792903362688</v>
      </c>
      <c r="AB322" s="37">
        <f t="shared" ca="1" si="147"/>
        <v>4121.6272260528385</v>
      </c>
      <c r="AC322" s="37">
        <f t="shared" ca="1" si="164"/>
        <v>8153.2121846154114</v>
      </c>
      <c r="AD322" s="37">
        <f t="shared" ca="1" si="148"/>
        <v>8153.2121846154114</v>
      </c>
      <c r="AE322" s="37">
        <f t="shared" ca="1" si="149"/>
        <v>0</v>
      </c>
      <c r="AF322">
        <f t="shared" ca="1" si="165"/>
        <v>1</v>
      </c>
      <c r="AX322">
        <f t="shared" si="176"/>
        <v>313</v>
      </c>
      <c r="AY322" s="52">
        <f ca="1">'Rainfall Year 2045'!M446</f>
        <v>1.0837769582142334</v>
      </c>
      <c r="AZ322" s="37">
        <f t="shared" ca="1" si="150"/>
        <v>1950.79852478562</v>
      </c>
      <c r="BA322" s="37">
        <f t="shared" ca="1" si="166"/>
        <v>3955.9553483025124</v>
      </c>
      <c r="BB322" s="37">
        <f t="shared" ca="1" si="151"/>
        <v>3955.9553483025124</v>
      </c>
      <c r="BC322" s="37">
        <f t="shared" ca="1" si="152"/>
        <v>0</v>
      </c>
      <c r="BD322">
        <f t="shared" ca="1" si="167"/>
        <v>1</v>
      </c>
      <c r="BX322">
        <f t="shared" si="177"/>
        <v>313</v>
      </c>
      <c r="BY322" s="52">
        <f ca="1">'Rainfall Year 2055 '!M446</f>
        <v>2.286022184611713</v>
      </c>
      <c r="BZ322" s="37">
        <f t="shared" ca="1" si="153"/>
        <v>4114.8399323010835</v>
      </c>
      <c r="CA322" s="37">
        <f t="shared" ca="1" si="168"/>
        <v>2840.3648145757829</v>
      </c>
      <c r="CB322" s="37">
        <f t="shared" ca="1" si="154"/>
        <v>2840.3648145757829</v>
      </c>
      <c r="CC322" s="37">
        <f t="shared" ca="1" si="155"/>
        <v>0</v>
      </c>
      <c r="CD322">
        <f t="shared" ca="1" si="169"/>
        <v>1</v>
      </c>
      <c r="CW322">
        <f t="shared" si="178"/>
        <v>313</v>
      </c>
      <c r="CX322" s="52">
        <f ca="1">'Rainfall Year 2065 '!M446</f>
        <v>3.7093327424092233</v>
      </c>
      <c r="CY322" s="37">
        <f t="shared" ca="1" si="156"/>
        <v>6676.7989363366023</v>
      </c>
      <c r="CZ322" s="37">
        <f t="shared" ca="1" si="170"/>
        <v>0</v>
      </c>
      <c r="DA322" s="37">
        <f t="shared" ca="1" si="157"/>
        <v>0</v>
      </c>
      <c r="DB322" s="37">
        <f t="shared" ca="1" si="158"/>
        <v>0</v>
      </c>
      <c r="DC322">
        <f t="shared" ca="1" si="171"/>
        <v>1</v>
      </c>
      <c r="DV322">
        <f t="shared" si="179"/>
        <v>313</v>
      </c>
      <c r="DW322" s="52">
        <f ca="1">'Rainfall Year 2075'!M446</f>
        <v>1.5581434172723874</v>
      </c>
      <c r="DX322" s="37">
        <f t="shared" ca="1" si="159"/>
        <v>2804.6581510902975</v>
      </c>
      <c r="DY322" s="37">
        <f t="shared" ca="1" si="172"/>
        <v>1412.7762559272301</v>
      </c>
      <c r="DZ322" s="37">
        <f t="shared" ca="1" si="160"/>
        <v>1412.7762559272301</v>
      </c>
      <c r="EA322" s="37">
        <f t="shared" ca="1" si="161"/>
        <v>0</v>
      </c>
      <c r="EB322">
        <f t="shared" ca="1" si="173"/>
        <v>1</v>
      </c>
    </row>
    <row r="323" spans="1:132">
      <c r="A323">
        <f t="shared" si="174"/>
        <v>314</v>
      </c>
      <c r="B323" s="52">
        <f ca="1">'Rainfall Year 2025'!M447</f>
        <v>0</v>
      </c>
      <c r="C323" s="37">
        <f t="shared" ca="1" si="144"/>
        <v>0</v>
      </c>
      <c r="D323" s="37">
        <f t="shared" ca="1" si="162"/>
        <v>1702.4335509586049</v>
      </c>
      <c r="E323" s="37">
        <f t="shared" ca="1" si="145"/>
        <v>1702.4335509586049</v>
      </c>
      <c r="F323" s="37">
        <f t="shared" ca="1" si="146"/>
        <v>0</v>
      </c>
      <c r="G323">
        <f t="shared" ca="1" si="163"/>
        <v>0</v>
      </c>
      <c r="Z323">
        <f t="shared" si="175"/>
        <v>314</v>
      </c>
      <c r="AA323" s="52">
        <f ca="1">'Rainfall Year 2035 '!M447</f>
        <v>0</v>
      </c>
      <c r="AB323" s="37">
        <f t="shared" ca="1" si="147"/>
        <v>0</v>
      </c>
      <c r="AC323" s="37">
        <f t="shared" ca="1" si="164"/>
        <v>4121.6272260528385</v>
      </c>
      <c r="AD323" s="37">
        <f t="shared" ca="1" si="148"/>
        <v>4121.6272260528385</v>
      </c>
      <c r="AE323" s="37">
        <f t="shared" ca="1" si="149"/>
        <v>0</v>
      </c>
      <c r="AF323">
        <f t="shared" ca="1" si="165"/>
        <v>0</v>
      </c>
      <c r="AX323">
        <f t="shared" si="176"/>
        <v>314</v>
      </c>
      <c r="AY323" s="52">
        <f ca="1">'Rainfall Year 2045'!M447</f>
        <v>1.7328251763820854</v>
      </c>
      <c r="AZ323" s="37">
        <f t="shared" ca="1" si="150"/>
        <v>3119.0853174877539</v>
      </c>
      <c r="BA323" s="37">
        <f t="shared" ca="1" si="166"/>
        <v>1950.79852478562</v>
      </c>
      <c r="BB323" s="37">
        <f t="shared" ca="1" si="151"/>
        <v>1950.79852478562</v>
      </c>
      <c r="BC323" s="37">
        <f t="shared" ca="1" si="152"/>
        <v>0</v>
      </c>
      <c r="BD323">
        <f t="shared" ca="1" si="167"/>
        <v>1</v>
      </c>
      <c r="BX323">
        <f t="shared" si="177"/>
        <v>314</v>
      </c>
      <c r="BY323" s="52">
        <f ca="1">'Rainfall Year 2055 '!M447</f>
        <v>1.8473911476086158</v>
      </c>
      <c r="BZ323" s="37">
        <f t="shared" ca="1" si="153"/>
        <v>3325.3040656955086</v>
      </c>
      <c r="CA323" s="37">
        <f t="shared" ca="1" si="168"/>
        <v>4114.8399323010835</v>
      </c>
      <c r="CB323" s="37">
        <f t="shared" ca="1" si="154"/>
        <v>4114.8399323010835</v>
      </c>
      <c r="CC323" s="37">
        <f t="shared" ca="1" si="155"/>
        <v>0</v>
      </c>
      <c r="CD323">
        <f t="shared" ca="1" si="169"/>
        <v>1</v>
      </c>
      <c r="CW323">
        <f t="shared" si="178"/>
        <v>314</v>
      </c>
      <c r="CX323" s="52">
        <f ca="1">'Rainfall Year 2065 '!M447</f>
        <v>6.5886213001469462</v>
      </c>
      <c r="CY323" s="37">
        <f t="shared" ca="1" si="156"/>
        <v>11859.518340264503</v>
      </c>
      <c r="CZ323" s="37">
        <f t="shared" ca="1" si="170"/>
        <v>6676.7989363366023</v>
      </c>
      <c r="DA323" s="37">
        <f t="shared" ca="1" si="157"/>
        <v>6676.7989363366023</v>
      </c>
      <c r="DB323" s="37">
        <f t="shared" ca="1" si="158"/>
        <v>1859.5183402645034</v>
      </c>
      <c r="DC323">
        <f t="shared" ca="1" si="171"/>
        <v>1</v>
      </c>
      <c r="DV323">
        <f t="shared" si="179"/>
        <v>314</v>
      </c>
      <c r="DW323" s="52">
        <f ca="1">'Rainfall Year 2075'!M447</f>
        <v>0</v>
      </c>
      <c r="DX323" s="37">
        <f t="shared" ca="1" si="159"/>
        <v>0</v>
      </c>
      <c r="DY323" s="37">
        <f t="shared" ca="1" si="172"/>
        <v>2804.6581510902975</v>
      </c>
      <c r="DZ323" s="37">
        <f t="shared" ca="1" si="160"/>
        <v>2804.6581510902975</v>
      </c>
      <c r="EA323" s="37">
        <f t="shared" ca="1" si="161"/>
        <v>0</v>
      </c>
      <c r="EB323">
        <f t="shared" ca="1" si="173"/>
        <v>0</v>
      </c>
    </row>
    <row r="324" spans="1:132">
      <c r="A324">
        <f t="shared" si="174"/>
        <v>315</v>
      </c>
      <c r="B324" s="52">
        <f ca="1">'Rainfall Year 2025'!M448</f>
        <v>0</v>
      </c>
      <c r="C324" s="37">
        <f t="shared" ca="1" si="144"/>
        <v>0</v>
      </c>
      <c r="D324" s="37">
        <f t="shared" ca="1" si="162"/>
        <v>0</v>
      </c>
      <c r="E324" s="37">
        <f t="shared" ca="1" si="145"/>
        <v>0</v>
      </c>
      <c r="F324" s="37">
        <f t="shared" ca="1" si="146"/>
        <v>0</v>
      </c>
      <c r="G324">
        <f t="shared" ca="1" si="163"/>
        <v>0</v>
      </c>
      <c r="Z324">
        <f t="shared" si="175"/>
        <v>315</v>
      </c>
      <c r="AA324" s="52">
        <f ca="1">'Rainfall Year 2035 '!M448</f>
        <v>0.44852394146678026</v>
      </c>
      <c r="AB324" s="37">
        <f t="shared" ca="1" si="147"/>
        <v>807.34309464020453</v>
      </c>
      <c r="AC324" s="37">
        <f t="shared" ca="1" si="164"/>
        <v>0</v>
      </c>
      <c r="AD324" s="37">
        <f t="shared" ca="1" si="148"/>
        <v>0</v>
      </c>
      <c r="AE324" s="37">
        <f t="shared" ca="1" si="149"/>
        <v>0</v>
      </c>
      <c r="AF324">
        <f t="shared" ca="1" si="165"/>
        <v>1</v>
      </c>
      <c r="AX324">
        <f t="shared" si="176"/>
        <v>315</v>
      </c>
      <c r="AY324" s="52">
        <f ca="1">'Rainfall Year 2045'!M448</f>
        <v>0.43346534992598379</v>
      </c>
      <c r="AZ324" s="37">
        <f t="shared" ca="1" si="150"/>
        <v>780.23762986677082</v>
      </c>
      <c r="BA324" s="37">
        <f t="shared" ca="1" si="166"/>
        <v>3119.0853174877534</v>
      </c>
      <c r="BB324" s="37">
        <f t="shared" ca="1" si="151"/>
        <v>3119.0853174877534</v>
      </c>
      <c r="BC324" s="37">
        <f t="shared" ca="1" si="152"/>
        <v>0</v>
      </c>
      <c r="BD324">
        <f t="shared" ca="1" si="167"/>
        <v>1</v>
      </c>
      <c r="BX324">
        <f t="shared" si="177"/>
        <v>315</v>
      </c>
      <c r="BY324" s="52">
        <f ca="1">'Rainfall Year 2055 '!M448</f>
        <v>0</v>
      </c>
      <c r="BZ324" s="37">
        <f t="shared" ca="1" si="153"/>
        <v>0</v>
      </c>
      <c r="CA324" s="37">
        <f t="shared" ca="1" si="168"/>
        <v>3325.3040656955091</v>
      </c>
      <c r="CB324" s="37">
        <f t="shared" ca="1" si="154"/>
        <v>3325.3040656955091</v>
      </c>
      <c r="CC324" s="37">
        <f t="shared" ca="1" si="155"/>
        <v>0</v>
      </c>
      <c r="CD324">
        <f t="shared" ca="1" si="169"/>
        <v>0</v>
      </c>
      <c r="CW324">
        <f t="shared" si="178"/>
        <v>315</v>
      </c>
      <c r="CX324" s="52">
        <f ca="1">'Rainfall Year 2065 '!M448</f>
        <v>0</v>
      </c>
      <c r="CY324" s="37">
        <f t="shared" ca="1" si="156"/>
        <v>0</v>
      </c>
      <c r="CZ324" s="37">
        <f t="shared" ca="1" si="170"/>
        <v>10000</v>
      </c>
      <c r="DA324" s="37">
        <f t="shared" ca="1" si="157"/>
        <v>10000</v>
      </c>
      <c r="DB324" s="37">
        <f t="shared" ca="1" si="158"/>
        <v>0</v>
      </c>
      <c r="DC324">
        <f t="shared" ca="1" si="171"/>
        <v>0</v>
      </c>
      <c r="DV324">
        <f t="shared" si="179"/>
        <v>315</v>
      </c>
      <c r="DW324" s="52">
        <f ca="1">'Rainfall Year 2075'!M448</f>
        <v>2.0044473028811334</v>
      </c>
      <c r="DX324" s="37">
        <f t="shared" ca="1" si="159"/>
        <v>3608.00514518604</v>
      </c>
      <c r="DY324" s="37">
        <f t="shared" ca="1" si="172"/>
        <v>0</v>
      </c>
      <c r="DZ324" s="37">
        <f t="shared" ca="1" si="160"/>
        <v>0</v>
      </c>
      <c r="EA324" s="37">
        <f t="shared" ca="1" si="161"/>
        <v>0</v>
      </c>
      <c r="EB324">
        <f t="shared" ca="1" si="173"/>
        <v>1</v>
      </c>
    </row>
    <row r="325" spans="1:132">
      <c r="A325">
        <f t="shared" si="174"/>
        <v>316</v>
      </c>
      <c r="B325" s="52">
        <f ca="1">'Rainfall Year 2025'!M449</f>
        <v>2.7293366891275754</v>
      </c>
      <c r="C325" s="37">
        <f t="shared" ca="1" si="144"/>
        <v>4912.8060404296357</v>
      </c>
      <c r="D325" s="37">
        <f t="shared" ca="1" si="162"/>
        <v>0</v>
      </c>
      <c r="E325" s="37">
        <f t="shared" ca="1" si="145"/>
        <v>0</v>
      </c>
      <c r="F325" s="37">
        <f t="shared" ca="1" si="146"/>
        <v>0</v>
      </c>
      <c r="G325">
        <f t="shared" ca="1" si="163"/>
        <v>1</v>
      </c>
      <c r="Z325">
        <f t="shared" si="175"/>
        <v>316</v>
      </c>
      <c r="AA325" s="52">
        <f ca="1">'Rainfall Year 2035 '!M449</f>
        <v>7.8958795398187869</v>
      </c>
      <c r="AB325" s="37">
        <f t="shared" ca="1" si="147"/>
        <v>14212.583171673816</v>
      </c>
      <c r="AC325" s="37">
        <f t="shared" ca="1" si="164"/>
        <v>807.34309464020453</v>
      </c>
      <c r="AD325" s="37">
        <f t="shared" ca="1" si="148"/>
        <v>807.34309464020453</v>
      </c>
      <c r="AE325" s="37">
        <f t="shared" ca="1" si="149"/>
        <v>4212.5831716738157</v>
      </c>
      <c r="AF325">
        <f t="shared" ca="1" si="165"/>
        <v>1</v>
      </c>
      <c r="AX325">
        <f t="shared" si="176"/>
        <v>316</v>
      </c>
      <c r="AY325" s="52">
        <f ca="1">'Rainfall Year 2045'!M449</f>
        <v>1.6273019366355204</v>
      </c>
      <c r="AZ325" s="37">
        <f t="shared" ca="1" si="150"/>
        <v>2929.1434859439369</v>
      </c>
      <c r="BA325" s="37">
        <f t="shared" ca="1" si="166"/>
        <v>780.23762986677093</v>
      </c>
      <c r="BB325" s="37">
        <f t="shared" ca="1" si="151"/>
        <v>780.23762986677093</v>
      </c>
      <c r="BC325" s="37">
        <f t="shared" ca="1" si="152"/>
        <v>0</v>
      </c>
      <c r="BD325">
        <f t="shared" ca="1" si="167"/>
        <v>1</v>
      </c>
      <c r="BX325">
        <f t="shared" si="177"/>
        <v>316</v>
      </c>
      <c r="BY325" s="52">
        <f ca="1">'Rainfall Year 2055 '!M449</f>
        <v>0</v>
      </c>
      <c r="BZ325" s="37">
        <f t="shared" ca="1" si="153"/>
        <v>0</v>
      </c>
      <c r="CA325" s="37">
        <f t="shared" ca="1" si="168"/>
        <v>0</v>
      </c>
      <c r="CB325" s="37">
        <f t="shared" ca="1" si="154"/>
        <v>0</v>
      </c>
      <c r="CC325" s="37">
        <f t="shared" ca="1" si="155"/>
        <v>0</v>
      </c>
      <c r="CD325">
        <f t="shared" ca="1" si="169"/>
        <v>0</v>
      </c>
      <c r="CW325">
        <f t="shared" si="178"/>
        <v>316</v>
      </c>
      <c r="CX325" s="52">
        <f ca="1">'Rainfall Year 2065 '!M449</f>
        <v>0</v>
      </c>
      <c r="CY325" s="37">
        <f t="shared" ca="1" si="156"/>
        <v>0</v>
      </c>
      <c r="CZ325" s="37">
        <f t="shared" ca="1" si="170"/>
        <v>0</v>
      </c>
      <c r="DA325" s="37">
        <f t="shared" ca="1" si="157"/>
        <v>0</v>
      </c>
      <c r="DB325" s="37">
        <f t="shared" ca="1" si="158"/>
        <v>0</v>
      </c>
      <c r="DC325">
        <f t="shared" ca="1" si="171"/>
        <v>0</v>
      </c>
      <c r="DV325">
        <f t="shared" si="179"/>
        <v>316</v>
      </c>
      <c r="DW325" s="52">
        <f ca="1">'Rainfall Year 2075'!M449</f>
        <v>1.1358011792024456</v>
      </c>
      <c r="DX325" s="37">
        <f t="shared" ca="1" si="159"/>
        <v>2044.4421225644021</v>
      </c>
      <c r="DY325" s="37">
        <f t="shared" ca="1" si="172"/>
        <v>3608.00514518604</v>
      </c>
      <c r="DZ325" s="37">
        <f t="shared" ca="1" si="160"/>
        <v>3608.00514518604</v>
      </c>
      <c r="EA325" s="37">
        <f t="shared" ca="1" si="161"/>
        <v>0</v>
      </c>
      <c r="EB325">
        <f t="shared" ca="1" si="173"/>
        <v>1</v>
      </c>
    </row>
    <row r="326" spans="1:132">
      <c r="A326">
        <f t="shared" si="174"/>
        <v>317</v>
      </c>
      <c r="B326" s="52">
        <f ca="1">'Rainfall Year 2025'!M450</f>
        <v>0</v>
      </c>
      <c r="C326" s="37">
        <f t="shared" ca="1" si="144"/>
        <v>0</v>
      </c>
      <c r="D326" s="37">
        <f t="shared" ca="1" si="162"/>
        <v>4912.8060404296357</v>
      </c>
      <c r="E326" s="37">
        <f t="shared" ca="1" si="145"/>
        <v>4912.8060404296357</v>
      </c>
      <c r="F326" s="37">
        <f t="shared" ca="1" si="146"/>
        <v>0</v>
      </c>
      <c r="G326">
        <f t="shared" ca="1" si="163"/>
        <v>0</v>
      </c>
      <c r="Z326">
        <f t="shared" si="175"/>
        <v>317</v>
      </c>
      <c r="AA326" s="52">
        <f ca="1">'Rainfall Year 2035 '!M450</f>
        <v>9.3254584084946099</v>
      </c>
      <c r="AB326" s="37">
        <f t="shared" ca="1" si="147"/>
        <v>16785.825135290299</v>
      </c>
      <c r="AC326" s="37">
        <f t="shared" ca="1" si="164"/>
        <v>10000</v>
      </c>
      <c r="AD326" s="37">
        <f t="shared" ca="1" si="148"/>
        <v>10000</v>
      </c>
      <c r="AE326" s="37">
        <f t="shared" ca="1" si="149"/>
        <v>6785.8251352902989</v>
      </c>
      <c r="AF326">
        <f t="shared" ca="1" si="165"/>
        <v>1</v>
      </c>
      <c r="AX326">
        <f t="shared" si="176"/>
        <v>317</v>
      </c>
      <c r="AY326" s="52">
        <f ca="1">'Rainfall Year 2045'!M450</f>
        <v>2.4686262932489975</v>
      </c>
      <c r="AZ326" s="37">
        <f t="shared" ca="1" si="150"/>
        <v>4443.5273278481955</v>
      </c>
      <c r="BA326" s="37">
        <f t="shared" ca="1" si="166"/>
        <v>2929.1434859439369</v>
      </c>
      <c r="BB326" s="37">
        <f t="shared" ca="1" si="151"/>
        <v>2929.1434859439369</v>
      </c>
      <c r="BC326" s="37">
        <f t="shared" ca="1" si="152"/>
        <v>0</v>
      </c>
      <c r="BD326">
        <f t="shared" ca="1" si="167"/>
        <v>1</v>
      </c>
      <c r="BX326">
        <f t="shared" si="177"/>
        <v>317</v>
      </c>
      <c r="BY326" s="52">
        <f ca="1">'Rainfall Year 2055 '!M450</f>
        <v>18.034125857327339</v>
      </c>
      <c r="BZ326" s="37">
        <f t="shared" ca="1" si="153"/>
        <v>32461.426543189209</v>
      </c>
      <c r="CA326" s="37">
        <f t="shared" ca="1" si="168"/>
        <v>0</v>
      </c>
      <c r="CB326" s="37">
        <f t="shared" ca="1" si="154"/>
        <v>0</v>
      </c>
      <c r="CC326" s="37">
        <f t="shared" ca="1" si="155"/>
        <v>22461.426543189209</v>
      </c>
      <c r="CD326">
        <f t="shared" ca="1" si="169"/>
        <v>1</v>
      </c>
      <c r="CW326">
        <f t="shared" si="178"/>
        <v>317</v>
      </c>
      <c r="CX326" s="52">
        <f ca="1">'Rainfall Year 2065 '!M450</f>
        <v>0</v>
      </c>
      <c r="CY326" s="37">
        <f t="shared" ca="1" si="156"/>
        <v>0</v>
      </c>
      <c r="CZ326" s="37">
        <f t="shared" ca="1" si="170"/>
        <v>0</v>
      </c>
      <c r="DA326" s="37">
        <f t="shared" ca="1" si="157"/>
        <v>0</v>
      </c>
      <c r="DB326" s="37">
        <f t="shared" ca="1" si="158"/>
        <v>0</v>
      </c>
      <c r="DC326">
        <f t="shared" ca="1" si="171"/>
        <v>0</v>
      </c>
      <c r="DV326">
        <f t="shared" si="179"/>
        <v>317</v>
      </c>
      <c r="DW326" s="52">
        <f ca="1">'Rainfall Year 2075'!M450</f>
        <v>0.13298775319416384</v>
      </c>
      <c r="DX326" s="37">
        <f t="shared" ca="1" si="159"/>
        <v>239.3779557494949</v>
      </c>
      <c r="DY326" s="37">
        <f t="shared" ca="1" si="172"/>
        <v>2044.4421225644019</v>
      </c>
      <c r="DZ326" s="37">
        <f t="shared" ca="1" si="160"/>
        <v>2044.4421225644019</v>
      </c>
      <c r="EA326" s="37">
        <f t="shared" ca="1" si="161"/>
        <v>0</v>
      </c>
      <c r="EB326">
        <f t="shared" ca="1" si="173"/>
        <v>1</v>
      </c>
    </row>
    <row r="327" spans="1:132">
      <c r="A327">
        <f t="shared" si="174"/>
        <v>318</v>
      </c>
      <c r="B327" s="52">
        <f ca="1">'Rainfall Year 2025'!M451</f>
        <v>0</v>
      </c>
      <c r="C327" s="37">
        <f t="shared" ca="1" si="144"/>
        <v>0</v>
      </c>
      <c r="D327" s="37">
        <f t="shared" ca="1" si="162"/>
        <v>0</v>
      </c>
      <c r="E327" s="37">
        <f t="shared" ca="1" si="145"/>
        <v>0</v>
      </c>
      <c r="F327" s="37">
        <f t="shared" ca="1" si="146"/>
        <v>0</v>
      </c>
      <c r="G327">
        <f t="shared" ca="1" si="163"/>
        <v>0</v>
      </c>
      <c r="Z327">
        <f t="shared" si="175"/>
        <v>318</v>
      </c>
      <c r="AA327" s="52">
        <f ca="1">'Rainfall Year 2035 '!M451</f>
        <v>7.3917081602812509</v>
      </c>
      <c r="AB327" s="37">
        <f t="shared" ca="1" si="147"/>
        <v>13305.074688506251</v>
      </c>
      <c r="AC327" s="37">
        <f t="shared" ca="1" si="164"/>
        <v>10000</v>
      </c>
      <c r="AD327" s="37">
        <f t="shared" ca="1" si="148"/>
        <v>10000</v>
      </c>
      <c r="AE327" s="37">
        <f t="shared" ca="1" si="149"/>
        <v>3305.0746885062508</v>
      </c>
      <c r="AF327">
        <f t="shared" ca="1" si="165"/>
        <v>1</v>
      </c>
      <c r="AX327">
        <f t="shared" si="176"/>
        <v>318</v>
      </c>
      <c r="AY327" s="52">
        <f ca="1">'Rainfall Year 2045'!M451</f>
        <v>0</v>
      </c>
      <c r="AZ327" s="37">
        <f t="shared" ca="1" si="150"/>
        <v>0</v>
      </c>
      <c r="BA327" s="37">
        <f t="shared" ca="1" si="166"/>
        <v>4443.5273278481955</v>
      </c>
      <c r="BB327" s="37">
        <f t="shared" ca="1" si="151"/>
        <v>4443.5273278481955</v>
      </c>
      <c r="BC327" s="37">
        <f t="shared" ca="1" si="152"/>
        <v>0</v>
      </c>
      <c r="BD327">
        <f t="shared" ca="1" si="167"/>
        <v>0</v>
      </c>
      <c r="BX327">
        <f t="shared" si="177"/>
        <v>318</v>
      </c>
      <c r="BY327" s="52">
        <f ca="1">'Rainfall Year 2055 '!M451</f>
        <v>6.0066168982560724</v>
      </c>
      <c r="BZ327" s="37">
        <f t="shared" ca="1" si="153"/>
        <v>10811.91041686093</v>
      </c>
      <c r="CA327" s="37">
        <f t="shared" ca="1" si="168"/>
        <v>10000</v>
      </c>
      <c r="CB327" s="37">
        <f t="shared" ca="1" si="154"/>
        <v>10000</v>
      </c>
      <c r="CC327" s="37">
        <f t="shared" ca="1" si="155"/>
        <v>811.91041686093013</v>
      </c>
      <c r="CD327">
        <f t="shared" ca="1" si="169"/>
        <v>1</v>
      </c>
      <c r="CW327">
        <f t="shared" si="178"/>
        <v>318</v>
      </c>
      <c r="CX327" s="52">
        <f ca="1">'Rainfall Year 2065 '!M451</f>
        <v>4.1366742283858162</v>
      </c>
      <c r="CY327" s="37">
        <f t="shared" ca="1" si="156"/>
        <v>7446.0136110944695</v>
      </c>
      <c r="CZ327" s="37">
        <f t="shared" ca="1" si="170"/>
        <v>0</v>
      </c>
      <c r="DA327" s="37">
        <f t="shared" ca="1" si="157"/>
        <v>0</v>
      </c>
      <c r="DB327" s="37">
        <f t="shared" ca="1" si="158"/>
        <v>0</v>
      </c>
      <c r="DC327">
        <f t="shared" ca="1" si="171"/>
        <v>1</v>
      </c>
      <c r="DV327">
        <f t="shared" si="179"/>
        <v>318</v>
      </c>
      <c r="DW327" s="52">
        <f ca="1">'Rainfall Year 2075'!M451</f>
        <v>0</v>
      </c>
      <c r="DX327" s="37">
        <f t="shared" ca="1" si="159"/>
        <v>0</v>
      </c>
      <c r="DY327" s="37">
        <f t="shared" ca="1" si="172"/>
        <v>239.37795574949496</v>
      </c>
      <c r="DZ327" s="37">
        <f t="shared" ca="1" si="160"/>
        <v>239.37795574949496</v>
      </c>
      <c r="EA327" s="37">
        <f t="shared" ca="1" si="161"/>
        <v>0</v>
      </c>
      <c r="EB327">
        <f t="shared" ca="1" si="173"/>
        <v>0</v>
      </c>
    </row>
    <row r="328" spans="1:132">
      <c r="A328">
        <f t="shared" si="174"/>
        <v>319</v>
      </c>
      <c r="B328" s="52">
        <f ca="1">'Rainfall Year 2025'!M452</f>
        <v>7.8153672011714255</v>
      </c>
      <c r="C328" s="37">
        <f t="shared" ca="1" si="144"/>
        <v>14067.660962108566</v>
      </c>
      <c r="D328" s="37">
        <f t="shared" ca="1" si="162"/>
        <v>0</v>
      </c>
      <c r="E328" s="37">
        <f t="shared" ca="1" si="145"/>
        <v>0</v>
      </c>
      <c r="F328" s="37">
        <f t="shared" ca="1" si="146"/>
        <v>4067.6609621085663</v>
      </c>
      <c r="G328">
        <f t="shared" ca="1" si="163"/>
        <v>1</v>
      </c>
      <c r="Z328">
        <f t="shared" si="175"/>
        <v>319</v>
      </c>
      <c r="AA328" s="52">
        <f ca="1">'Rainfall Year 2035 '!M452</f>
        <v>5.1301581132859058</v>
      </c>
      <c r="AB328" s="37">
        <f t="shared" ca="1" si="147"/>
        <v>9234.2846039146298</v>
      </c>
      <c r="AC328" s="37">
        <f t="shared" ca="1" si="164"/>
        <v>10000</v>
      </c>
      <c r="AD328" s="37">
        <f t="shared" ca="1" si="148"/>
        <v>10000</v>
      </c>
      <c r="AE328" s="37">
        <f t="shared" ca="1" si="149"/>
        <v>0</v>
      </c>
      <c r="AF328">
        <f t="shared" ca="1" si="165"/>
        <v>1</v>
      </c>
      <c r="AX328">
        <f t="shared" si="176"/>
        <v>319</v>
      </c>
      <c r="AY328" s="52">
        <f ca="1">'Rainfall Year 2045'!M452</f>
        <v>3.5544234395856411</v>
      </c>
      <c r="AZ328" s="37">
        <f t="shared" ca="1" si="150"/>
        <v>6397.9621912541543</v>
      </c>
      <c r="BA328" s="37">
        <f t="shared" ca="1" si="166"/>
        <v>0</v>
      </c>
      <c r="BB328" s="37">
        <f t="shared" ca="1" si="151"/>
        <v>0</v>
      </c>
      <c r="BC328" s="37">
        <f t="shared" ca="1" si="152"/>
        <v>0</v>
      </c>
      <c r="BD328">
        <f t="shared" ca="1" si="167"/>
        <v>1</v>
      </c>
      <c r="BX328">
        <f t="shared" si="177"/>
        <v>319</v>
      </c>
      <c r="BY328" s="52">
        <f ca="1">'Rainfall Year 2055 '!M452</f>
        <v>1.4056577031463131</v>
      </c>
      <c r="BZ328" s="37">
        <f t="shared" ca="1" si="153"/>
        <v>2530.1838656633636</v>
      </c>
      <c r="CA328" s="37">
        <f t="shared" ca="1" si="168"/>
        <v>10000</v>
      </c>
      <c r="CB328" s="37">
        <f t="shared" ca="1" si="154"/>
        <v>10000</v>
      </c>
      <c r="CC328" s="37">
        <f t="shared" ca="1" si="155"/>
        <v>0</v>
      </c>
      <c r="CD328">
        <f t="shared" ca="1" si="169"/>
        <v>1</v>
      </c>
      <c r="CW328">
        <f t="shared" si="178"/>
        <v>319</v>
      </c>
      <c r="CX328" s="52">
        <f ca="1">'Rainfall Year 2065 '!M452</f>
        <v>4.9516599535489538</v>
      </c>
      <c r="CY328" s="37">
        <f t="shared" ca="1" si="156"/>
        <v>8912.987916388116</v>
      </c>
      <c r="CZ328" s="37">
        <f t="shared" ca="1" si="170"/>
        <v>7446.0136110944695</v>
      </c>
      <c r="DA328" s="37">
        <f t="shared" ca="1" si="157"/>
        <v>7446.0136110944695</v>
      </c>
      <c r="DB328" s="37">
        <f t="shared" ca="1" si="158"/>
        <v>0</v>
      </c>
      <c r="DC328">
        <f t="shared" ca="1" si="171"/>
        <v>1</v>
      </c>
      <c r="DV328">
        <f t="shared" si="179"/>
        <v>319</v>
      </c>
      <c r="DW328" s="52">
        <f ca="1">'Rainfall Year 2075'!M452</f>
        <v>0.41903468512211761</v>
      </c>
      <c r="DX328" s="37">
        <f t="shared" ca="1" si="159"/>
        <v>754.26243321981167</v>
      </c>
      <c r="DY328" s="37">
        <f t="shared" ca="1" si="172"/>
        <v>0</v>
      </c>
      <c r="DZ328" s="37">
        <f t="shared" ca="1" si="160"/>
        <v>0</v>
      </c>
      <c r="EA328" s="37">
        <f t="shared" ca="1" si="161"/>
        <v>0</v>
      </c>
      <c r="EB328">
        <f t="shared" ca="1" si="173"/>
        <v>1</v>
      </c>
    </row>
    <row r="329" spans="1:132">
      <c r="A329">
        <f t="shared" si="174"/>
        <v>320</v>
      </c>
      <c r="B329" s="52">
        <f ca="1">'Rainfall Year 2025'!M453</f>
        <v>0.61764017330875387</v>
      </c>
      <c r="C329" s="37">
        <f t="shared" ca="1" si="144"/>
        <v>1111.752311955757</v>
      </c>
      <c r="D329" s="37">
        <f t="shared" ca="1" si="162"/>
        <v>10000</v>
      </c>
      <c r="E329" s="37">
        <f t="shared" ca="1" si="145"/>
        <v>10000</v>
      </c>
      <c r="F329" s="37">
        <f t="shared" ca="1" si="146"/>
        <v>0</v>
      </c>
      <c r="G329">
        <f t="shared" ca="1" si="163"/>
        <v>1</v>
      </c>
      <c r="Z329">
        <f t="shared" si="175"/>
        <v>320</v>
      </c>
      <c r="AA329" s="52">
        <f ca="1">'Rainfall Year 2035 '!M453</f>
        <v>1.8823641986067718</v>
      </c>
      <c r="AB329" s="37">
        <f t="shared" ca="1" si="147"/>
        <v>3388.2555574921894</v>
      </c>
      <c r="AC329" s="37">
        <f t="shared" ca="1" si="164"/>
        <v>9234.2846039146316</v>
      </c>
      <c r="AD329" s="37">
        <f t="shared" ca="1" si="148"/>
        <v>9234.2846039146316</v>
      </c>
      <c r="AE329" s="37">
        <f t="shared" ca="1" si="149"/>
        <v>0</v>
      </c>
      <c r="AF329">
        <f t="shared" ca="1" si="165"/>
        <v>1</v>
      </c>
      <c r="AX329">
        <f t="shared" si="176"/>
        <v>320</v>
      </c>
      <c r="AY329" s="52">
        <f ca="1">'Rainfall Year 2045'!M453</f>
        <v>4.3733339056731824</v>
      </c>
      <c r="AZ329" s="37">
        <f t="shared" ca="1" si="150"/>
        <v>7872.001030211728</v>
      </c>
      <c r="BA329" s="37">
        <f t="shared" ca="1" si="166"/>
        <v>6397.9621912541543</v>
      </c>
      <c r="BB329" s="37">
        <f t="shared" ca="1" si="151"/>
        <v>6397.9621912541543</v>
      </c>
      <c r="BC329" s="37">
        <f t="shared" ca="1" si="152"/>
        <v>0</v>
      </c>
      <c r="BD329">
        <f t="shared" ca="1" si="167"/>
        <v>1</v>
      </c>
      <c r="BX329">
        <f t="shared" si="177"/>
        <v>320</v>
      </c>
      <c r="BY329" s="52">
        <f ca="1">'Rainfall Year 2055 '!M453</f>
        <v>1.7780906487892154</v>
      </c>
      <c r="BZ329" s="37">
        <f t="shared" ca="1" si="153"/>
        <v>3200.5631678205878</v>
      </c>
      <c r="CA329" s="37">
        <f t="shared" ca="1" si="168"/>
        <v>2530.1838656633627</v>
      </c>
      <c r="CB329" s="37">
        <f t="shared" ca="1" si="154"/>
        <v>2530.1838656633627</v>
      </c>
      <c r="CC329" s="37">
        <f t="shared" ca="1" si="155"/>
        <v>0</v>
      </c>
      <c r="CD329">
        <f t="shared" ca="1" si="169"/>
        <v>1</v>
      </c>
      <c r="CW329">
        <f t="shared" si="178"/>
        <v>320</v>
      </c>
      <c r="CX329" s="52">
        <f ca="1">'Rainfall Year 2065 '!M453</f>
        <v>0</v>
      </c>
      <c r="CY329" s="37">
        <f t="shared" ca="1" si="156"/>
        <v>0</v>
      </c>
      <c r="CZ329" s="37">
        <f t="shared" ca="1" si="170"/>
        <v>8912.987916388116</v>
      </c>
      <c r="DA329" s="37">
        <f t="shared" ca="1" si="157"/>
        <v>8912.987916388116</v>
      </c>
      <c r="DB329" s="37">
        <f t="shared" ca="1" si="158"/>
        <v>0</v>
      </c>
      <c r="DC329">
        <f t="shared" ca="1" si="171"/>
        <v>0</v>
      </c>
      <c r="DV329">
        <f t="shared" si="179"/>
        <v>320</v>
      </c>
      <c r="DW329" s="52">
        <f ca="1">'Rainfall Year 2075'!M453</f>
        <v>0</v>
      </c>
      <c r="DX329" s="37">
        <f t="shared" ca="1" si="159"/>
        <v>0</v>
      </c>
      <c r="DY329" s="37">
        <f t="shared" ca="1" si="172"/>
        <v>754.26243321981167</v>
      </c>
      <c r="DZ329" s="37">
        <f t="shared" ca="1" si="160"/>
        <v>754.26243321981167</v>
      </c>
      <c r="EA329" s="37">
        <f t="shared" ca="1" si="161"/>
        <v>0</v>
      </c>
      <c r="EB329">
        <f t="shared" ca="1" si="173"/>
        <v>0</v>
      </c>
    </row>
    <row r="330" spans="1:132">
      <c r="A330">
        <f t="shared" si="174"/>
        <v>321</v>
      </c>
      <c r="B330" s="52">
        <f ca="1">'Rainfall Year 2025'!M454</f>
        <v>4.4629982506674315</v>
      </c>
      <c r="C330" s="37">
        <f t="shared" ref="C330:C374" ca="1" si="180">B330*roof</f>
        <v>8033.3968512013771</v>
      </c>
      <c r="D330" s="37">
        <f t="shared" ca="1" si="162"/>
        <v>1111.7523119557572</v>
      </c>
      <c r="E330" s="37">
        <f t="shared" ref="E330:E374" ca="1" si="181">MIN(use,D330)</f>
        <v>1111.7523119557572</v>
      </c>
      <c r="F330" s="37">
        <f t="shared" ref="F330:F374" ca="1" si="182">MAX(0,C330-tank)</f>
        <v>0</v>
      </c>
      <c r="G330">
        <f t="shared" ca="1" si="163"/>
        <v>1</v>
      </c>
      <c r="Z330">
        <f t="shared" si="175"/>
        <v>321</v>
      </c>
      <c r="AA330" s="52">
        <f ca="1">'Rainfall Year 2035 '!M454</f>
        <v>9.5447738428511536E-2</v>
      </c>
      <c r="AB330" s="37">
        <f t="shared" ref="AB330:AB374" ca="1" si="183">AA330*roof</f>
        <v>171.80592917132077</v>
      </c>
      <c r="AC330" s="37">
        <f t="shared" ca="1" si="164"/>
        <v>3388.2555574921898</v>
      </c>
      <c r="AD330" s="37">
        <f t="shared" ref="AD330:AD374" ca="1" si="184">MIN(use,AC330)</f>
        <v>3388.2555574921898</v>
      </c>
      <c r="AE330" s="37">
        <f t="shared" ref="AE330:AE374" ca="1" si="185">MAX(0,AB330-tank)</f>
        <v>0</v>
      </c>
      <c r="AF330">
        <f t="shared" ca="1" si="165"/>
        <v>1</v>
      </c>
      <c r="AX330">
        <f t="shared" si="176"/>
        <v>321</v>
      </c>
      <c r="AY330" s="52">
        <f ca="1">'Rainfall Year 2045'!M454</f>
        <v>0.9906520938931288</v>
      </c>
      <c r="AZ330" s="37">
        <f t="shared" ref="AZ330:AZ374" ca="1" si="186">AY330*roof</f>
        <v>1783.1737690076318</v>
      </c>
      <c r="BA330" s="37">
        <f t="shared" ca="1" si="166"/>
        <v>7872.0010302117271</v>
      </c>
      <c r="BB330" s="37">
        <f t="shared" ref="BB330:BB374" ca="1" si="187">MIN(use,BA330)</f>
        <v>7872.0010302117271</v>
      </c>
      <c r="BC330" s="37">
        <f t="shared" ref="BC330:BC374" ca="1" si="188">MAX(0,AZ330-tank)</f>
        <v>0</v>
      </c>
      <c r="BD330">
        <f t="shared" ca="1" si="167"/>
        <v>1</v>
      </c>
      <c r="BX330">
        <f t="shared" si="177"/>
        <v>321</v>
      </c>
      <c r="BY330" s="52">
        <f ca="1">'Rainfall Year 2055 '!M454</f>
        <v>0.77903357309308841</v>
      </c>
      <c r="BZ330" s="37">
        <f t="shared" ref="BZ330:BZ374" ca="1" si="189">BY330*roof</f>
        <v>1402.2604315675592</v>
      </c>
      <c r="CA330" s="37">
        <f t="shared" ca="1" si="168"/>
        <v>3200.5631678205882</v>
      </c>
      <c r="CB330" s="37">
        <f t="shared" ref="CB330:CB374" ca="1" si="190">MIN(use,CA330)</f>
        <v>3200.5631678205882</v>
      </c>
      <c r="CC330" s="37">
        <f t="shared" ref="CC330:CC374" ca="1" si="191">MAX(0,BZ330-tank)</f>
        <v>0</v>
      </c>
      <c r="CD330">
        <f t="shared" ca="1" si="169"/>
        <v>1</v>
      </c>
      <c r="CW330">
        <f t="shared" si="178"/>
        <v>321</v>
      </c>
      <c r="CX330" s="52">
        <f ca="1">'Rainfall Year 2065 '!M454</f>
        <v>2.81260581631958</v>
      </c>
      <c r="CY330" s="37">
        <f t="shared" ref="CY330:CY374" ca="1" si="192">CX330*roof</f>
        <v>5062.690469375244</v>
      </c>
      <c r="CZ330" s="37">
        <f t="shared" ca="1" si="170"/>
        <v>0</v>
      </c>
      <c r="DA330" s="37">
        <f t="shared" ref="DA330:DA374" ca="1" si="193">MIN(use,CZ330)</f>
        <v>0</v>
      </c>
      <c r="DB330" s="37">
        <f t="shared" ref="DB330:DB374" ca="1" si="194">MAX(0,CY330-tank)</f>
        <v>0</v>
      </c>
      <c r="DC330">
        <f t="shared" ca="1" si="171"/>
        <v>1</v>
      </c>
      <c r="DV330">
        <f t="shared" si="179"/>
        <v>321</v>
      </c>
      <c r="DW330" s="52">
        <f ca="1">'Rainfall Year 2075'!M454</f>
        <v>0</v>
      </c>
      <c r="DX330" s="37">
        <f t="shared" ref="DX330:DX374" ca="1" si="195">DW330*roof</f>
        <v>0</v>
      </c>
      <c r="DY330" s="37">
        <f t="shared" ca="1" si="172"/>
        <v>0</v>
      </c>
      <c r="DZ330" s="37">
        <f t="shared" ref="DZ330:DZ374" ca="1" si="196">MIN(use,DY330)</f>
        <v>0</v>
      </c>
      <c r="EA330" s="37">
        <f t="shared" ref="EA330:EA374" ca="1" si="197">MAX(0,DX330-tank)</f>
        <v>0</v>
      </c>
      <c r="EB330">
        <f t="shared" ca="1" si="173"/>
        <v>0</v>
      </c>
    </row>
    <row r="331" spans="1:132">
      <c r="A331">
        <f t="shared" si="174"/>
        <v>322</v>
      </c>
      <c r="B331" s="52">
        <f ca="1">'Rainfall Year 2025'!M455</f>
        <v>7.3139869251716547</v>
      </c>
      <c r="C331" s="37">
        <f t="shared" ca="1" si="180"/>
        <v>13165.176465308978</v>
      </c>
      <c r="D331" s="37">
        <f t="shared" ref="D331:D374" ca="1" si="198">MIN(tank,MAX(0,D330+C330-E330))</f>
        <v>8033.3968512013762</v>
      </c>
      <c r="E331" s="37">
        <f t="shared" ca="1" si="181"/>
        <v>8033.3968512013762</v>
      </c>
      <c r="F331" s="37">
        <f t="shared" ca="1" si="182"/>
        <v>3165.1764653089776</v>
      </c>
      <c r="G331">
        <f t="shared" ref="G331:G374" ca="1" si="199">IF(B331&gt;0,1,0)</f>
        <v>1</v>
      </c>
      <c r="Z331">
        <f t="shared" si="175"/>
        <v>322</v>
      </c>
      <c r="AA331" s="52">
        <f ca="1">'Rainfall Year 2035 '!M455</f>
        <v>3.4809936170563178</v>
      </c>
      <c r="AB331" s="37">
        <f t="shared" ca="1" si="183"/>
        <v>6265.7885107013717</v>
      </c>
      <c r="AC331" s="37">
        <f t="shared" ref="AC331:AC374" ca="1" si="200">MIN(tank,MAX(0,AC330+AB330-AD330))</f>
        <v>171.80592917132071</v>
      </c>
      <c r="AD331" s="37">
        <f t="shared" ca="1" si="184"/>
        <v>171.80592917132071</v>
      </c>
      <c r="AE331" s="37">
        <f t="shared" ca="1" si="185"/>
        <v>0</v>
      </c>
      <c r="AF331">
        <f t="shared" ref="AF331:AF374" ca="1" si="201">IF(AA331&gt;0,1,0)</f>
        <v>1</v>
      </c>
      <c r="AX331">
        <f t="shared" si="176"/>
        <v>322</v>
      </c>
      <c r="AY331" s="52">
        <f ca="1">'Rainfall Year 2045'!M455</f>
        <v>1.6566258385276449</v>
      </c>
      <c r="AZ331" s="37">
        <f t="shared" ca="1" si="186"/>
        <v>2981.9265093497606</v>
      </c>
      <c r="BA331" s="37">
        <f t="shared" ref="BA331:BA374" ca="1" si="202">MIN(tank,MAX(0,BA330+AZ330-BB330))</f>
        <v>1783.1737690076325</v>
      </c>
      <c r="BB331" s="37">
        <f t="shared" ca="1" si="187"/>
        <v>1783.1737690076325</v>
      </c>
      <c r="BC331" s="37">
        <f t="shared" ca="1" si="188"/>
        <v>0</v>
      </c>
      <c r="BD331">
        <f t="shared" ref="BD331:BD374" ca="1" si="203">IF(AY331&gt;0,1,0)</f>
        <v>1</v>
      </c>
      <c r="BX331">
        <f t="shared" si="177"/>
        <v>322</v>
      </c>
      <c r="BY331" s="52">
        <f ca="1">'Rainfall Year 2055 '!M455</f>
        <v>2.0395886046061356</v>
      </c>
      <c r="BZ331" s="37">
        <f t="shared" ca="1" si="189"/>
        <v>3671.2594882910439</v>
      </c>
      <c r="CA331" s="37">
        <f t="shared" ref="CA331:CA374" ca="1" si="204">MIN(tank,MAX(0,CA330+BZ330-CB330))</f>
        <v>1402.260431567559</v>
      </c>
      <c r="CB331" s="37">
        <f t="shared" ca="1" si="190"/>
        <v>1402.260431567559</v>
      </c>
      <c r="CC331" s="37">
        <f t="shared" ca="1" si="191"/>
        <v>0</v>
      </c>
      <c r="CD331">
        <f t="shared" ref="CD331:CD374" ca="1" si="205">IF(BY331&gt;0,1,0)</f>
        <v>1</v>
      </c>
      <c r="CW331">
        <f t="shared" si="178"/>
        <v>322</v>
      </c>
      <c r="CX331" s="52">
        <f ca="1">'Rainfall Year 2065 '!M455</f>
        <v>0</v>
      </c>
      <c r="CY331" s="37">
        <f t="shared" ca="1" si="192"/>
        <v>0</v>
      </c>
      <c r="CZ331" s="37">
        <f t="shared" ref="CZ331:CZ374" ca="1" si="206">MIN(tank,MAX(0,CZ330+CY330-DA330))</f>
        <v>5062.690469375244</v>
      </c>
      <c r="DA331" s="37">
        <f t="shared" ca="1" si="193"/>
        <v>5062.690469375244</v>
      </c>
      <c r="DB331" s="37">
        <f t="shared" ca="1" si="194"/>
        <v>0</v>
      </c>
      <c r="DC331">
        <f t="shared" ref="DC331:DC374" ca="1" si="207">IF(CX331&gt;0,1,0)</f>
        <v>0</v>
      </c>
      <c r="DV331">
        <f t="shared" si="179"/>
        <v>322</v>
      </c>
      <c r="DW331" s="52">
        <f ca="1">'Rainfall Year 2075'!M455</f>
        <v>0</v>
      </c>
      <c r="DX331" s="37">
        <f t="shared" ca="1" si="195"/>
        <v>0</v>
      </c>
      <c r="DY331" s="37">
        <f t="shared" ref="DY331:DY374" ca="1" si="208">MIN(tank,MAX(0,DY330+DX330-DZ330))</f>
        <v>0</v>
      </c>
      <c r="DZ331" s="37">
        <f t="shared" ca="1" si="196"/>
        <v>0</v>
      </c>
      <c r="EA331" s="37">
        <f t="shared" ca="1" si="197"/>
        <v>0</v>
      </c>
      <c r="EB331">
        <f t="shared" ref="EB331:EB374" ca="1" si="209">IF(DW331&gt;0,1,0)</f>
        <v>0</v>
      </c>
    </row>
    <row r="332" spans="1:132">
      <c r="A332">
        <f t="shared" si="174"/>
        <v>323</v>
      </c>
      <c r="B332" s="52">
        <f ca="1">'Rainfall Year 2025'!M456</f>
        <v>1.2651696716557381</v>
      </c>
      <c r="C332" s="37">
        <f t="shared" ca="1" si="180"/>
        <v>2277.3054089803286</v>
      </c>
      <c r="D332" s="37">
        <f t="shared" ca="1" si="198"/>
        <v>10000</v>
      </c>
      <c r="E332" s="37">
        <f t="shared" ca="1" si="181"/>
        <v>10000</v>
      </c>
      <c r="F332" s="37">
        <f t="shared" ca="1" si="182"/>
        <v>0</v>
      </c>
      <c r="G332">
        <f t="shared" ca="1" si="199"/>
        <v>1</v>
      </c>
      <c r="Z332">
        <f t="shared" si="175"/>
        <v>323</v>
      </c>
      <c r="AA332" s="52">
        <f ca="1">'Rainfall Year 2035 '!M456</f>
        <v>3.6738541968594904</v>
      </c>
      <c r="AB332" s="37">
        <f t="shared" ca="1" si="183"/>
        <v>6612.9375543470824</v>
      </c>
      <c r="AC332" s="37">
        <f t="shared" ca="1" si="200"/>
        <v>6265.7885107013717</v>
      </c>
      <c r="AD332" s="37">
        <f t="shared" ca="1" si="184"/>
        <v>6265.7885107013717</v>
      </c>
      <c r="AE332" s="37">
        <f t="shared" ca="1" si="185"/>
        <v>0</v>
      </c>
      <c r="AF332">
        <f t="shared" ca="1" si="201"/>
        <v>1</v>
      </c>
      <c r="AX332">
        <f t="shared" si="176"/>
        <v>323</v>
      </c>
      <c r="AY332" s="52">
        <f ca="1">'Rainfall Year 2045'!M456</f>
        <v>0</v>
      </c>
      <c r="AZ332" s="37">
        <f t="shared" ca="1" si="186"/>
        <v>0</v>
      </c>
      <c r="BA332" s="37">
        <f t="shared" ca="1" si="202"/>
        <v>2981.9265093497606</v>
      </c>
      <c r="BB332" s="37">
        <f t="shared" ca="1" si="187"/>
        <v>2981.9265093497606</v>
      </c>
      <c r="BC332" s="37">
        <f t="shared" ca="1" si="188"/>
        <v>0</v>
      </c>
      <c r="BD332">
        <f t="shared" ca="1" si="203"/>
        <v>0</v>
      </c>
      <c r="BX332">
        <f t="shared" si="177"/>
        <v>323</v>
      </c>
      <c r="BY332" s="52">
        <f ca="1">'Rainfall Year 2055 '!M456</f>
        <v>0</v>
      </c>
      <c r="BZ332" s="37">
        <f t="shared" ca="1" si="189"/>
        <v>0</v>
      </c>
      <c r="CA332" s="37">
        <f t="shared" ca="1" si="204"/>
        <v>3671.2594882910444</v>
      </c>
      <c r="CB332" s="37">
        <f t="shared" ca="1" si="190"/>
        <v>3671.2594882910444</v>
      </c>
      <c r="CC332" s="37">
        <f t="shared" ca="1" si="191"/>
        <v>0</v>
      </c>
      <c r="CD332">
        <f t="shared" ca="1" si="205"/>
        <v>0</v>
      </c>
      <c r="CW332">
        <f t="shared" si="178"/>
        <v>323</v>
      </c>
      <c r="CX332" s="52">
        <f ca="1">'Rainfall Year 2065 '!M456</f>
        <v>3.5381407804580625</v>
      </c>
      <c r="CY332" s="37">
        <f t="shared" ca="1" si="192"/>
        <v>6368.6534048245121</v>
      </c>
      <c r="CZ332" s="37">
        <f t="shared" ca="1" si="206"/>
        <v>0</v>
      </c>
      <c r="DA332" s="37">
        <f t="shared" ca="1" si="193"/>
        <v>0</v>
      </c>
      <c r="DB332" s="37">
        <f t="shared" ca="1" si="194"/>
        <v>0</v>
      </c>
      <c r="DC332">
        <f t="shared" ca="1" si="207"/>
        <v>1</v>
      </c>
      <c r="DV332">
        <f t="shared" si="179"/>
        <v>323</v>
      </c>
      <c r="DW332" s="52">
        <f ca="1">'Rainfall Year 2075'!M456</f>
        <v>0</v>
      </c>
      <c r="DX332" s="37">
        <f t="shared" ca="1" si="195"/>
        <v>0</v>
      </c>
      <c r="DY332" s="37">
        <f t="shared" ca="1" si="208"/>
        <v>0</v>
      </c>
      <c r="DZ332" s="37">
        <f t="shared" ca="1" si="196"/>
        <v>0</v>
      </c>
      <c r="EA332" s="37">
        <f t="shared" ca="1" si="197"/>
        <v>0</v>
      </c>
      <c r="EB332">
        <f t="shared" ca="1" si="209"/>
        <v>0</v>
      </c>
    </row>
    <row r="333" spans="1:132">
      <c r="A333">
        <f t="shared" ref="A333:A374" si="210">A332+1</f>
        <v>324</v>
      </c>
      <c r="B333" s="52">
        <f ca="1">'Rainfall Year 2025'!M457</f>
        <v>0.76278841978644307</v>
      </c>
      <c r="C333" s="37">
        <f t="shared" ca="1" si="180"/>
        <v>1373.0191556155976</v>
      </c>
      <c r="D333" s="37">
        <f t="shared" ca="1" si="198"/>
        <v>2277.3054089803281</v>
      </c>
      <c r="E333" s="37">
        <f t="shared" ca="1" si="181"/>
        <v>2277.3054089803281</v>
      </c>
      <c r="F333" s="37">
        <f t="shared" ca="1" si="182"/>
        <v>0</v>
      </c>
      <c r="G333">
        <f t="shared" ca="1" si="199"/>
        <v>1</v>
      </c>
      <c r="Z333">
        <f t="shared" ref="Z333:Z374" si="211">Z332+1</f>
        <v>324</v>
      </c>
      <c r="AA333" s="52">
        <f ca="1">'Rainfall Year 2035 '!M457</f>
        <v>1.2766075721898913</v>
      </c>
      <c r="AB333" s="37">
        <f t="shared" ca="1" si="183"/>
        <v>2297.8936299418042</v>
      </c>
      <c r="AC333" s="37">
        <f t="shared" ca="1" si="200"/>
        <v>6612.9375543470815</v>
      </c>
      <c r="AD333" s="37">
        <f t="shared" ca="1" si="184"/>
        <v>6612.9375543470815</v>
      </c>
      <c r="AE333" s="37">
        <f t="shared" ca="1" si="185"/>
        <v>0</v>
      </c>
      <c r="AF333">
        <f t="shared" ca="1" si="201"/>
        <v>1</v>
      </c>
      <c r="AX333">
        <f t="shared" ref="AX333:AX374" si="212">AX332+1</f>
        <v>324</v>
      </c>
      <c r="AY333" s="52">
        <f ca="1">'Rainfall Year 2045'!M457</f>
        <v>0.1844342844398052</v>
      </c>
      <c r="AZ333" s="37">
        <f t="shared" ca="1" si="186"/>
        <v>331.98171199164938</v>
      </c>
      <c r="BA333" s="37">
        <f t="shared" ca="1" si="202"/>
        <v>0</v>
      </c>
      <c r="BB333" s="37">
        <f t="shared" ca="1" si="187"/>
        <v>0</v>
      </c>
      <c r="BC333" s="37">
        <f t="shared" ca="1" si="188"/>
        <v>0</v>
      </c>
      <c r="BD333">
        <f t="shared" ca="1" si="203"/>
        <v>1</v>
      </c>
      <c r="BX333">
        <f t="shared" ref="BX333:BX374" si="213">BX332+1</f>
        <v>324</v>
      </c>
      <c r="BY333" s="52">
        <f ca="1">'Rainfall Year 2055 '!M457</f>
        <v>4.6157782116448614</v>
      </c>
      <c r="BZ333" s="37">
        <f t="shared" ca="1" si="189"/>
        <v>8308.4007809607501</v>
      </c>
      <c r="CA333" s="37">
        <f t="shared" ca="1" si="204"/>
        <v>0</v>
      </c>
      <c r="CB333" s="37">
        <f t="shared" ca="1" si="190"/>
        <v>0</v>
      </c>
      <c r="CC333" s="37">
        <f t="shared" ca="1" si="191"/>
        <v>0</v>
      </c>
      <c r="CD333">
        <f t="shared" ca="1" si="205"/>
        <v>1</v>
      </c>
      <c r="CW333">
        <f t="shared" ref="CW333:CW374" si="214">CW332+1</f>
        <v>324</v>
      </c>
      <c r="CX333" s="52">
        <f ca="1">'Rainfall Year 2065 '!M457</f>
        <v>0</v>
      </c>
      <c r="CY333" s="37">
        <f t="shared" ca="1" si="192"/>
        <v>0</v>
      </c>
      <c r="CZ333" s="37">
        <f t="shared" ca="1" si="206"/>
        <v>6368.6534048245121</v>
      </c>
      <c r="DA333" s="37">
        <f t="shared" ca="1" si="193"/>
        <v>6368.6534048245121</v>
      </c>
      <c r="DB333" s="37">
        <f t="shared" ca="1" si="194"/>
        <v>0</v>
      </c>
      <c r="DC333">
        <f t="shared" ca="1" si="207"/>
        <v>0</v>
      </c>
      <c r="DV333">
        <f t="shared" ref="DV333:DV374" si="215">DV332+1</f>
        <v>324</v>
      </c>
      <c r="DW333" s="52">
        <f ca="1">'Rainfall Year 2075'!M457</f>
        <v>0</v>
      </c>
      <c r="DX333" s="37">
        <f t="shared" ca="1" si="195"/>
        <v>0</v>
      </c>
      <c r="DY333" s="37">
        <f t="shared" ca="1" si="208"/>
        <v>0</v>
      </c>
      <c r="DZ333" s="37">
        <f t="shared" ca="1" si="196"/>
        <v>0</v>
      </c>
      <c r="EA333" s="37">
        <f t="shared" ca="1" si="197"/>
        <v>0</v>
      </c>
      <c r="EB333">
        <f t="shared" ca="1" si="209"/>
        <v>0</v>
      </c>
    </row>
    <row r="334" spans="1:132">
      <c r="A334">
        <f t="shared" si="210"/>
        <v>325</v>
      </c>
      <c r="B334" s="52">
        <f ca="1">'Rainfall Year 2025'!M458</f>
        <v>0</v>
      </c>
      <c r="C334" s="37">
        <f t="shared" ca="1" si="180"/>
        <v>0</v>
      </c>
      <c r="D334" s="37">
        <f t="shared" ca="1" si="198"/>
        <v>1373.0191556155978</v>
      </c>
      <c r="E334" s="37">
        <f t="shared" ca="1" si="181"/>
        <v>1373.0191556155978</v>
      </c>
      <c r="F334" s="37">
        <f t="shared" ca="1" si="182"/>
        <v>0</v>
      </c>
      <c r="G334">
        <f t="shared" ca="1" si="199"/>
        <v>0</v>
      </c>
      <c r="Z334">
        <f t="shared" si="211"/>
        <v>325</v>
      </c>
      <c r="AA334" s="52">
        <f ca="1">'Rainfall Year 2035 '!M458</f>
        <v>0</v>
      </c>
      <c r="AB334" s="37">
        <f t="shared" ca="1" si="183"/>
        <v>0</v>
      </c>
      <c r="AC334" s="37">
        <f t="shared" ca="1" si="200"/>
        <v>2297.8936299418037</v>
      </c>
      <c r="AD334" s="37">
        <f t="shared" ca="1" si="184"/>
        <v>2297.8936299418037</v>
      </c>
      <c r="AE334" s="37">
        <f t="shared" ca="1" si="185"/>
        <v>0</v>
      </c>
      <c r="AF334">
        <f t="shared" ca="1" si="201"/>
        <v>0</v>
      </c>
      <c r="AX334">
        <f t="shared" si="212"/>
        <v>325</v>
      </c>
      <c r="AY334" s="52">
        <f ca="1">'Rainfall Year 2045'!M458</f>
        <v>5.3170598685829677E-2</v>
      </c>
      <c r="AZ334" s="37">
        <f t="shared" ca="1" si="186"/>
        <v>95.707077634493416</v>
      </c>
      <c r="BA334" s="37">
        <f t="shared" ca="1" si="202"/>
        <v>331.98171199164938</v>
      </c>
      <c r="BB334" s="37">
        <f t="shared" ca="1" si="187"/>
        <v>331.98171199164938</v>
      </c>
      <c r="BC334" s="37">
        <f t="shared" ca="1" si="188"/>
        <v>0</v>
      </c>
      <c r="BD334">
        <f t="shared" ca="1" si="203"/>
        <v>1</v>
      </c>
      <c r="BX334">
        <f t="shared" si="213"/>
        <v>325</v>
      </c>
      <c r="BY334" s="52">
        <f ca="1">'Rainfall Year 2055 '!M458</f>
        <v>2.7062173368804348</v>
      </c>
      <c r="BZ334" s="37">
        <f t="shared" ca="1" si="189"/>
        <v>4871.1912063847822</v>
      </c>
      <c r="CA334" s="37">
        <f t="shared" ca="1" si="204"/>
        <v>8308.4007809607501</v>
      </c>
      <c r="CB334" s="37">
        <f t="shared" ca="1" si="190"/>
        <v>8308.4007809607501</v>
      </c>
      <c r="CC334" s="37">
        <f t="shared" ca="1" si="191"/>
        <v>0</v>
      </c>
      <c r="CD334">
        <f t="shared" ca="1" si="205"/>
        <v>1</v>
      </c>
      <c r="CW334">
        <f t="shared" si="214"/>
        <v>325</v>
      </c>
      <c r="CX334" s="52">
        <f ca="1">'Rainfall Year 2065 '!M458</f>
        <v>0</v>
      </c>
      <c r="CY334" s="37">
        <f t="shared" ca="1" si="192"/>
        <v>0</v>
      </c>
      <c r="CZ334" s="37">
        <f t="shared" ca="1" si="206"/>
        <v>0</v>
      </c>
      <c r="DA334" s="37">
        <f t="shared" ca="1" si="193"/>
        <v>0</v>
      </c>
      <c r="DB334" s="37">
        <f t="shared" ca="1" si="194"/>
        <v>0</v>
      </c>
      <c r="DC334">
        <f t="shared" ca="1" si="207"/>
        <v>0</v>
      </c>
      <c r="DV334">
        <f t="shared" si="215"/>
        <v>325</v>
      </c>
      <c r="DW334" s="52">
        <f ca="1">'Rainfall Year 2075'!M458</f>
        <v>3.4900424834528714</v>
      </c>
      <c r="DX334" s="37">
        <f t="shared" ca="1" si="195"/>
        <v>6282.0764702151682</v>
      </c>
      <c r="DY334" s="37">
        <f t="shared" ca="1" si="208"/>
        <v>0</v>
      </c>
      <c r="DZ334" s="37">
        <f t="shared" ca="1" si="196"/>
        <v>0</v>
      </c>
      <c r="EA334" s="37">
        <f t="shared" ca="1" si="197"/>
        <v>0</v>
      </c>
      <c r="EB334">
        <f t="shared" ca="1" si="209"/>
        <v>1</v>
      </c>
    </row>
    <row r="335" spans="1:132">
      <c r="A335">
        <f t="shared" si="210"/>
        <v>326</v>
      </c>
      <c r="B335" s="52">
        <f ca="1">'Rainfall Year 2025'!M459</f>
        <v>2.3248527102015806</v>
      </c>
      <c r="C335" s="37">
        <f t="shared" ca="1" si="180"/>
        <v>4184.7348783628449</v>
      </c>
      <c r="D335" s="37">
        <f t="shared" ca="1" si="198"/>
        <v>0</v>
      </c>
      <c r="E335" s="37">
        <f t="shared" ca="1" si="181"/>
        <v>0</v>
      </c>
      <c r="F335" s="37">
        <f t="shared" ca="1" si="182"/>
        <v>0</v>
      </c>
      <c r="G335">
        <f t="shared" ca="1" si="199"/>
        <v>1</v>
      </c>
      <c r="Z335">
        <f t="shared" si="211"/>
        <v>326</v>
      </c>
      <c r="AA335" s="52">
        <f ca="1">'Rainfall Year 2035 '!M459</f>
        <v>2.5295337542581673</v>
      </c>
      <c r="AB335" s="37">
        <f t="shared" ca="1" si="183"/>
        <v>4553.1607576647011</v>
      </c>
      <c r="AC335" s="37">
        <f t="shared" ca="1" si="200"/>
        <v>0</v>
      </c>
      <c r="AD335" s="37">
        <f t="shared" ca="1" si="184"/>
        <v>0</v>
      </c>
      <c r="AE335" s="37">
        <f t="shared" ca="1" si="185"/>
        <v>0</v>
      </c>
      <c r="AF335">
        <f t="shared" ca="1" si="201"/>
        <v>1</v>
      </c>
      <c r="AX335">
        <f t="shared" si="212"/>
        <v>326</v>
      </c>
      <c r="AY335" s="52">
        <f ca="1">'Rainfall Year 2045'!M459</f>
        <v>2.1383811053246395</v>
      </c>
      <c r="AZ335" s="37">
        <f t="shared" ca="1" si="186"/>
        <v>3849.085989584351</v>
      </c>
      <c r="BA335" s="37">
        <f t="shared" ca="1" si="202"/>
        <v>95.70707763449343</v>
      </c>
      <c r="BB335" s="37">
        <f t="shared" ca="1" si="187"/>
        <v>95.70707763449343</v>
      </c>
      <c r="BC335" s="37">
        <f t="shared" ca="1" si="188"/>
        <v>0</v>
      </c>
      <c r="BD335">
        <f t="shared" ca="1" si="203"/>
        <v>1</v>
      </c>
      <c r="BX335">
        <f t="shared" si="213"/>
        <v>326</v>
      </c>
      <c r="BY335" s="52">
        <f ca="1">'Rainfall Year 2055 '!M459</f>
        <v>0</v>
      </c>
      <c r="BZ335" s="37">
        <f t="shared" ca="1" si="189"/>
        <v>0</v>
      </c>
      <c r="CA335" s="37">
        <f t="shared" ca="1" si="204"/>
        <v>4871.1912063847813</v>
      </c>
      <c r="CB335" s="37">
        <f t="shared" ca="1" si="190"/>
        <v>4871.1912063847813</v>
      </c>
      <c r="CC335" s="37">
        <f t="shared" ca="1" si="191"/>
        <v>0</v>
      </c>
      <c r="CD335">
        <f t="shared" ca="1" si="205"/>
        <v>0</v>
      </c>
      <c r="CW335">
        <f t="shared" si="214"/>
        <v>326</v>
      </c>
      <c r="CX335" s="52">
        <f ca="1">'Rainfall Year 2065 '!M459</f>
        <v>1.3528909924457213</v>
      </c>
      <c r="CY335" s="37">
        <f t="shared" ca="1" si="192"/>
        <v>2435.2037864022982</v>
      </c>
      <c r="CZ335" s="37">
        <f t="shared" ca="1" si="206"/>
        <v>0</v>
      </c>
      <c r="DA335" s="37">
        <f t="shared" ca="1" si="193"/>
        <v>0</v>
      </c>
      <c r="DB335" s="37">
        <f t="shared" ca="1" si="194"/>
        <v>0</v>
      </c>
      <c r="DC335">
        <f t="shared" ca="1" si="207"/>
        <v>1</v>
      </c>
      <c r="DV335">
        <f t="shared" si="215"/>
        <v>326</v>
      </c>
      <c r="DW335" s="52">
        <f ca="1">'Rainfall Year 2075'!M459</f>
        <v>5.6708277284390745</v>
      </c>
      <c r="DX335" s="37">
        <f t="shared" ca="1" si="195"/>
        <v>10207.489911190334</v>
      </c>
      <c r="DY335" s="37">
        <f t="shared" ca="1" si="208"/>
        <v>6282.0764702151682</v>
      </c>
      <c r="DZ335" s="37">
        <f t="shared" ca="1" si="196"/>
        <v>6282.0764702151682</v>
      </c>
      <c r="EA335" s="37">
        <f t="shared" ca="1" si="197"/>
        <v>207.48991119033417</v>
      </c>
      <c r="EB335">
        <f t="shared" ca="1" si="209"/>
        <v>1</v>
      </c>
    </row>
    <row r="336" spans="1:132">
      <c r="A336">
        <f t="shared" si="210"/>
        <v>327</v>
      </c>
      <c r="B336" s="52">
        <f ca="1">'Rainfall Year 2025'!M460</f>
        <v>0</v>
      </c>
      <c r="C336" s="37">
        <f t="shared" ca="1" si="180"/>
        <v>0</v>
      </c>
      <c r="D336" s="37">
        <f t="shared" ca="1" si="198"/>
        <v>4184.7348783628449</v>
      </c>
      <c r="E336" s="37">
        <f t="shared" ca="1" si="181"/>
        <v>4184.7348783628449</v>
      </c>
      <c r="F336" s="37">
        <f t="shared" ca="1" si="182"/>
        <v>0</v>
      </c>
      <c r="G336">
        <f t="shared" ca="1" si="199"/>
        <v>0</v>
      </c>
      <c r="Z336">
        <f t="shared" si="211"/>
        <v>327</v>
      </c>
      <c r="AA336" s="52">
        <f ca="1">'Rainfall Year 2035 '!M460</f>
        <v>1.2482271204732734E-2</v>
      </c>
      <c r="AB336" s="37">
        <f t="shared" ca="1" si="183"/>
        <v>22.468088168518921</v>
      </c>
      <c r="AC336" s="37">
        <f t="shared" ca="1" si="200"/>
        <v>4553.1607576647011</v>
      </c>
      <c r="AD336" s="37">
        <f t="shared" ca="1" si="184"/>
        <v>4553.1607576647011</v>
      </c>
      <c r="AE336" s="37">
        <f t="shared" ca="1" si="185"/>
        <v>0</v>
      </c>
      <c r="AF336">
        <f t="shared" ca="1" si="201"/>
        <v>1</v>
      </c>
      <c r="AX336">
        <f t="shared" si="212"/>
        <v>327</v>
      </c>
      <c r="AY336" s="52">
        <f ca="1">'Rainfall Year 2045'!M460</f>
        <v>0.47378480796252109</v>
      </c>
      <c r="AZ336" s="37">
        <f t="shared" ca="1" si="186"/>
        <v>852.81265433253793</v>
      </c>
      <c r="BA336" s="37">
        <f t="shared" ca="1" si="202"/>
        <v>3849.085989584351</v>
      </c>
      <c r="BB336" s="37">
        <f t="shared" ca="1" si="187"/>
        <v>3849.085989584351</v>
      </c>
      <c r="BC336" s="37">
        <f t="shared" ca="1" si="188"/>
        <v>0</v>
      </c>
      <c r="BD336">
        <f t="shared" ca="1" si="203"/>
        <v>1</v>
      </c>
      <c r="BX336">
        <f t="shared" si="213"/>
        <v>327</v>
      </c>
      <c r="BY336" s="52">
        <f ca="1">'Rainfall Year 2055 '!M460</f>
        <v>5.4251885538053992</v>
      </c>
      <c r="BZ336" s="37">
        <f t="shared" ca="1" si="189"/>
        <v>9765.3393968497185</v>
      </c>
      <c r="CA336" s="37">
        <f t="shared" ca="1" si="204"/>
        <v>0</v>
      </c>
      <c r="CB336" s="37">
        <f t="shared" ca="1" si="190"/>
        <v>0</v>
      </c>
      <c r="CC336" s="37">
        <f t="shared" ca="1" si="191"/>
        <v>0</v>
      </c>
      <c r="CD336">
        <f t="shared" ca="1" si="205"/>
        <v>1</v>
      </c>
      <c r="CW336">
        <f t="shared" si="214"/>
        <v>327</v>
      </c>
      <c r="CX336" s="52">
        <f ca="1">'Rainfall Year 2065 '!M460</f>
        <v>6.959866362328996</v>
      </c>
      <c r="CY336" s="37">
        <f t="shared" ca="1" si="192"/>
        <v>12527.759452192193</v>
      </c>
      <c r="CZ336" s="37">
        <f t="shared" ca="1" si="206"/>
        <v>2435.2037864022982</v>
      </c>
      <c r="DA336" s="37">
        <f t="shared" ca="1" si="193"/>
        <v>2435.2037864022982</v>
      </c>
      <c r="DB336" s="37">
        <f t="shared" ca="1" si="194"/>
        <v>2527.7594521921928</v>
      </c>
      <c r="DC336">
        <f t="shared" ca="1" si="207"/>
        <v>1</v>
      </c>
      <c r="DV336">
        <f t="shared" si="215"/>
        <v>327</v>
      </c>
      <c r="DW336" s="52">
        <f ca="1">'Rainfall Year 2075'!M460</f>
        <v>0</v>
      </c>
      <c r="DX336" s="37">
        <f t="shared" ca="1" si="195"/>
        <v>0</v>
      </c>
      <c r="DY336" s="37">
        <f t="shared" ca="1" si="208"/>
        <v>10000</v>
      </c>
      <c r="DZ336" s="37">
        <f t="shared" ca="1" si="196"/>
        <v>10000</v>
      </c>
      <c r="EA336" s="37">
        <f t="shared" ca="1" si="197"/>
        <v>0</v>
      </c>
      <c r="EB336">
        <f t="shared" ca="1" si="209"/>
        <v>0</v>
      </c>
    </row>
    <row r="337" spans="1:132">
      <c r="A337">
        <f t="shared" si="210"/>
        <v>328</v>
      </c>
      <c r="B337" s="52">
        <f ca="1">'Rainfall Year 2025'!M461</f>
        <v>0</v>
      </c>
      <c r="C337" s="37">
        <f t="shared" ca="1" si="180"/>
        <v>0</v>
      </c>
      <c r="D337" s="37">
        <f t="shared" ca="1" si="198"/>
        <v>0</v>
      </c>
      <c r="E337" s="37">
        <f t="shared" ca="1" si="181"/>
        <v>0</v>
      </c>
      <c r="F337" s="37">
        <f t="shared" ca="1" si="182"/>
        <v>0</v>
      </c>
      <c r="G337">
        <f t="shared" ca="1" si="199"/>
        <v>0</v>
      </c>
      <c r="Z337">
        <f t="shared" si="211"/>
        <v>328</v>
      </c>
      <c r="AA337" s="52">
        <f ca="1">'Rainfall Year 2035 '!M461</f>
        <v>4.7086849104781736</v>
      </c>
      <c r="AB337" s="37">
        <f t="shared" ca="1" si="183"/>
        <v>8475.6328388607126</v>
      </c>
      <c r="AC337" s="37">
        <f t="shared" ca="1" si="200"/>
        <v>22.468088168518989</v>
      </c>
      <c r="AD337" s="37">
        <f t="shared" ca="1" si="184"/>
        <v>22.468088168518989</v>
      </c>
      <c r="AE337" s="37">
        <f t="shared" ca="1" si="185"/>
        <v>0</v>
      </c>
      <c r="AF337">
        <f t="shared" ca="1" si="201"/>
        <v>1</v>
      </c>
      <c r="AX337">
        <f t="shared" si="212"/>
        <v>328</v>
      </c>
      <c r="AY337" s="52">
        <f ca="1">'Rainfall Year 2045'!M461</f>
        <v>0.13318773855848542</v>
      </c>
      <c r="AZ337" s="37">
        <f t="shared" ca="1" si="186"/>
        <v>239.73792940527377</v>
      </c>
      <c r="BA337" s="37">
        <f t="shared" ca="1" si="202"/>
        <v>852.81265433253839</v>
      </c>
      <c r="BB337" s="37">
        <f t="shared" ca="1" si="187"/>
        <v>852.81265433253839</v>
      </c>
      <c r="BC337" s="37">
        <f t="shared" ca="1" si="188"/>
        <v>0</v>
      </c>
      <c r="BD337">
        <f t="shared" ca="1" si="203"/>
        <v>1</v>
      </c>
      <c r="BX337">
        <f t="shared" si="213"/>
        <v>328</v>
      </c>
      <c r="BY337" s="52">
        <f ca="1">'Rainfall Year 2055 '!M461</f>
        <v>2.5951924735574035</v>
      </c>
      <c r="BZ337" s="37">
        <f t="shared" ca="1" si="189"/>
        <v>4671.3464524033261</v>
      </c>
      <c r="CA337" s="37">
        <f t="shared" ca="1" si="204"/>
        <v>9765.3393968497185</v>
      </c>
      <c r="CB337" s="37">
        <f t="shared" ca="1" si="190"/>
        <v>9765.3393968497185</v>
      </c>
      <c r="CC337" s="37">
        <f t="shared" ca="1" si="191"/>
        <v>0</v>
      </c>
      <c r="CD337">
        <f t="shared" ca="1" si="205"/>
        <v>1</v>
      </c>
      <c r="CW337">
        <f t="shared" si="214"/>
        <v>328</v>
      </c>
      <c r="CX337" s="52">
        <f ca="1">'Rainfall Year 2065 '!M461</f>
        <v>2.8088238567641728</v>
      </c>
      <c r="CY337" s="37">
        <f t="shared" ca="1" si="192"/>
        <v>5055.8829421755108</v>
      </c>
      <c r="CZ337" s="37">
        <f t="shared" ca="1" si="206"/>
        <v>10000</v>
      </c>
      <c r="DA337" s="37">
        <f t="shared" ca="1" si="193"/>
        <v>10000</v>
      </c>
      <c r="DB337" s="37">
        <f t="shared" ca="1" si="194"/>
        <v>0</v>
      </c>
      <c r="DC337">
        <f t="shared" ca="1" si="207"/>
        <v>1</v>
      </c>
      <c r="DV337">
        <f t="shared" si="215"/>
        <v>328</v>
      </c>
      <c r="DW337" s="52">
        <f ca="1">'Rainfall Year 2075'!M461</f>
        <v>1.1481267256041474</v>
      </c>
      <c r="DX337" s="37">
        <f t="shared" ca="1" si="195"/>
        <v>2066.6281060874653</v>
      </c>
      <c r="DY337" s="37">
        <f t="shared" ca="1" si="208"/>
        <v>0</v>
      </c>
      <c r="DZ337" s="37">
        <f t="shared" ca="1" si="196"/>
        <v>0</v>
      </c>
      <c r="EA337" s="37">
        <f t="shared" ca="1" si="197"/>
        <v>0</v>
      </c>
      <c r="EB337">
        <f t="shared" ca="1" si="209"/>
        <v>1</v>
      </c>
    </row>
    <row r="338" spans="1:132">
      <c r="A338">
        <f t="shared" si="210"/>
        <v>329</v>
      </c>
      <c r="B338" s="52">
        <f ca="1">'Rainfall Year 2025'!M462</f>
        <v>0</v>
      </c>
      <c r="C338" s="37">
        <f t="shared" ca="1" si="180"/>
        <v>0</v>
      </c>
      <c r="D338" s="37">
        <f t="shared" ca="1" si="198"/>
        <v>0</v>
      </c>
      <c r="E338" s="37">
        <f t="shared" ca="1" si="181"/>
        <v>0</v>
      </c>
      <c r="F338" s="37">
        <f t="shared" ca="1" si="182"/>
        <v>0</v>
      </c>
      <c r="G338">
        <f t="shared" ca="1" si="199"/>
        <v>0</v>
      </c>
      <c r="Z338">
        <f t="shared" si="211"/>
        <v>329</v>
      </c>
      <c r="AA338" s="52">
        <f ca="1">'Rainfall Year 2035 '!M462</f>
        <v>0.53021594942293426</v>
      </c>
      <c r="AB338" s="37">
        <f t="shared" ca="1" si="183"/>
        <v>954.38870896128162</v>
      </c>
      <c r="AC338" s="37">
        <f t="shared" ca="1" si="200"/>
        <v>8475.6328388607108</v>
      </c>
      <c r="AD338" s="37">
        <f t="shared" ca="1" si="184"/>
        <v>8475.6328388607108</v>
      </c>
      <c r="AE338" s="37">
        <f t="shared" ca="1" si="185"/>
        <v>0</v>
      </c>
      <c r="AF338">
        <f t="shared" ca="1" si="201"/>
        <v>1</v>
      </c>
      <c r="AX338">
        <f t="shared" si="212"/>
        <v>329</v>
      </c>
      <c r="AY338" s="52">
        <f ca="1">'Rainfall Year 2045'!M462</f>
        <v>1.7722236493816461</v>
      </c>
      <c r="AZ338" s="37">
        <f t="shared" ca="1" si="186"/>
        <v>3190.0025688869632</v>
      </c>
      <c r="BA338" s="37">
        <f t="shared" ca="1" si="202"/>
        <v>239.73792940527369</v>
      </c>
      <c r="BB338" s="37">
        <f t="shared" ca="1" si="187"/>
        <v>239.73792940527369</v>
      </c>
      <c r="BC338" s="37">
        <f t="shared" ca="1" si="188"/>
        <v>0</v>
      </c>
      <c r="BD338">
        <f t="shared" ca="1" si="203"/>
        <v>1</v>
      </c>
      <c r="BX338">
        <f t="shared" si="213"/>
        <v>329</v>
      </c>
      <c r="BY338" s="52">
        <f ca="1">'Rainfall Year 2055 '!M462</f>
        <v>0</v>
      </c>
      <c r="BZ338" s="37">
        <f t="shared" ca="1" si="189"/>
        <v>0</v>
      </c>
      <c r="CA338" s="37">
        <f t="shared" ca="1" si="204"/>
        <v>4671.3464524033261</v>
      </c>
      <c r="CB338" s="37">
        <f t="shared" ca="1" si="190"/>
        <v>4671.3464524033261</v>
      </c>
      <c r="CC338" s="37">
        <f t="shared" ca="1" si="191"/>
        <v>0</v>
      </c>
      <c r="CD338">
        <f t="shared" ca="1" si="205"/>
        <v>0</v>
      </c>
      <c r="CW338">
        <f t="shared" si="214"/>
        <v>329</v>
      </c>
      <c r="CX338" s="52">
        <f ca="1">'Rainfall Year 2065 '!M462</f>
        <v>0</v>
      </c>
      <c r="CY338" s="37">
        <f t="shared" ca="1" si="192"/>
        <v>0</v>
      </c>
      <c r="CZ338" s="37">
        <f t="shared" ca="1" si="206"/>
        <v>5055.8829421755108</v>
      </c>
      <c r="DA338" s="37">
        <f t="shared" ca="1" si="193"/>
        <v>5055.8829421755108</v>
      </c>
      <c r="DB338" s="37">
        <f t="shared" ca="1" si="194"/>
        <v>0</v>
      </c>
      <c r="DC338">
        <f t="shared" ca="1" si="207"/>
        <v>0</v>
      </c>
      <c r="DV338">
        <f t="shared" si="215"/>
        <v>329</v>
      </c>
      <c r="DW338" s="52">
        <f ca="1">'Rainfall Year 2075'!M462</f>
        <v>1.4091069132791709</v>
      </c>
      <c r="DX338" s="37">
        <f t="shared" ca="1" si="195"/>
        <v>2536.3924439025077</v>
      </c>
      <c r="DY338" s="37">
        <f t="shared" ca="1" si="208"/>
        <v>2066.6281060874653</v>
      </c>
      <c r="DZ338" s="37">
        <f t="shared" ca="1" si="196"/>
        <v>2066.6281060874653</v>
      </c>
      <c r="EA338" s="37">
        <f t="shared" ca="1" si="197"/>
        <v>0</v>
      </c>
      <c r="EB338">
        <f t="shared" ca="1" si="209"/>
        <v>1</v>
      </c>
    </row>
    <row r="339" spans="1:132">
      <c r="A339">
        <f t="shared" si="210"/>
        <v>330</v>
      </c>
      <c r="B339" s="52">
        <f ca="1">'Rainfall Year 2025'!M463</f>
        <v>3.2449955551251821</v>
      </c>
      <c r="C339" s="37">
        <f t="shared" ca="1" si="180"/>
        <v>5840.9919992253281</v>
      </c>
      <c r="D339" s="37">
        <f t="shared" ca="1" si="198"/>
        <v>0</v>
      </c>
      <c r="E339" s="37">
        <f t="shared" ca="1" si="181"/>
        <v>0</v>
      </c>
      <c r="F339" s="37">
        <f t="shared" ca="1" si="182"/>
        <v>0</v>
      </c>
      <c r="G339">
        <f t="shared" ca="1" si="199"/>
        <v>1</v>
      </c>
      <c r="Z339">
        <f t="shared" si="211"/>
        <v>330</v>
      </c>
      <c r="AA339" s="52">
        <f ca="1">'Rainfall Year 2035 '!M463</f>
        <v>0</v>
      </c>
      <c r="AB339" s="37">
        <f t="shared" ca="1" si="183"/>
        <v>0</v>
      </c>
      <c r="AC339" s="37">
        <f t="shared" ca="1" si="200"/>
        <v>954.38870896128174</v>
      </c>
      <c r="AD339" s="37">
        <f t="shared" ca="1" si="184"/>
        <v>954.38870896128174</v>
      </c>
      <c r="AE339" s="37">
        <f t="shared" ca="1" si="185"/>
        <v>0</v>
      </c>
      <c r="AF339">
        <f t="shared" ca="1" si="201"/>
        <v>0</v>
      </c>
      <c r="AX339">
        <f t="shared" si="212"/>
        <v>330</v>
      </c>
      <c r="AY339" s="52">
        <f ca="1">'Rainfall Year 2045'!M463</f>
        <v>0</v>
      </c>
      <c r="AZ339" s="37">
        <f t="shared" ca="1" si="186"/>
        <v>0</v>
      </c>
      <c r="BA339" s="37">
        <f t="shared" ca="1" si="202"/>
        <v>3190.0025688869637</v>
      </c>
      <c r="BB339" s="37">
        <f t="shared" ca="1" si="187"/>
        <v>3190.0025688869637</v>
      </c>
      <c r="BC339" s="37">
        <f t="shared" ca="1" si="188"/>
        <v>0</v>
      </c>
      <c r="BD339">
        <f t="shared" ca="1" si="203"/>
        <v>0</v>
      </c>
      <c r="BX339">
        <f t="shared" si="213"/>
        <v>330</v>
      </c>
      <c r="BY339" s="52">
        <f ca="1">'Rainfall Year 2055 '!M463</f>
        <v>0.14635675476714419</v>
      </c>
      <c r="BZ339" s="37">
        <f t="shared" ca="1" si="189"/>
        <v>263.44215858085954</v>
      </c>
      <c r="CA339" s="37">
        <f t="shared" ca="1" si="204"/>
        <v>0</v>
      </c>
      <c r="CB339" s="37">
        <f t="shared" ca="1" si="190"/>
        <v>0</v>
      </c>
      <c r="CC339" s="37">
        <f t="shared" ca="1" si="191"/>
        <v>0</v>
      </c>
      <c r="CD339">
        <f t="shared" ca="1" si="205"/>
        <v>1</v>
      </c>
      <c r="CW339">
        <f t="shared" si="214"/>
        <v>330</v>
      </c>
      <c r="CX339" s="52">
        <f ca="1">'Rainfall Year 2065 '!M463</f>
        <v>0</v>
      </c>
      <c r="CY339" s="37">
        <f t="shared" ca="1" si="192"/>
        <v>0</v>
      </c>
      <c r="CZ339" s="37">
        <f t="shared" ca="1" si="206"/>
        <v>0</v>
      </c>
      <c r="DA339" s="37">
        <f t="shared" ca="1" si="193"/>
        <v>0</v>
      </c>
      <c r="DB339" s="37">
        <f t="shared" ca="1" si="194"/>
        <v>0</v>
      </c>
      <c r="DC339">
        <f t="shared" ca="1" si="207"/>
        <v>0</v>
      </c>
      <c r="DV339">
        <f t="shared" si="215"/>
        <v>330</v>
      </c>
      <c r="DW339" s="52">
        <f ca="1">'Rainfall Year 2075'!M463</f>
        <v>1.9424586668815718</v>
      </c>
      <c r="DX339" s="37">
        <f t="shared" ca="1" si="195"/>
        <v>3496.425600386829</v>
      </c>
      <c r="DY339" s="37">
        <f t="shared" ca="1" si="208"/>
        <v>2536.3924439025077</v>
      </c>
      <c r="DZ339" s="37">
        <f t="shared" ca="1" si="196"/>
        <v>2536.3924439025077</v>
      </c>
      <c r="EA339" s="37">
        <f t="shared" ca="1" si="197"/>
        <v>0</v>
      </c>
      <c r="EB339">
        <f t="shared" ca="1" si="209"/>
        <v>1</v>
      </c>
    </row>
    <row r="340" spans="1:132">
      <c r="A340">
        <f t="shared" si="210"/>
        <v>331</v>
      </c>
      <c r="B340" s="52">
        <f ca="1">'Rainfall Year 2025'!M464</f>
        <v>1.093862979057618</v>
      </c>
      <c r="C340" s="37">
        <f t="shared" ca="1" si="180"/>
        <v>1968.9533623037123</v>
      </c>
      <c r="D340" s="37">
        <f t="shared" ca="1" si="198"/>
        <v>5840.9919992253281</v>
      </c>
      <c r="E340" s="37">
        <f t="shared" ca="1" si="181"/>
        <v>5840.9919992253281</v>
      </c>
      <c r="F340" s="37">
        <f t="shared" ca="1" si="182"/>
        <v>0</v>
      </c>
      <c r="G340">
        <f t="shared" ca="1" si="199"/>
        <v>1</v>
      </c>
      <c r="Z340">
        <f t="shared" si="211"/>
        <v>331</v>
      </c>
      <c r="AA340" s="52">
        <f ca="1">'Rainfall Year 2035 '!M464</f>
        <v>3.5035685847187086</v>
      </c>
      <c r="AB340" s="37">
        <f t="shared" ca="1" si="183"/>
        <v>6306.4234524936755</v>
      </c>
      <c r="AC340" s="37">
        <f t="shared" ca="1" si="200"/>
        <v>0</v>
      </c>
      <c r="AD340" s="37">
        <f t="shared" ca="1" si="184"/>
        <v>0</v>
      </c>
      <c r="AE340" s="37">
        <f t="shared" ca="1" si="185"/>
        <v>0</v>
      </c>
      <c r="AF340">
        <f t="shared" ca="1" si="201"/>
        <v>1</v>
      </c>
      <c r="AX340">
        <f t="shared" si="212"/>
        <v>331</v>
      </c>
      <c r="AY340" s="52">
        <f ca="1">'Rainfall Year 2045'!M464</f>
        <v>4.9404152023704189</v>
      </c>
      <c r="AZ340" s="37">
        <f t="shared" ca="1" si="186"/>
        <v>8892.7473642667537</v>
      </c>
      <c r="BA340" s="37">
        <f t="shared" ca="1" si="202"/>
        <v>0</v>
      </c>
      <c r="BB340" s="37">
        <f t="shared" ca="1" si="187"/>
        <v>0</v>
      </c>
      <c r="BC340" s="37">
        <f t="shared" ca="1" si="188"/>
        <v>0</v>
      </c>
      <c r="BD340">
        <f t="shared" ca="1" si="203"/>
        <v>1</v>
      </c>
      <c r="BX340">
        <f t="shared" si="213"/>
        <v>331</v>
      </c>
      <c r="BY340" s="52">
        <f ca="1">'Rainfall Year 2055 '!M464</f>
        <v>1.7972721187469578</v>
      </c>
      <c r="BZ340" s="37">
        <f t="shared" ca="1" si="189"/>
        <v>3235.0898137445242</v>
      </c>
      <c r="CA340" s="37">
        <f t="shared" ca="1" si="204"/>
        <v>263.44215858085954</v>
      </c>
      <c r="CB340" s="37">
        <f t="shared" ca="1" si="190"/>
        <v>263.44215858085954</v>
      </c>
      <c r="CC340" s="37">
        <f t="shared" ca="1" si="191"/>
        <v>0</v>
      </c>
      <c r="CD340">
        <f t="shared" ca="1" si="205"/>
        <v>1</v>
      </c>
      <c r="CW340">
        <f t="shared" si="214"/>
        <v>331</v>
      </c>
      <c r="CX340" s="52">
        <f ca="1">'Rainfall Year 2065 '!M464</f>
        <v>10.191857991511595</v>
      </c>
      <c r="CY340" s="37">
        <f t="shared" ca="1" si="192"/>
        <v>18345.344384720873</v>
      </c>
      <c r="CZ340" s="37">
        <f t="shared" ca="1" si="206"/>
        <v>0</v>
      </c>
      <c r="DA340" s="37">
        <f t="shared" ca="1" si="193"/>
        <v>0</v>
      </c>
      <c r="DB340" s="37">
        <f t="shared" ca="1" si="194"/>
        <v>8345.3443847208728</v>
      </c>
      <c r="DC340">
        <f t="shared" ca="1" si="207"/>
        <v>1</v>
      </c>
      <c r="DV340">
        <f t="shared" si="215"/>
        <v>331</v>
      </c>
      <c r="DW340" s="52">
        <f ca="1">'Rainfall Year 2075'!M464</f>
        <v>0.62784965443406704</v>
      </c>
      <c r="DX340" s="37">
        <f t="shared" ca="1" si="195"/>
        <v>1130.1293779813207</v>
      </c>
      <c r="DY340" s="37">
        <f t="shared" ca="1" si="208"/>
        <v>3496.4256003868295</v>
      </c>
      <c r="DZ340" s="37">
        <f t="shared" ca="1" si="196"/>
        <v>3496.4256003868295</v>
      </c>
      <c r="EA340" s="37">
        <f t="shared" ca="1" si="197"/>
        <v>0</v>
      </c>
      <c r="EB340">
        <f t="shared" ca="1" si="209"/>
        <v>1</v>
      </c>
    </row>
    <row r="341" spans="1:132">
      <c r="A341">
        <f t="shared" si="210"/>
        <v>332</v>
      </c>
      <c r="B341" s="52">
        <f ca="1">'Rainfall Year 2025'!M465</f>
        <v>0.65990926786328608</v>
      </c>
      <c r="C341" s="37">
        <f t="shared" ca="1" si="180"/>
        <v>1187.836682153915</v>
      </c>
      <c r="D341" s="37">
        <f t="shared" ca="1" si="198"/>
        <v>1968.9533623037123</v>
      </c>
      <c r="E341" s="37">
        <f t="shared" ca="1" si="181"/>
        <v>1968.9533623037123</v>
      </c>
      <c r="F341" s="37">
        <f t="shared" ca="1" si="182"/>
        <v>0</v>
      </c>
      <c r="G341">
        <f t="shared" ca="1" si="199"/>
        <v>1</v>
      </c>
      <c r="Z341">
        <f t="shared" si="211"/>
        <v>332</v>
      </c>
      <c r="AA341" s="52">
        <f ca="1">'Rainfall Year 2035 '!M465</f>
        <v>5.5210779125876028</v>
      </c>
      <c r="AB341" s="37">
        <f t="shared" ca="1" si="183"/>
        <v>9937.9402426576853</v>
      </c>
      <c r="AC341" s="37">
        <f t="shared" ca="1" si="200"/>
        <v>6306.4234524936755</v>
      </c>
      <c r="AD341" s="37">
        <f t="shared" ca="1" si="184"/>
        <v>6306.4234524936755</v>
      </c>
      <c r="AE341" s="37">
        <f t="shared" ca="1" si="185"/>
        <v>0</v>
      </c>
      <c r="AF341">
        <f t="shared" ca="1" si="201"/>
        <v>1</v>
      </c>
      <c r="AX341">
        <f t="shared" si="212"/>
        <v>332</v>
      </c>
      <c r="AY341" s="52">
        <f ca="1">'Rainfall Year 2045'!M465</f>
        <v>0</v>
      </c>
      <c r="AZ341" s="37">
        <f t="shared" ca="1" si="186"/>
        <v>0</v>
      </c>
      <c r="BA341" s="37">
        <f t="shared" ca="1" si="202"/>
        <v>8892.7473642667537</v>
      </c>
      <c r="BB341" s="37">
        <f t="shared" ca="1" si="187"/>
        <v>8892.7473642667537</v>
      </c>
      <c r="BC341" s="37">
        <f t="shared" ca="1" si="188"/>
        <v>0</v>
      </c>
      <c r="BD341">
        <f t="shared" ca="1" si="203"/>
        <v>0</v>
      </c>
      <c r="BX341">
        <f t="shared" si="213"/>
        <v>332</v>
      </c>
      <c r="BY341" s="52">
        <f ca="1">'Rainfall Year 2055 '!M465</f>
        <v>0.40777732031530844</v>
      </c>
      <c r="BZ341" s="37">
        <f t="shared" ca="1" si="189"/>
        <v>733.9991765675552</v>
      </c>
      <c r="CA341" s="37">
        <f t="shared" ca="1" si="204"/>
        <v>3235.0898137445242</v>
      </c>
      <c r="CB341" s="37">
        <f t="shared" ca="1" si="190"/>
        <v>3235.0898137445242</v>
      </c>
      <c r="CC341" s="37">
        <f t="shared" ca="1" si="191"/>
        <v>0</v>
      </c>
      <c r="CD341">
        <f t="shared" ca="1" si="205"/>
        <v>1</v>
      </c>
      <c r="CW341">
        <f t="shared" si="214"/>
        <v>332</v>
      </c>
      <c r="CX341" s="52">
        <f ca="1">'Rainfall Year 2065 '!M465</f>
        <v>1.2580859443229579</v>
      </c>
      <c r="CY341" s="37">
        <f t="shared" ca="1" si="192"/>
        <v>2264.5546997813244</v>
      </c>
      <c r="CZ341" s="37">
        <f t="shared" ca="1" si="206"/>
        <v>10000</v>
      </c>
      <c r="DA341" s="37">
        <f t="shared" ca="1" si="193"/>
        <v>10000</v>
      </c>
      <c r="DB341" s="37">
        <f t="shared" ca="1" si="194"/>
        <v>0</v>
      </c>
      <c r="DC341">
        <f t="shared" ca="1" si="207"/>
        <v>1</v>
      </c>
      <c r="DV341">
        <f t="shared" si="215"/>
        <v>332</v>
      </c>
      <c r="DW341" s="52">
        <f ca="1">'Rainfall Year 2075'!M465</f>
        <v>2.8996465443760813</v>
      </c>
      <c r="DX341" s="37">
        <f t="shared" ca="1" si="195"/>
        <v>5219.363779876946</v>
      </c>
      <c r="DY341" s="37">
        <f t="shared" ca="1" si="208"/>
        <v>1130.1293779813204</v>
      </c>
      <c r="DZ341" s="37">
        <f t="shared" ca="1" si="196"/>
        <v>1130.1293779813204</v>
      </c>
      <c r="EA341" s="37">
        <f t="shared" ca="1" si="197"/>
        <v>0</v>
      </c>
      <c r="EB341">
        <f t="shared" ca="1" si="209"/>
        <v>1</v>
      </c>
    </row>
    <row r="342" spans="1:132">
      <c r="A342">
        <f t="shared" si="210"/>
        <v>333</v>
      </c>
      <c r="B342" s="52">
        <f ca="1">'Rainfall Year 2025'!M466</f>
        <v>1.3411459519863242</v>
      </c>
      <c r="C342" s="37">
        <f t="shared" ca="1" si="180"/>
        <v>2414.0627135753834</v>
      </c>
      <c r="D342" s="37">
        <f t="shared" ca="1" si="198"/>
        <v>1187.8366821539148</v>
      </c>
      <c r="E342" s="37">
        <f t="shared" ca="1" si="181"/>
        <v>1187.8366821539148</v>
      </c>
      <c r="F342" s="37">
        <f t="shared" ca="1" si="182"/>
        <v>0</v>
      </c>
      <c r="G342">
        <f t="shared" ca="1" si="199"/>
        <v>1</v>
      </c>
      <c r="Z342">
        <f t="shared" si="211"/>
        <v>333</v>
      </c>
      <c r="AA342" s="52">
        <f ca="1">'Rainfall Year 2035 '!M466</f>
        <v>0</v>
      </c>
      <c r="AB342" s="37">
        <f t="shared" ca="1" si="183"/>
        <v>0</v>
      </c>
      <c r="AC342" s="37">
        <f t="shared" ca="1" si="200"/>
        <v>9937.9402426576853</v>
      </c>
      <c r="AD342" s="37">
        <f t="shared" ca="1" si="184"/>
        <v>9937.9402426576853</v>
      </c>
      <c r="AE342" s="37">
        <f t="shared" ca="1" si="185"/>
        <v>0</v>
      </c>
      <c r="AF342">
        <f t="shared" ca="1" si="201"/>
        <v>0</v>
      </c>
      <c r="AX342">
        <f t="shared" si="212"/>
        <v>333</v>
      </c>
      <c r="AY342" s="52">
        <f ca="1">'Rainfall Year 2045'!M466</f>
        <v>9.5111952134020523</v>
      </c>
      <c r="AZ342" s="37">
        <f t="shared" ca="1" si="186"/>
        <v>17120.151384123696</v>
      </c>
      <c r="BA342" s="37">
        <f t="shared" ca="1" si="202"/>
        <v>0</v>
      </c>
      <c r="BB342" s="37">
        <f t="shared" ca="1" si="187"/>
        <v>0</v>
      </c>
      <c r="BC342" s="37">
        <f t="shared" ca="1" si="188"/>
        <v>7120.1513841236956</v>
      </c>
      <c r="BD342">
        <f t="shared" ca="1" si="203"/>
        <v>1</v>
      </c>
      <c r="BX342">
        <f t="shared" si="213"/>
        <v>333</v>
      </c>
      <c r="BY342" s="52">
        <f ca="1">'Rainfall Year 2055 '!M466</f>
        <v>0.59931321642078283</v>
      </c>
      <c r="BZ342" s="37">
        <f t="shared" ca="1" si="189"/>
        <v>1078.7637895574092</v>
      </c>
      <c r="CA342" s="37">
        <f t="shared" ca="1" si="204"/>
        <v>733.99917656755542</v>
      </c>
      <c r="CB342" s="37">
        <f t="shared" ca="1" si="190"/>
        <v>733.99917656755542</v>
      </c>
      <c r="CC342" s="37">
        <f t="shared" ca="1" si="191"/>
        <v>0</v>
      </c>
      <c r="CD342">
        <f t="shared" ca="1" si="205"/>
        <v>1</v>
      </c>
      <c r="CW342">
        <f t="shared" si="214"/>
        <v>333</v>
      </c>
      <c r="CX342" s="52">
        <f ca="1">'Rainfall Year 2065 '!M466</f>
        <v>0</v>
      </c>
      <c r="CY342" s="37">
        <f t="shared" ca="1" si="192"/>
        <v>0</v>
      </c>
      <c r="CZ342" s="37">
        <f t="shared" ca="1" si="206"/>
        <v>2264.5546997813253</v>
      </c>
      <c r="DA342" s="37">
        <f t="shared" ca="1" si="193"/>
        <v>2264.5546997813253</v>
      </c>
      <c r="DB342" s="37">
        <f t="shared" ca="1" si="194"/>
        <v>0</v>
      </c>
      <c r="DC342">
        <f t="shared" ca="1" si="207"/>
        <v>0</v>
      </c>
      <c r="DV342">
        <f t="shared" si="215"/>
        <v>333</v>
      </c>
      <c r="DW342" s="52">
        <f ca="1">'Rainfall Year 2075'!M466</f>
        <v>0.32155914171904476</v>
      </c>
      <c r="DX342" s="37">
        <f t="shared" ca="1" si="195"/>
        <v>578.80645509428052</v>
      </c>
      <c r="DY342" s="37">
        <f t="shared" ca="1" si="208"/>
        <v>5219.363779876946</v>
      </c>
      <c r="DZ342" s="37">
        <f t="shared" ca="1" si="196"/>
        <v>5219.363779876946</v>
      </c>
      <c r="EA342" s="37">
        <f t="shared" ca="1" si="197"/>
        <v>0</v>
      </c>
      <c r="EB342">
        <f t="shared" ca="1" si="209"/>
        <v>1</v>
      </c>
    </row>
    <row r="343" spans="1:132">
      <c r="A343">
        <f t="shared" si="210"/>
        <v>334</v>
      </c>
      <c r="B343" s="52">
        <f ca="1">'Rainfall Year 2025'!M467</f>
        <v>0.33326067703057161</v>
      </c>
      <c r="C343" s="37">
        <f t="shared" ca="1" si="180"/>
        <v>599.86921865502893</v>
      </c>
      <c r="D343" s="37">
        <f t="shared" ca="1" si="198"/>
        <v>2414.0627135753834</v>
      </c>
      <c r="E343" s="37">
        <f t="shared" ca="1" si="181"/>
        <v>2414.0627135753834</v>
      </c>
      <c r="F343" s="37">
        <f t="shared" ca="1" si="182"/>
        <v>0</v>
      </c>
      <c r="G343">
        <f t="shared" ca="1" si="199"/>
        <v>1</v>
      </c>
      <c r="Z343">
        <f t="shared" si="211"/>
        <v>334</v>
      </c>
      <c r="AA343" s="52">
        <f ca="1">'Rainfall Year 2035 '!M467</f>
        <v>0</v>
      </c>
      <c r="AB343" s="37">
        <f t="shared" ca="1" si="183"/>
        <v>0</v>
      </c>
      <c r="AC343" s="37">
        <f t="shared" ca="1" si="200"/>
        <v>0</v>
      </c>
      <c r="AD343" s="37">
        <f t="shared" ca="1" si="184"/>
        <v>0</v>
      </c>
      <c r="AE343" s="37">
        <f t="shared" ca="1" si="185"/>
        <v>0</v>
      </c>
      <c r="AF343">
        <f t="shared" ca="1" si="201"/>
        <v>0</v>
      </c>
      <c r="AX343">
        <f t="shared" si="212"/>
        <v>334</v>
      </c>
      <c r="AY343" s="52">
        <f ca="1">'Rainfall Year 2045'!M467</f>
        <v>1.6094777039494514</v>
      </c>
      <c r="AZ343" s="37">
        <f t="shared" ca="1" si="186"/>
        <v>2897.0598671090124</v>
      </c>
      <c r="BA343" s="37">
        <f t="shared" ca="1" si="202"/>
        <v>10000</v>
      </c>
      <c r="BB343" s="37">
        <f t="shared" ca="1" si="187"/>
        <v>10000</v>
      </c>
      <c r="BC343" s="37">
        <f t="shared" ca="1" si="188"/>
        <v>0</v>
      </c>
      <c r="BD343">
        <f t="shared" ca="1" si="203"/>
        <v>1</v>
      </c>
      <c r="BX343">
        <f t="shared" si="213"/>
        <v>334</v>
      </c>
      <c r="BY343" s="52">
        <f ca="1">'Rainfall Year 2055 '!M467</f>
        <v>1.4221192944642171</v>
      </c>
      <c r="BZ343" s="37">
        <f t="shared" ca="1" si="189"/>
        <v>2559.8147300355909</v>
      </c>
      <c r="CA343" s="37">
        <f t="shared" ca="1" si="204"/>
        <v>1078.7637895574092</v>
      </c>
      <c r="CB343" s="37">
        <f t="shared" ca="1" si="190"/>
        <v>1078.7637895574092</v>
      </c>
      <c r="CC343" s="37">
        <f t="shared" ca="1" si="191"/>
        <v>0</v>
      </c>
      <c r="CD343">
        <f t="shared" ca="1" si="205"/>
        <v>1</v>
      </c>
      <c r="CW343">
        <f t="shared" si="214"/>
        <v>334</v>
      </c>
      <c r="CX343" s="52">
        <f ca="1">'Rainfall Year 2065 '!M467</f>
        <v>0</v>
      </c>
      <c r="CY343" s="37">
        <f t="shared" ca="1" si="192"/>
        <v>0</v>
      </c>
      <c r="CZ343" s="37">
        <f t="shared" ca="1" si="206"/>
        <v>0</v>
      </c>
      <c r="DA343" s="37">
        <f t="shared" ca="1" si="193"/>
        <v>0</v>
      </c>
      <c r="DB343" s="37">
        <f t="shared" ca="1" si="194"/>
        <v>0</v>
      </c>
      <c r="DC343">
        <f t="shared" ca="1" si="207"/>
        <v>0</v>
      </c>
      <c r="DV343">
        <f t="shared" si="215"/>
        <v>334</v>
      </c>
      <c r="DW343" s="52">
        <f ca="1">'Rainfall Year 2075'!M467</f>
        <v>0</v>
      </c>
      <c r="DX343" s="37">
        <f t="shared" ca="1" si="195"/>
        <v>0</v>
      </c>
      <c r="DY343" s="37">
        <f t="shared" ca="1" si="208"/>
        <v>578.80645509428086</v>
      </c>
      <c r="DZ343" s="37">
        <f t="shared" ca="1" si="196"/>
        <v>578.80645509428086</v>
      </c>
      <c r="EA343" s="37">
        <f t="shared" ca="1" si="197"/>
        <v>0</v>
      </c>
      <c r="EB343">
        <f t="shared" ca="1" si="209"/>
        <v>0</v>
      </c>
    </row>
    <row r="344" spans="1:132">
      <c r="A344">
        <f t="shared" si="210"/>
        <v>335</v>
      </c>
      <c r="B344" s="52">
        <f ca="1">'Rainfall Year 2025'!M481</f>
        <v>3.3165538815506568</v>
      </c>
      <c r="C344" s="37">
        <f t="shared" ca="1" si="180"/>
        <v>5969.7969867911825</v>
      </c>
      <c r="D344" s="37">
        <f t="shared" ca="1" si="198"/>
        <v>599.86921865502882</v>
      </c>
      <c r="E344" s="37">
        <f t="shared" ca="1" si="181"/>
        <v>599.86921865502882</v>
      </c>
      <c r="F344" s="37">
        <f t="shared" ca="1" si="182"/>
        <v>0</v>
      </c>
      <c r="G344">
        <f t="shared" ca="1" si="199"/>
        <v>1</v>
      </c>
      <c r="Z344">
        <f t="shared" si="211"/>
        <v>335</v>
      </c>
      <c r="AA344" s="52">
        <f ca="1">'Rainfall Year 2035 '!M481</f>
        <v>3.7071184009145091</v>
      </c>
      <c r="AB344" s="37">
        <f t="shared" ca="1" si="183"/>
        <v>6672.8131216461161</v>
      </c>
      <c r="AC344" s="37">
        <f t="shared" ca="1" si="200"/>
        <v>0</v>
      </c>
      <c r="AD344" s="37">
        <f t="shared" ca="1" si="184"/>
        <v>0</v>
      </c>
      <c r="AE344" s="37">
        <f t="shared" ca="1" si="185"/>
        <v>0</v>
      </c>
      <c r="AF344">
        <f t="shared" ca="1" si="201"/>
        <v>1</v>
      </c>
      <c r="AX344">
        <f t="shared" si="212"/>
        <v>335</v>
      </c>
      <c r="AY344" s="52">
        <f ca="1">'Rainfall Year 2045'!M481</f>
        <v>0.24284646555453879</v>
      </c>
      <c r="AZ344" s="37">
        <f t="shared" ca="1" si="186"/>
        <v>437.12363799816984</v>
      </c>
      <c r="BA344" s="37">
        <f t="shared" ca="1" si="202"/>
        <v>2897.059867109012</v>
      </c>
      <c r="BB344" s="37">
        <f t="shared" ca="1" si="187"/>
        <v>2897.059867109012</v>
      </c>
      <c r="BC344" s="37">
        <f t="shared" ca="1" si="188"/>
        <v>0</v>
      </c>
      <c r="BD344">
        <f t="shared" ca="1" si="203"/>
        <v>1</v>
      </c>
      <c r="BX344">
        <f t="shared" si="213"/>
        <v>335</v>
      </c>
      <c r="BY344" s="52">
        <f ca="1">'Rainfall Year 2055 '!M481</f>
        <v>2.365462947810383</v>
      </c>
      <c r="BZ344" s="37">
        <f t="shared" ca="1" si="189"/>
        <v>4257.8333060586892</v>
      </c>
      <c r="CA344" s="37">
        <f t="shared" ca="1" si="204"/>
        <v>2559.8147300355913</v>
      </c>
      <c r="CB344" s="37">
        <f t="shared" ca="1" si="190"/>
        <v>2559.8147300355913</v>
      </c>
      <c r="CC344" s="37">
        <f t="shared" ca="1" si="191"/>
        <v>0</v>
      </c>
      <c r="CD344">
        <f t="shared" ca="1" si="205"/>
        <v>1</v>
      </c>
      <c r="CW344">
        <f t="shared" si="214"/>
        <v>335</v>
      </c>
      <c r="CX344" s="52">
        <f ca="1">'Rainfall Year 2065 '!M481</f>
        <v>1.2236316975690378</v>
      </c>
      <c r="CY344" s="37">
        <f t="shared" ca="1" si="192"/>
        <v>2202.5370556242679</v>
      </c>
      <c r="CZ344" s="37">
        <f t="shared" ca="1" si="206"/>
        <v>0</v>
      </c>
      <c r="DA344" s="37">
        <f t="shared" ca="1" si="193"/>
        <v>0</v>
      </c>
      <c r="DB344" s="37">
        <f t="shared" ca="1" si="194"/>
        <v>0</v>
      </c>
      <c r="DC344">
        <f t="shared" ca="1" si="207"/>
        <v>1</v>
      </c>
      <c r="DV344">
        <f t="shared" si="215"/>
        <v>335</v>
      </c>
      <c r="DW344" s="52">
        <f ca="1">'Rainfall Year 2075'!M481</f>
        <v>8.9073313424621436E-2</v>
      </c>
      <c r="DX344" s="37">
        <f t="shared" ca="1" si="195"/>
        <v>160.33196416431858</v>
      </c>
      <c r="DY344" s="37">
        <f t="shared" ca="1" si="208"/>
        <v>0</v>
      </c>
      <c r="DZ344" s="37">
        <f t="shared" ca="1" si="196"/>
        <v>0</v>
      </c>
      <c r="EA344" s="37">
        <f t="shared" ca="1" si="197"/>
        <v>0</v>
      </c>
      <c r="EB344">
        <f t="shared" ca="1" si="209"/>
        <v>1</v>
      </c>
    </row>
    <row r="345" spans="1:132">
      <c r="A345">
        <f t="shared" si="210"/>
        <v>336</v>
      </c>
      <c r="B345" s="52">
        <f ca="1">'Rainfall Year 2025'!M482</f>
        <v>0</v>
      </c>
      <c r="C345" s="37">
        <f t="shared" ca="1" si="180"/>
        <v>0</v>
      </c>
      <c r="D345" s="37">
        <f t="shared" ca="1" si="198"/>
        <v>5969.7969867911825</v>
      </c>
      <c r="E345" s="37">
        <f t="shared" ca="1" si="181"/>
        <v>5969.7969867911825</v>
      </c>
      <c r="F345" s="37">
        <f t="shared" ca="1" si="182"/>
        <v>0</v>
      </c>
      <c r="G345">
        <f t="shared" ca="1" si="199"/>
        <v>0</v>
      </c>
      <c r="Z345">
        <f t="shared" si="211"/>
        <v>336</v>
      </c>
      <c r="AA345" s="52">
        <f ca="1">'Rainfall Year 2035 '!M482</f>
        <v>1.3965870840490835</v>
      </c>
      <c r="AB345" s="37">
        <f t="shared" ca="1" si="183"/>
        <v>2513.8567512883501</v>
      </c>
      <c r="AC345" s="37">
        <f t="shared" ca="1" si="200"/>
        <v>6672.8131216461161</v>
      </c>
      <c r="AD345" s="37">
        <f t="shared" ca="1" si="184"/>
        <v>6672.8131216461161</v>
      </c>
      <c r="AE345" s="37">
        <f t="shared" ca="1" si="185"/>
        <v>0</v>
      </c>
      <c r="AF345">
        <f t="shared" ca="1" si="201"/>
        <v>1</v>
      </c>
      <c r="AX345">
        <f t="shared" si="212"/>
        <v>336</v>
      </c>
      <c r="AY345" s="52">
        <f ca="1">'Rainfall Year 2045'!M482</f>
        <v>1.1574116803093664</v>
      </c>
      <c r="AZ345" s="37">
        <f t="shared" ca="1" si="186"/>
        <v>2083.3410245568593</v>
      </c>
      <c r="BA345" s="37">
        <f t="shared" ca="1" si="202"/>
        <v>437.12363799816967</v>
      </c>
      <c r="BB345" s="37">
        <f t="shared" ca="1" si="187"/>
        <v>437.12363799816967</v>
      </c>
      <c r="BC345" s="37">
        <f t="shared" ca="1" si="188"/>
        <v>0</v>
      </c>
      <c r="BD345">
        <f t="shared" ca="1" si="203"/>
        <v>1</v>
      </c>
      <c r="BX345">
        <f t="shared" si="213"/>
        <v>336</v>
      </c>
      <c r="BY345" s="52">
        <f ca="1">'Rainfall Year 2055 '!M482</f>
        <v>7.7470242907425604</v>
      </c>
      <c r="BZ345" s="37">
        <f t="shared" ca="1" si="189"/>
        <v>13944.643723336609</v>
      </c>
      <c r="CA345" s="37">
        <f t="shared" ca="1" si="204"/>
        <v>4257.8333060586892</v>
      </c>
      <c r="CB345" s="37">
        <f t="shared" ca="1" si="190"/>
        <v>4257.8333060586892</v>
      </c>
      <c r="CC345" s="37">
        <f t="shared" ca="1" si="191"/>
        <v>3944.6437233366087</v>
      </c>
      <c r="CD345">
        <f t="shared" ca="1" si="205"/>
        <v>1</v>
      </c>
      <c r="CW345">
        <f t="shared" si="214"/>
        <v>336</v>
      </c>
      <c r="CX345" s="52">
        <f ca="1">'Rainfall Year 2065 '!M482</f>
        <v>0</v>
      </c>
      <c r="CY345" s="37">
        <f t="shared" ca="1" si="192"/>
        <v>0</v>
      </c>
      <c r="CZ345" s="37">
        <f t="shared" ca="1" si="206"/>
        <v>2202.5370556242679</v>
      </c>
      <c r="DA345" s="37">
        <f t="shared" ca="1" si="193"/>
        <v>2202.5370556242679</v>
      </c>
      <c r="DB345" s="37">
        <f t="shared" ca="1" si="194"/>
        <v>0</v>
      </c>
      <c r="DC345">
        <f t="shared" ca="1" si="207"/>
        <v>0</v>
      </c>
      <c r="DV345">
        <f t="shared" si="215"/>
        <v>336</v>
      </c>
      <c r="DW345" s="52">
        <f ca="1">'Rainfall Year 2075'!M482</f>
        <v>1.0004782731223241</v>
      </c>
      <c r="DX345" s="37">
        <f t="shared" ca="1" si="195"/>
        <v>1800.8608916201833</v>
      </c>
      <c r="DY345" s="37">
        <f t="shared" ca="1" si="208"/>
        <v>160.33196416431858</v>
      </c>
      <c r="DZ345" s="37">
        <f t="shared" ca="1" si="196"/>
        <v>160.33196416431858</v>
      </c>
      <c r="EA345" s="37">
        <f t="shared" ca="1" si="197"/>
        <v>0</v>
      </c>
      <c r="EB345">
        <f t="shared" ca="1" si="209"/>
        <v>1</v>
      </c>
    </row>
    <row r="346" spans="1:132">
      <c r="A346">
        <f t="shared" si="210"/>
        <v>337</v>
      </c>
      <c r="B346" s="52">
        <f ca="1">'Rainfall Year 2025'!M483</f>
        <v>0</v>
      </c>
      <c r="C346" s="37">
        <f t="shared" ca="1" si="180"/>
        <v>0</v>
      </c>
      <c r="D346" s="37">
        <f t="shared" ca="1" si="198"/>
        <v>0</v>
      </c>
      <c r="E346" s="37">
        <f t="shared" ca="1" si="181"/>
        <v>0</v>
      </c>
      <c r="F346" s="37">
        <f t="shared" ca="1" si="182"/>
        <v>0</v>
      </c>
      <c r="G346">
        <f t="shared" ca="1" si="199"/>
        <v>0</v>
      </c>
      <c r="Z346">
        <f t="shared" si="211"/>
        <v>337</v>
      </c>
      <c r="AA346" s="52">
        <f ca="1">'Rainfall Year 2035 '!M483</f>
        <v>8.7833185992835256E-3</v>
      </c>
      <c r="AB346" s="37">
        <f t="shared" ca="1" si="183"/>
        <v>15.809973478710345</v>
      </c>
      <c r="AC346" s="37">
        <f t="shared" ca="1" si="200"/>
        <v>2513.8567512883501</v>
      </c>
      <c r="AD346" s="37">
        <f t="shared" ca="1" si="184"/>
        <v>2513.8567512883501</v>
      </c>
      <c r="AE346" s="37">
        <f t="shared" ca="1" si="185"/>
        <v>0</v>
      </c>
      <c r="AF346">
        <f t="shared" ca="1" si="201"/>
        <v>1</v>
      </c>
      <c r="AX346">
        <f t="shared" si="212"/>
        <v>337</v>
      </c>
      <c r="AY346" s="52">
        <f ca="1">'Rainfall Year 2045'!M483</f>
        <v>1.4569664564897917</v>
      </c>
      <c r="AZ346" s="37">
        <f t="shared" ca="1" si="186"/>
        <v>2622.5396216816252</v>
      </c>
      <c r="BA346" s="37">
        <f t="shared" ca="1" si="202"/>
        <v>2083.3410245568593</v>
      </c>
      <c r="BB346" s="37">
        <f t="shared" ca="1" si="187"/>
        <v>2083.3410245568593</v>
      </c>
      <c r="BC346" s="37">
        <f t="shared" ca="1" si="188"/>
        <v>0</v>
      </c>
      <c r="BD346">
        <f t="shared" ca="1" si="203"/>
        <v>1</v>
      </c>
      <c r="BX346">
        <f t="shared" si="213"/>
        <v>337</v>
      </c>
      <c r="BY346" s="52">
        <f ca="1">'Rainfall Year 2055 '!M483</f>
        <v>0</v>
      </c>
      <c r="BZ346" s="37">
        <f t="shared" ca="1" si="189"/>
        <v>0</v>
      </c>
      <c r="CA346" s="37">
        <f t="shared" ca="1" si="204"/>
        <v>10000</v>
      </c>
      <c r="CB346" s="37">
        <f t="shared" ca="1" si="190"/>
        <v>10000</v>
      </c>
      <c r="CC346" s="37">
        <f t="shared" ca="1" si="191"/>
        <v>0</v>
      </c>
      <c r="CD346">
        <f t="shared" ca="1" si="205"/>
        <v>0</v>
      </c>
      <c r="CW346">
        <f t="shared" si="214"/>
        <v>337</v>
      </c>
      <c r="CX346" s="52">
        <f ca="1">'Rainfall Year 2065 '!M483</f>
        <v>0</v>
      </c>
      <c r="CY346" s="37">
        <f t="shared" ca="1" si="192"/>
        <v>0</v>
      </c>
      <c r="CZ346" s="37">
        <f t="shared" ca="1" si="206"/>
        <v>0</v>
      </c>
      <c r="DA346" s="37">
        <f t="shared" ca="1" si="193"/>
        <v>0</v>
      </c>
      <c r="DB346" s="37">
        <f t="shared" ca="1" si="194"/>
        <v>0</v>
      </c>
      <c r="DC346">
        <f t="shared" ca="1" si="207"/>
        <v>0</v>
      </c>
      <c r="DV346">
        <f t="shared" si="215"/>
        <v>337</v>
      </c>
      <c r="DW346" s="52">
        <f ca="1">'Rainfall Year 2075'!M483</f>
        <v>0</v>
      </c>
      <c r="DX346" s="37">
        <f t="shared" ca="1" si="195"/>
        <v>0</v>
      </c>
      <c r="DY346" s="37">
        <f t="shared" ca="1" si="208"/>
        <v>1800.8608916201833</v>
      </c>
      <c r="DZ346" s="37">
        <f t="shared" ca="1" si="196"/>
        <v>1800.8608916201833</v>
      </c>
      <c r="EA346" s="37">
        <f t="shared" ca="1" si="197"/>
        <v>0</v>
      </c>
      <c r="EB346">
        <f t="shared" ca="1" si="209"/>
        <v>0</v>
      </c>
    </row>
    <row r="347" spans="1:132">
      <c r="A347">
        <f t="shared" si="210"/>
        <v>338</v>
      </c>
      <c r="B347" s="52">
        <f ca="1">'Rainfall Year 2025'!M484</f>
        <v>0.73468022515237486</v>
      </c>
      <c r="C347" s="37">
        <f t="shared" ca="1" si="180"/>
        <v>1322.4244052742747</v>
      </c>
      <c r="D347" s="37">
        <f t="shared" ca="1" si="198"/>
        <v>0</v>
      </c>
      <c r="E347" s="37">
        <f t="shared" ca="1" si="181"/>
        <v>0</v>
      </c>
      <c r="F347" s="37">
        <f t="shared" ca="1" si="182"/>
        <v>0</v>
      </c>
      <c r="G347">
        <f t="shared" ca="1" si="199"/>
        <v>1</v>
      </c>
      <c r="Z347">
        <f t="shared" si="211"/>
        <v>338</v>
      </c>
      <c r="AA347" s="52">
        <f ca="1">'Rainfall Year 2035 '!M484</f>
        <v>2.778180715021747</v>
      </c>
      <c r="AB347" s="37">
        <f t="shared" ca="1" si="183"/>
        <v>5000.7252870391449</v>
      </c>
      <c r="AC347" s="37">
        <f t="shared" ca="1" si="200"/>
        <v>15.809973478710162</v>
      </c>
      <c r="AD347" s="37">
        <f t="shared" ca="1" si="184"/>
        <v>15.809973478710162</v>
      </c>
      <c r="AE347" s="37">
        <f t="shared" ca="1" si="185"/>
        <v>0</v>
      </c>
      <c r="AF347">
        <f t="shared" ca="1" si="201"/>
        <v>1</v>
      </c>
      <c r="AX347">
        <f t="shared" si="212"/>
        <v>338</v>
      </c>
      <c r="AY347" s="52">
        <f ca="1">'Rainfall Year 2045'!M484</f>
        <v>5.090217752812773</v>
      </c>
      <c r="AZ347" s="37">
        <f t="shared" ca="1" si="186"/>
        <v>9162.3919550629907</v>
      </c>
      <c r="BA347" s="37">
        <f t="shared" ca="1" si="202"/>
        <v>2622.5396216816252</v>
      </c>
      <c r="BB347" s="37">
        <f t="shared" ca="1" si="187"/>
        <v>2622.5396216816252</v>
      </c>
      <c r="BC347" s="37">
        <f t="shared" ca="1" si="188"/>
        <v>0</v>
      </c>
      <c r="BD347">
        <f t="shared" ca="1" si="203"/>
        <v>1</v>
      </c>
      <c r="BX347">
        <f t="shared" si="213"/>
        <v>338</v>
      </c>
      <c r="BY347" s="52">
        <f ca="1">'Rainfall Year 2055 '!M484</f>
        <v>0</v>
      </c>
      <c r="BZ347" s="37">
        <f t="shared" ca="1" si="189"/>
        <v>0</v>
      </c>
      <c r="CA347" s="37">
        <f t="shared" ca="1" si="204"/>
        <v>0</v>
      </c>
      <c r="CB347" s="37">
        <f t="shared" ca="1" si="190"/>
        <v>0</v>
      </c>
      <c r="CC347" s="37">
        <f t="shared" ca="1" si="191"/>
        <v>0</v>
      </c>
      <c r="CD347">
        <f t="shared" ca="1" si="205"/>
        <v>0</v>
      </c>
      <c r="CW347">
        <f t="shared" si="214"/>
        <v>338</v>
      </c>
      <c r="CX347" s="52">
        <f ca="1">'Rainfall Year 2065 '!M484</f>
        <v>0.81466228785442163</v>
      </c>
      <c r="CY347" s="37">
        <f t="shared" ca="1" si="192"/>
        <v>1466.392118137959</v>
      </c>
      <c r="CZ347" s="37">
        <f t="shared" ca="1" si="206"/>
        <v>0</v>
      </c>
      <c r="DA347" s="37">
        <f t="shared" ca="1" si="193"/>
        <v>0</v>
      </c>
      <c r="DB347" s="37">
        <f t="shared" ca="1" si="194"/>
        <v>0</v>
      </c>
      <c r="DC347">
        <f t="shared" ca="1" si="207"/>
        <v>1</v>
      </c>
      <c r="DV347">
        <f t="shared" si="215"/>
        <v>338</v>
      </c>
      <c r="DW347" s="52">
        <f ca="1">'Rainfall Year 2075'!M484</f>
        <v>0</v>
      </c>
      <c r="DX347" s="37">
        <f t="shared" ca="1" si="195"/>
        <v>0</v>
      </c>
      <c r="DY347" s="37">
        <f t="shared" ca="1" si="208"/>
        <v>0</v>
      </c>
      <c r="DZ347" s="37">
        <f t="shared" ca="1" si="196"/>
        <v>0</v>
      </c>
      <c r="EA347" s="37">
        <f t="shared" ca="1" si="197"/>
        <v>0</v>
      </c>
      <c r="EB347">
        <f t="shared" ca="1" si="209"/>
        <v>0</v>
      </c>
    </row>
    <row r="348" spans="1:132">
      <c r="A348">
        <f t="shared" si="210"/>
        <v>339</v>
      </c>
      <c r="B348" s="52">
        <f ca="1">'Rainfall Year 2025'!M485</f>
        <v>11.281528570114329</v>
      </c>
      <c r="C348" s="37">
        <f t="shared" ca="1" si="180"/>
        <v>20306.751426205792</v>
      </c>
      <c r="D348" s="37">
        <f t="shared" ca="1" si="198"/>
        <v>1322.4244052742747</v>
      </c>
      <c r="E348" s="37">
        <f t="shared" ca="1" si="181"/>
        <v>1322.4244052742747</v>
      </c>
      <c r="F348" s="37">
        <f t="shared" ca="1" si="182"/>
        <v>10306.751426205792</v>
      </c>
      <c r="G348">
        <f t="shared" ca="1" si="199"/>
        <v>1</v>
      </c>
      <c r="Z348">
        <f t="shared" si="211"/>
        <v>339</v>
      </c>
      <c r="AA348" s="52">
        <f ca="1">'Rainfall Year 2035 '!M485</f>
        <v>1.7776364157508977</v>
      </c>
      <c r="AB348" s="37">
        <f t="shared" ca="1" si="183"/>
        <v>3199.745548351616</v>
      </c>
      <c r="AC348" s="37">
        <f t="shared" ca="1" si="200"/>
        <v>5000.7252870391449</v>
      </c>
      <c r="AD348" s="37">
        <f t="shared" ca="1" si="184"/>
        <v>5000.7252870391449</v>
      </c>
      <c r="AE348" s="37">
        <f t="shared" ca="1" si="185"/>
        <v>0</v>
      </c>
      <c r="AF348">
        <f t="shared" ca="1" si="201"/>
        <v>1</v>
      </c>
      <c r="AX348">
        <f t="shared" si="212"/>
        <v>339</v>
      </c>
      <c r="AY348" s="52">
        <f ca="1">'Rainfall Year 2045'!M485</f>
        <v>3.6015533688658352</v>
      </c>
      <c r="AZ348" s="37">
        <f t="shared" ca="1" si="186"/>
        <v>6482.7960639585035</v>
      </c>
      <c r="BA348" s="37">
        <f t="shared" ca="1" si="202"/>
        <v>9162.3919550629907</v>
      </c>
      <c r="BB348" s="37">
        <f t="shared" ca="1" si="187"/>
        <v>9162.3919550629907</v>
      </c>
      <c r="BC348" s="37">
        <f t="shared" ca="1" si="188"/>
        <v>0</v>
      </c>
      <c r="BD348">
        <f t="shared" ca="1" si="203"/>
        <v>1</v>
      </c>
      <c r="BX348">
        <f t="shared" si="213"/>
        <v>339</v>
      </c>
      <c r="BY348" s="52">
        <f ca="1">'Rainfall Year 2055 '!M485</f>
        <v>7.5431624841105034</v>
      </c>
      <c r="BZ348" s="37">
        <f t="shared" ca="1" si="189"/>
        <v>13577.692471398906</v>
      </c>
      <c r="CA348" s="37">
        <f t="shared" ca="1" si="204"/>
        <v>0</v>
      </c>
      <c r="CB348" s="37">
        <f t="shared" ca="1" si="190"/>
        <v>0</v>
      </c>
      <c r="CC348" s="37">
        <f t="shared" ca="1" si="191"/>
        <v>3577.6924713989065</v>
      </c>
      <c r="CD348">
        <f t="shared" ca="1" si="205"/>
        <v>1</v>
      </c>
      <c r="CW348">
        <f t="shared" si="214"/>
        <v>339</v>
      </c>
      <c r="CX348" s="52">
        <f ca="1">'Rainfall Year 2065 '!M485</f>
        <v>1.9362750028454192</v>
      </c>
      <c r="CY348" s="37">
        <f t="shared" ca="1" si="192"/>
        <v>3485.2950051217545</v>
      </c>
      <c r="CZ348" s="37">
        <f t="shared" ca="1" si="206"/>
        <v>1466.392118137959</v>
      </c>
      <c r="DA348" s="37">
        <f t="shared" ca="1" si="193"/>
        <v>1466.392118137959</v>
      </c>
      <c r="DB348" s="37">
        <f t="shared" ca="1" si="194"/>
        <v>0</v>
      </c>
      <c r="DC348">
        <f t="shared" ca="1" si="207"/>
        <v>1</v>
      </c>
      <c r="DV348">
        <f t="shared" si="215"/>
        <v>339</v>
      </c>
      <c r="DW348" s="52">
        <f ca="1">'Rainfall Year 2075'!M485</f>
        <v>0</v>
      </c>
      <c r="DX348" s="37">
        <f t="shared" ca="1" si="195"/>
        <v>0</v>
      </c>
      <c r="DY348" s="37">
        <f t="shared" ca="1" si="208"/>
        <v>0</v>
      </c>
      <c r="DZ348" s="37">
        <f t="shared" ca="1" si="196"/>
        <v>0</v>
      </c>
      <c r="EA348" s="37">
        <f t="shared" ca="1" si="197"/>
        <v>0</v>
      </c>
      <c r="EB348">
        <f t="shared" ca="1" si="209"/>
        <v>0</v>
      </c>
    </row>
    <row r="349" spans="1:132">
      <c r="A349">
        <f t="shared" si="210"/>
        <v>340</v>
      </c>
      <c r="B349" s="52">
        <f ca="1">'Rainfall Year 2025'!M486</f>
        <v>5.1341800967026847</v>
      </c>
      <c r="C349" s="37">
        <f t="shared" ca="1" si="180"/>
        <v>9241.5241740648326</v>
      </c>
      <c r="D349" s="37">
        <f t="shared" ca="1" si="198"/>
        <v>10000</v>
      </c>
      <c r="E349" s="37">
        <f t="shared" ca="1" si="181"/>
        <v>10000</v>
      </c>
      <c r="F349" s="37">
        <f t="shared" ca="1" si="182"/>
        <v>0</v>
      </c>
      <c r="G349">
        <f t="shared" ca="1" si="199"/>
        <v>1</v>
      </c>
      <c r="Z349">
        <f t="shared" si="211"/>
        <v>340</v>
      </c>
      <c r="AA349" s="52">
        <f ca="1">'Rainfall Year 2035 '!M486</f>
        <v>9.4484070936370141</v>
      </c>
      <c r="AB349" s="37">
        <f t="shared" ca="1" si="183"/>
        <v>17007.132768546624</v>
      </c>
      <c r="AC349" s="37">
        <f t="shared" ca="1" si="200"/>
        <v>3199.745548351616</v>
      </c>
      <c r="AD349" s="37">
        <f t="shared" ca="1" si="184"/>
        <v>3199.745548351616</v>
      </c>
      <c r="AE349" s="37">
        <f t="shared" ca="1" si="185"/>
        <v>7007.132768546624</v>
      </c>
      <c r="AF349">
        <f t="shared" ca="1" si="201"/>
        <v>1</v>
      </c>
      <c r="AX349">
        <f t="shared" si="212"/>
        <v>340</v>
      </c>
      <c r="AY349" s="52">
        <f ca="1">'Rainfall Year 2045'!M486</f>
        <v>0</v>
      </c>
      <c r="AZ349" s="37">
        <f t="shared" ca="1" si="186"/>
        <v>0</v>
      </c>
      <c r="BA349" s="37">
        <f t="shared" ca="1" si="202"/>
        <v>6482.7960639585035</v>
      </c>
      <c r="BB349" s="37">
        <f t="shared" ca="1" si="187"/>
        <v>6482.7960639585035</v>
      </c>
      <c r="BC349" s="37">
        <f t="shared" ca="1" si="188"/>
        <v>0</v>
      </c>
      <c r="BD349">
        <f t="shared" ca="1" si="203"/>
        <v>0</v>
      </c>
      <c r="BX349">
        <f t="shared" si="213"/>
        <v>340</v>
      </c>
      <c r="BY349" s="52">
        <f ca="1">'Rainfall Year 2055 '!M486</f>
        <v>1.8128257480707819</v>
      </c>
      <c r="BZ349" s="37">
        <f t="shared" ca="1" si="189"/>
        <v>3263.0863465274074</v>
      </c>
      <c r="CA349" s="37">
        <f t="shared" ca="1" si="204"/>
        <v>10000</v>
      </c>
      <c r="CB349" s="37">
        <f t="shared" ca="1" si="190"/>
        <v>10000</v>
      </c>
      <c r="CC349" s="37">
        <f t="shared" ca="1" si="191"/>
        <v>0</v>
      </c>
      <c r="CD349">
        <f t="shared" ca="1" si="205"/>
        <v>1</v>
      </c>
      <c r="CW349">
        <f t="shared" si="214"/>
        <v>340</v>
      </c>
      <c r="CX349" s="52">
        <f ca="1">'Rainfall Year 2065 '!M486</f>
        <v>0</v>
      </c>
      <c r="CY349" s="37">
        <f t="shared" ca="1" si="192"/>
        <v>0</v>
      </c>
      <c r="CZ349" s="37">
        <f t="shared" ca="1" si="206"/>
        <v>3485.295005121754</v>
      </c>
      <c r="DA349" s="37">
        <f t="shared" ca="1" si="193"/>
        <v>3485.295005121754</v>
      </c>
      <c r="DB349" s="37">
        <f t="shared" ca="1" si="194"/>
        <v>0</v>
      </c>
      <c r="DC349">
        <f t="shared" ca="1" si="207"/>
        <v>0</v>
      </c>
      <c r="DV349">
        <f t="shared" si="215"/>
        <v>340</v>
      </c>
      <c r="DW349" s="52">
        <f ca="1">'Rainfall Year 2075'!M486</f>
        <v>0</v>
      </c>
      <c r="DX349" s="37">
        <f t="shared" ca="1" si="195"/>
        <v>0</v>
      </c>
      <c r="DY349" s="37">
        <f t="shared" ca="1" si="208"/>
        <v>0</v>
      </c>
      <c r="DZ349" s="37">
        <f t="shared" ca="1" si="196"/>
        <v>0</v>
      </c>
      <c r="EA349" s="37">
        <f t="shared" ca="1" si="197"/>
        <v>0</v>
      </c>
      <c r="EB349">
        <f t="shared" ca="1" si="209"/>
        <v>0</v>
      </c>
    </row>
    <row r="350" spans="1:132">
      <c r="A350">
        <f t="shared" si="210"/>
        <v>341</v>
      </c>
      <c r="B350" s="52">
        <f ca="1">'Rainfall Year 2025'!M487</f>
        <v>0</v>
      </c>
      <c r="C350" s="37">
        <f t="shared" ca="1" si="180"/>
        <v>0</v>
      </c>
      <c r="D350" s="37">
        <f t="shared" ca="1" si="198"/>
        <v>9241.5241740648344</v>
      </c>
      <c r="E350" s="37">
        <f t="shared" ca="1" si="181"/>
        <v>9241.5241740648344</v>
      </c>
      <c r="F350" s="37">
        <f t="shared" ca="1" si="182"/>
        <v>0</v>
      </c>
      <c r="G350">
        <f t="shared" ca="1" si="199"/>
        <v>0</v>
      </c>
      <c r="Z350">
        <f t="shared" si="211"/>
        <v>341</v>
      </c>
      <c r="AA350" s="52">
        <f ca="1">'Rainfall Year 2035 '!M487</f>
        <v>2.1001836876889732</v>
      </c>
      <c r="AB350" s="37">
        <f t="shared" ca="1" si="183"/>
        <v>3780.3306378401517</v>
      </c>
      <c r="AC350" s="37">
        <f t="shared" ca="1" si="200"/>
        <v>10000</v>
      </c>
      <c r="AD350" s="37">
        <f t="shared" ca="1" si="184"/>
        <v>10000</v>
      </c>
      <c r="AE350" s="37">
        <f t="shared" ca="1" si="185"/>
        <v>0</v>
      </c>
      <c r="AF350">
        <f t="shared" ca="1" si="201"/>
        <v>1</v>
      </c>
      <c r="AX350">
        <f t="shared" si="212"/>
        <v>341</v>
      </c>
      <c r="AY350" s="52">
        <f ca="1">'Rainfall Year 2045'!M487</f>
        <v>0</v>
      </c>
      <c r="AZ350" s="37">
        <f t="shared" ca="1" si="186"/>
        <v>0</v>
      </c>
      <c r="BA350" s="37">
        <f t="shared" ca="1" si="202"/>
        <v>0</v>
      </c>
      <c r="BB350" s="37">
        <f t="shared" ca="1" si="187"/>
        <v>0</v>
      </c>
      <c r="BC350" s="37">
        <f t="shared" ca="1" si="188"/>
        <v>0</v>
      </c>
      <c r="BD350">
        <f t="shared" ca="1" si="203"/>
        <v>0</v>
      </c>
      <c r="BX350">
        <f t="shared" si="213"/>
        <v>341</v>
      </c>
      <c r="BY350" s="52">
        <f ca="1">'Rainfall Year 2055 '!M487</f>
        <v>4.6240902958709444</v>
      </c>
      <c r="BZ350" s="37">
        <f t="shared" ca="1" si="189"/>
        <v>8323.3625325677003</v>
      </c>
      <c r="CA350" s="37">
        <f t="shared" ca="1" si="204"/>
        <v>3263.0863465274069</v>
      </c>
      <c r="CB350" s="37">
        <f t="shared" ca="1" si="190"/>
        <v>3263.0863465274069</v>
      </c>
      <c r="CC350" s="37">
        <f t="shared" ca="1" si="191"/>
        <v>0</v>
      </c>
      <c r="CD350">
        <f t="shared" ca="1" si="205"/>
        <v>1</v>
      </c>
      <c r="CW350">
        <f t="shared" si="214"/>
        <v>341</v>
      </c>
      <c r="CX350" s="52">
        <f ca="1">'Rainfall Year 2065 '!M487</f>
        <v>0</v>
      </c>
      <c r="CY350" s="37">
        <f t="shared" ca="1" si="192"/>
        <v>0</v>
      </c>
      <c r="CZ350" s="37">
        <f t="shared" ca="1" si="206"/>
        <v>0</v>
      </c>
      <c r="DA350" s="37">
        <f t="shared" ca="1" si="193"/>
        <v>0</v>
      </c>
      <c r="DB350" s="37">
        <f t="shared" ca="1" si="194"/>
        <v>0</v>
      </c>
      <c r="DC350">
        <f t="shared" ca="1" si="207"/>
        <v>0</v>
      </c>
      <c r="DV350">
        <f t="shared" si="215"/>
        <v>341</v>
      </c>
      <c r="DW350" s="52">
        <f ca="1">'Rainfall Year 2075'!M487</f>
        <v>0</v>
      </c>
      <c r="DX350" s="37">
        <f t="shared" ca="1" si="195"/>
        <v>0</v>
      </c>
      <c r="DY350" s="37">
        <f t="shared" ca="1" si="208"/>
        <v>0</v>
      </c>
      <c r="DZ350" s="37">
        <f t="shared" ca="1" si="196"/>
        <v>0</v>
      </c>
      <c r="EA350" s="37">
        <f t="shared" ca="1" si="197"/>
        <v>0</v>
      </c>
      <c r="EB350">
        <f t="shared" ca="1" si="209"/>
        <v>0</v>
      </c>
    </row>
    <row r="351" spans="1:132">
      <c r="A351">
        <f t="shared" si="210"/>
        <v>342</v>
      </c>
      <c r="B351" s="52">
        <f ca="1">'Rainfall Year 2025'!M488</f>
        <v>2.6188680541292713</v>
      </c>
      <c r="C351" s="37">
        <f t="shared" ca="1" si="180"/>
        <v>4713.962497432688</v>
      </c>
      <c r="D351" s="37">
        <f t="shared" ca="1" si="198"/>
        <v>0</v>
      </c>
      <c r="E351" s="37">
        <f t="shared" ca="1" si="181"/>
        <v>0</v>
      </c>
      <c r="F351" s="37">
        <f t="shared" ca="1" si="182"/>
        <v>0</v>
      </c>
      <c r="G351">
        <f t="shared" ca="1" si="199"/>
        <v>1</v>
      </c>
      <c r="Z351">
        <f t="shared" si="211"/>
        <v>342</v>
      </c>
      <c r="AA351" s="52">
        <f ca="1">'Rainfall Year 2035 '!M488</f>
        <v>0</v>
      </c>
      <c r="AB351" s="37">
        <f t="shared" ca="1" si="183"/>
        <v>0</v>
      </c>
      <c r="AC351" s="37">
        <f t="shared" ca="1" si="200"/>
        <v>3780.3306378401521</v>
      </c>
      <c r="AD351" s="37">
        <f t="shared" ca="1" si="184"/>
        <v>3780.3306378401521</v>
      </c>
      <c r="AE351" s="37">
        <f t="shared" ca="1" si="185"/>
        <v>0</v>
      </c>
      <c r="AF351">
        <f t="shared" ca="1" si="201"/>
        <v>0</v>
      </c>
      <c r="AX351">
        <f t="shared" si="212"/>
        <v>342</v>
      </c>
      <c r="AY351" s="52">
        <f ca="1">'Rainfall Year 2045'!M488</f>
        <v>3.1446463398627813</v>
      </c>
      <c r="AZ351" s="37">
        <f t="shared" ca="1" si="186"/>
        <v>5660.3634117530064</v>
      </c>
      <c r="BA351" s="37">
        <f t="shared" ca="1" si="202"/>
        <v>0</v>
      </c>
      <c r="BB351" s="37">
        <f t="shared" ca="1" si="187"/>
        <v>0</v>
      </c>
      <c r="BC351" s="37">
        <f t="shared" ca="1" si="188"/>
        <v>0</v>
      </c>
      <c r="BD351">
        <f t="shared" ca="1" si="203"/>
        <v>1</v>
      </c>
      <c r="BX351">
        <f t="shared" si="213"/>
        <v>342</v>
      </c>
      <c r="BY351" s="52">
        <f ca="1">'Rainfall Year 2055 '!M488</f>
        <v>3.3931572615556758</v>
      </c>
      <c r="BZ351" s="37">
        <f t="shared" ca="1" si="189"/>
        <v>6107.6830708002162</v>
      </c>
      <c r="CA351" s="37">
        <f t="shared" ca="1" si="204"/>
        <v>8323.3625325677003</v>
      </c>
      <c r="CB351" s="37">
        <f t="shared" ca="1" si="190"/>
        <v>8323.3625325677003</v>
      </c>
      <c r="CC351" s="37">
        <f t="shared" ca="1" si="191"/>
        <v>0</v>
      </c>
      <c r="CD351">
        <f t="shared" ca="1" si="205"/>
        <v>1</v>
      </c>
      <c r="CW351">
        <f t="shared" si="214"/>
        <v>342</v>
      </c>
      <c r="CX351" s="52">
        <f ca="1">'Rainfall Year 2065 '!M488</f>
        <v>1.6170995768016274</v>
      </c>
      <c r="CY351" s="37">
        <f t="shared" ca="1" si="192"/>
        <v>2910.7792382429293</v>
      </c>
      <c r="CZ351" s="37">
        <f t="shared" ca="1" si="206"/>
        <v>0</v>
      </c>
      <c r="DA351" s="37">
        <f t="shared" ca="1" si="193"/>
        <v>0</v>
      </c>
      <c r="DB351" s="37">
        <f t="shared" ca="1" si="194"/>
        <v>0</v>
      </c>
      <c r="DC351">
        <f t="shared" ca="1" si="207"/>
        <v>1</v>
      </c>
      <c r="DV351">
        <f t="shared" si="215"/>
        <v>342</v>
      </c>
      <c r="DW351" s="52">
        <f ca="1">'Rainfall Year 2075'!M488</f>
        <v>0</v>
      </c>
      <c r="DX351" s="37">
        <f t="shared" ca="1" si="195"/>
        <v>0</v>
      </c>
      <c r="DY351" s="37">
        <f t="shared" ca="1" si="208"/>
        <v>0</v>
      </c>
      <c r="DZ351" s="37">
        <f t="shared" ca="1" si="196"/>
        <v>0</v>
      </c>
      <c r="EA351" s="37">
        <f t="shared" ca="1" si="197"/>
        <v>0</v>
      </c>
      <c r="EB351">
        <f t="shared" ca="1" si="209"/>
        <v>0</v>
      </c>
    </row>
    <row r="352" spans="1:132">
      <c r="A352">
        <f t="shared" si="210"/>
        <v>343</v>
      </c>
      <c r="B352" s="52">
        <f ca="1">'Rainfall Year 2025'!M489</f>
        <v>1.1967801506656146</v>
      </c>
      <c r="C352" s="37">
        <f t="shared" ca="1" si="180"/>
        <v>2154.2042711981062</v>
      </c>
      <c r="D352" s="37">
        <f t="shared" ca="1" si="198"/>
        <v>4713.962497432688</v>
      </c>
      <c r="E352" s="37">
        <f t="shared" ca="1" si="181"/>
        <v>4713.962497432688</v>
      </c>
      <c r="F352" s="37">
        <f t="shared" ca="1" si="182"/>
        <v>0</v>
      </c>
      <c r="G352">
        <f t="shared" ca="1" si="199"/>
        <v>1</v>
      </c>
      <c r="Z352">
        <f t="shared" si="211"/>
        <v>343</v>
      </c>
      <c r="AA352" s="52">
        <f ca="1">'Rainfall Year 2035 '!M489</f>
        <v>2.0264717841304961E-2</v>
      </c>
      <c r="AB352" s="37">
        <f t="shared" ca="1" si="183"/>
        <v>36.476492114348929</v>
      </c>
      <c r="AC352" s="37">
        <f t="shared" ca="1" si="200"/>
        <v>0</v>
      </c>
      <c r="AD352" s="37">
        <f t="shared" ca="1" si="184"/>
        <v>0</v>
      </c>
      <c r="AE352" s="37">
        <f t="shared" ca="1" si="185"/>
        <v>0</v>
      </c>
      <c r="AF352">
        <f t="shared" ca="1" si="201"/>
        <v>1</v>
      </c>
      <c r="AX352">
        <f t="shared" si="212"/>
        <v>343</v>
      </c>
      <c r="AY352" s="52">
        <f ca="1">'Rainfall Year 2045'!M489</f>
        <v>3.6972303406908966</v>
      </c>
      <c r="AZ352" s="37">
        <f t="shared" ca="1" si="186"/>
        <v>6655.0146132436139</v>
      </c>
      <c r="BA352" s="37">
        <f t="shared" ca="1" si="202"/>
        <v>5660.3634117530064</v>
      </c>
      <c r="BB352" s="37">
        <f t="shared" ca="1" si="187"/>
        <v>5660.3634117530064</v>
      </c>
      <c r="BC352" s="37">
        <f t="shared" ca="1" si="188"/>
        <v>0</v>
      </c>
      <c r="BD352">
        <f t="shared" ca="1" si="203"/>
        <v>1</v>
      </c>
      <c r="BX352">
        <f t="shared" si="213"/>
        <v>343</v>
      </c>
      <c r="BY352" s="52">
        <f ca="1">'Rainfall Year 2055 '!M489</f>
        <v>2.0381312304532924</v>
      </c>
      <c r="BZ352" s="37">
        <f t="shared" ca="1" si="189"/>
        <v>3668.6362148159265</v>
      </c>
      <c r="CA352" s="37">
        <f t="shared" ca="1" si="204"/>
        <v>6107.6830708002162</v>
      </c>
      <c r="CB352" s="37">
        <f t="shared" ca="1" si="190"/>
        <v>6107.6830708002162</v>
      </c>
      <c r="CC352" s="37">
        <f t="shared" ca="1" si="191"/>
        <v>0</v>
      </c>
      <c r="CD352">
        <f t="shared" ca="1" si="205"/>
        <v>1</v>
      </c>
      <c r="CW352">
        <f t="shared" si="214"/>
        <v>343</v>
      </c>
      <c r="CX352" s="52">
        <f ca="1">'Rainfall Year 2065 '!M489</f>
        <v>4.3972336687867681</v>
      </c>
      <c r="CY352" s="37">
        <f t="shared" ca="1" si="192"/>
        <v>7915.0206038161823</v>
      </c>
      <c r="CZ352" s="37">
        <f t="shared" ca="1" si="206"/>
        <v>2910.7792382429293</v>
      </c>
      <c r="DA352" s="37">
        <f t="shared" ca="1" si="193"/>
        <v>2910.7792382429293</v>
      </c>
      <c r="DB352" s="37">
        <f t="shared" ca="1" si="194"/>
        <v>0</v>
      </c>
      <c r="DC352">
        <f t="shared" ca="1" si="207"/>
        <v>1</v>
      </c>
      <c r="DV352">
        <f t="shared" si="215"/>
        <v>343</v>
      </c>
      <c r="DW352" s="52">
        <f ca="1">'Rainfall Year 2075'!M489</f>
        <v>0</v>
      </c>
      <c r="DX352" s="37">
        <f t="shared" ca="1" si="195"/>
        <v>0</v>
      </c>
      <c r="DY352" s="37">
        <f t="shared" ca="1" si="208"/>
        <v>0</v>
      </c>
      <c r="DZ352" s="37">
        <f t="shared" ca="1" si="196"/>
        <v>0</v>
      </c>
      <c r="EA352" s="37">
        <f t="shared" ca="1" si="197"/>
        <v>0</v>
      </c>
      <c r="EB352">
        <f t="shared" ca="1" si="209"/>
        <v>0</v>
      </c>
    </row>
    <row r="353" spans="1:132">
      <c r="A353">
        <f t="shared" si="210"/>
        <v>344</v>
      </c>
      <c r="B353" s="52">
        <f ca="1">'Rainfall Year 2025'!M490</f>
        <v>0.67501449069988084</v>
      </c>
      <c r="C353" s="37">
        <f t="shared" ca="1" si="180"/>
        <v>1215.0260832597855</v>
      </c>
      <c r="D353" s="37">
        <f t="shared" ca="1" si="198"/>
        <v>2154.2042711981057</v>
      </c>
      <c r="E353" s="37">
        <f t="shared" ca="1" si="181"/>
        <v>2154.2042711981057</v>
      </c>
      <c r="F353" s="37">
        <f t="shared" ca="1" si="182"/>
        <v>0</v>
      </c>
      <c r="G353">
        <f t="shared" ca="1" si="199"/>
        <v>1</v>
      </c>
      <c r="Z353">
        <f t="shared" si="211"/>
        <v>344</v>
      </c>
      <c r="AA353" s="52">
        <f ca="1">'Rainfall Year 2035 '!M490</f>
        <v>6.6160879293595745</v>
      </c>
      <c r="AB353" s="37">
        <f t="shared" ca="1" si="183"/>
        <v>11908.958272847234</v>
      </c>
      <c r="AC353" s="37">
        <f t="shared" ca="1" si="200"/>
        <v>36.476492114348929</v>
      </c>
      <c r="AD353" s="37">
        <f t="shared" ca="1" si="184"/>
        <v>36.476492114348929</v>
      </c>
      <c r="AE353" s="37">
        <f t="shared" ca="1" si="185"/>
        <v>1908.9582728472342</v>
      </c>
      <c r="AF353">
        <f t="shared" ca="1" si="201"/>
        <v>1</v>
      </c>
      <c r="AX353">
        <f t="shared" si="212"/>
        <v>344</v>
      </c>
      <c r="AY353" s="52">
        <f ca="1">'Rainfall Year 2045'!M490</f>
        <v>2.5913214252673793</v>
      </c>
      <c r="AZ353" s="37">
        <f t="shared" ca="1" si="186"/>
        <v>4664.3785654812827</v>
      </c>
      <c r="BA353" s="37">
        <f t="shared" ca="1" si="202"/>
        <v>6655.0146132436139</v>
      </c>
      <c r="BB353" s="37">
        <f t="shared" ca="1" si="187"/>
        <v>6655.0146132436139</v>
      </c>
      <c r="BC353" s="37">
        <f t="shared" ca="1" si="188"/>
        <v>0</v>
      </c>
      <c r="BD353">
        <f t="shared" ca="1" si="203"/>
        <v>1</v>
      </c>
      <c r="BX353">
        <f t="shared" si="213"/>
        <v>344</v>
      </c>
      <c r="BY353" s="52">
        <f ca="1">'Rainfall Year 2055 '!M490</f>
        <v>0</v>
      </c>
      <c r="BZ353" s="37">
        <f t="shared" ca="1" si="189"/>
        <v>0</v>
      </c>
      <c r="CA353" s="37">
        <f t="shared" ca="1" si="204"/>
        <v>3668.636214815926</v>
      </c>
      <c r="CB353" s="37">
        <f t="shared" ca="1" si="190"/>
        <v>3668.636214815926</v>
      </c>
      <c r="CC353" s="37">
        <f t="shared" ca="1" si="191"/>
        <v>0</v>
      </c>
      <c r="CD353">
        <f t="shared" ca="1" si="205"/>
        <v>0</v>
      </c>
      <c r="CW353">
        <f t="shared" si="214"/>
        <v>344</v>
      </c>
      <c r="CX353" s="52">
        <f ca="1">'Rainfall Year 2065 '!M490</f>
        <v>0.44025320513957256</v>
      </c>
      <c r="CY353" s="37">
        <f t="shared" ca="1" si="192"/>
        <v>792.45576925123055</v>
      </c>
      <c r="CZ353" s="37">
        <f t="shared" ca="1" si="206"/>
        <v>7915.0206038161832</v>
      </c>
      <c r="DA353" s="37">
        <f t="shared" ca="1" si="193"/>
        <v>7915.0206038161832</v>
      </c>
      <c r="DB353" s="37">
        <f t="shared" ca="1" si="194"/>
        <v>0</v>
      </c>
      <c r="DC353">
        <f t="shared" ca="1" si="207"/>
        <v>1</v>
      </c>
      <c r="DV353">
        <f t="shared" si="215"/>
        <v>344</v>
      </c>
      <c r="DW353" s="52">
        <f ca="1">'Rainfall Year 2075'!M490</f>
        <v>3.3398822349074226</v>
      </c>
      <c r="DX353" s="37">
        <f t="shared" ca="1" si="195"/>
        <v>6011.7880228333606</v>
      </c>
      <c r="DY353" s="37">
        <f t="shared" ca="1" si="208"/>
        <v>0</v>
      </c>
      <c r="DZ353" s="37">
        <f t="shared" ca="1" si="196"/>
        <v>0</v>
      </c>
      <c r="EA353" s="37">
        <f t="shared" ca="1" si="197"/>
        <v>0</v>
      </c>
      <c r="EB353">
        <f t="shared" ca="1" si="209"/>
        <v>1</v>
      </c>
    </row>
    <row r="354" spans="1:132">
      <c r="A354">
        <f t="shared" si="210"/>
        <v>345</v>
      </c>
      <c r="B354" s="52">
        <f ca="1">'Rainfall Year 2025'!M491</f>
        <v>0</v>
      </c>
      <c r="C354" s="37">
        <f t="shared" ca="1" si="180"/>
        <v>0</v>
      </c>
      <c r="D354" s="37">
        <f t="shared" ca="1" si="198"/>
        <v>1215.0260832597855</v>
      </c>
      <c r="E354" s="37">
        <f t="shared" ca="1" si="181"/>
        <v>1215.0260832597855</v>
      </c>
      <c r="F354" s="37">
        <f t="shared" ca="1" si="182"/>
        <v>0</v>
      </c>
      <c r="G354">
        <f t="shared" ca="1" si="199"/>
        <v>0</v>
      </c>
      <c r="Z354">
        <f t="shared" si="211"/>
        <v>345</v>
      </c>
      <c r="AA354" s="52">
        <f ca="1">'Rainfall Year 2035 '!M491</f>
        <v>1.3191505438156981</v>
      </c>
      <c r="AB354" s="37">
        <f t="shared" ca="1" si="183"/>
        <v>2374.4709788682567</v>
      </c>
      <c r="AC354" s="37">
        <f t="shared" ca="1" si="200"/>
        <v>10000</v>
      </c>
      <c r="AD354" s="37">
        <f t="shared" ca="1" si="184"/>
        <v>10000</v>
      </c>
      <c r="AE354" s="37">
        <f t="shared" ca="1" si="185"/>
        <v>0</v>
      </c>
      <c r="AF354">
        <f t="shared" ca="1" si="201"/>
        <v>1</v>
      </c>
      <c r="AX354">
        <f t="shared" si="212"/>
        <v>345</v>
      </c>
      <c r="AY354" s="52">
        <f ca="1">'Rainfall Year 2045'!M491</f>
        <v>0</v>
      </c>
      <c r="AZ354" s="37">
        <f t="shared" ca="1" si="186"/>
        <v>0</v>
      </c>
      <c r="BA354" s="37">
        <f t="shared" ca="1" si="202"/>
        <v>4664.3785654812827</v>
      </c>
      <c r="BB354" s="37">
        <f t="shared" ca="1" si="187"/>
        <v>4664.3785654812827</v>
      </c>
      <c r="BC354" s="37">
        <f t="shared" ca="1" si="188"/>
        <v>0</v>
      </c>
      <c r="BD354">
        <f t="shared" ca="1" si="203"/>
        <v>0</v>
      </c>
      <c r="BX354">
        <f t="shared" si="213"/>
        <v>345</v>
      </c>
      <c r="BY354" s="52">
        <f ca="1">'Rainfall Year 2055 '!M491</f>
        <v>0</v>
      </c>
      <c r="BZ354" s="37">
        <f t="shared" ca="1" si="189"/>
        <v>0</v>
      </c>
      <c r="CA354" s="37">
        <f t="shared" ca="1" si="204"/>
        <v>0</v>
      </c>
      <c r="CB354" s="37">
        <f t="shared" ca="1" si="190"/>
        <v>0</v>
      </c>
      <c r="CC354" s="37">
        <f t="shared" ca="1" si="191"/>
        <v>0</v>
      </c>
      <c r="CD354">
        <f t="shared" ca="1" si="205"/>
        <v>0</v>
      </c>
      <c r="CW354">
        <f t="shared" si="214"/>
        <v>345</v>
      </c>
      <c r="CX354" s="52">
        <f ca="1">'Rainfall Year 2065 '!M491</f>
        <v>3.8064985194384433</v>
      </c>
      <c r="CY354" s="37">
        <f t="shared" ca="1" si="192"/>
        <v>6851.6973349891978</v>
      </c>
      <c r="CZ354" s="37">
        <f t="shared" ca="1" si="206"/>
        <v>792.45576925122987</v>
      </c>
      <c r="DA354" s="37">
        <f t="shared" ca="1" si="193"/>
        <v>792.45576925122987</v>
      </c>
      <c r="DB354" s="37">
        <f t="shared" ca="1" si="194"/>
        <v>0</v>
      </c>
      <c r="DC354">
        <f t="shared" ca="1" si="207"/>
        <v>1</v>
      </c>
      <c r="DV354">
        <f t="shared" si="215"/>
        <v>345</v>
      </c>
      <c r="DW354" s="52">
        <f ca="1">'Rainfall Year 2075'!M491</f>
        <v>1.545446780197467</v>
      </c>
      <c r="DX354" s="37">
        <f t="shared" ca="1" si="195"/>
        <v>2781.8042043554406</v>
      </c>
      <c r="DY354" s="37">
        <f t="shared" ca="1" si="208"/>
        <v>6011.7880228333606</v>
      </c>
      <c r="DZ354" s="37">
        <f t="shared" ca="1" si="196"/>
        <v>6011.7880228333606</v>
      </c>
      <c r="EA354" s="37">
        <f t="shared" ca="1" si="197"/>
        <v>0</v>
      </c>
      <c r="EB354">
        <f t="shared" ca="1" si="209"/>
        <v>1</v>
      </c>
    </row>
    <row r="355" spans="1:132">
      <c r="A355">
        <f t="shared" si="210"/>
        <v>346</v>
      </c>
      <c r="B355" s="52">
        <f ca="1">'Rainfall Year 2025'!M492</f>
        <v>0</v>
      </c>
      <c r="C355" s="37">
        <f t="shared" ca="1" si="180"/>
        <v>0</v>
      </c>
      <c r="D355" s="37">
        <f t="shared" ca="1" si="198"/>
        <v>0</v>
      </c>
      <c r="E355" s="37">
        <f t="shared" ca="1" si="181"/>
        <v>0</v>
      </c>
      <c r="F355" s="37">
        <f t="shared" ca="1" si="182"/>
        <v>0</v>
      </c>
      <c r="G355">
        <f t="shared" ca="1" si="199"/>
        <v>0</v>
      </c>
      <c r="Z355">
        <f t="shared" si="211"/>
        <v>346</v>
      </c>
      <c r="AA355" s="52">
        <f ca="1">'Rainfall Year 2035 '!M492</f>
        <v>0</v>
      </c>
      <c r="AB355" s="37">
        <f t="shared" ca="1" si="183"/>
        <v>0</v>
      </c>
      <c r="AC355" s="37">
        <f t="shared" ca="1" si="200"/>
        <v>2374.4709788682558</v>
      </c>
      <c r="AD355" s="37">
        <f t="shared" ca="1" si="184"/>
        <v>2374.4709788682558</v>
      </c>
      <c r="AE355" s="37">
        <f t="shared" ca="1" si="185"/>
        <v>0</v>
      </c>
      <c r="AF355">
        <f t="shared" ca="1" si="201"/>
        <v>0</v>
      </c>
      <c r="AX355">
        <f t="shared" si="212"/>
        <v>346</v>
      </c>
      <c r="AY355" s="52">
        <f ca="1">'Rainfall Year 2045'!M492</f>
        <v>0</v>
      </c>
      <c r="AZ355" s="37">
        <f t="shared" ca="1" si="186"/>
        <v>0</v>
      </c>
      <c r="BA355" s="37">
        <f t="shared" ca="1" si="202"/>
        <v>0</v>
      </c>
      <c r="BB355" s="37">
        <f t="shared" ca="1" si="187"/>
        <v>0</v>
      </c>
      <c r="BC355" s="37">
        <f t="shared" ca="1" si="188"/>
        <v>0</v>
      </c>
      <c r="BD355">
        <f t="shared" ca="1" si="203"/>
        <v>0</v>
      </c>
      <c r="BX355">
        <f t="shared" si="213"/>
        <v>346</v>
      </c>
      <c r="BY355" s="52">
        <f ca="1">'Rainfall Year 2055 '!M492</f>
        <v>0</v>
      </c>
      <c r="BZ355" s="37">
        <f t="shared" ca="1" si="189"/>
        <v>0</v>
      </c>
      <c r="CA355" s="37">
        <f t="shared" ca="1" si="204"/>
        <v>0</v>
      </c>
      <c r="CB355" s="37">
        <f t="shared" ca="1" si="190"/>
        <v>0</v>
      </c>
      <c r="CC355" s="37">
        <f t="shared" ca="1" si="191"/>
        <v>0</v>
      </c>
      <c r="CD355">
        <f t="shared" ca="1" si="205"/>
        <v>0</v>
      </c>
      <c r="CW355">
        <f t="shared" si="214"/>
        <v>346</v>
      </c>
      <c r="CX355" s="52">
        <f ca="1">'Rainfall Year 2065 '!M492</f>
        <v>3.0986020191884993</v>
      </c>
      <c r="CY355" s="37">
        <f t="shared" ca="1" si="192"/>
        <v>5577.4836345392987</v>
      </c>
      <c r="CZ355" s="37">
        <f t="shared" ca="1" si="206"/>
        <v>6851.6973349891978</v>
      </c>
      <c r="DA355" s="37">
        <f t="shared" ca="1" si="193"/>
        <v>6851.6973349891978</v>
      </c>
      <c r="DB355" s="37">
        <f t="shared" ca="1" si="194"/>
        <v>0</v>
      </c>
      <c r="DC355">
        <f t="shared" ca="1" si="207"/>
        <v>1</v>
      </c>
      <c r="DV355">
        <f t="shared" si="215"/>
        <v>346</v>
      </c>
      <c r="DW355" s="52">
        <f ca="1">'Rainfall Year 2075'!M492</f>
        <v>1.4946632629320682</v>
      </c>
      <c r="DX355" s="37">
        <f t="shared" ca="1" si="195"/>
        <v>2690.3938732777228</v>
      </c>
      <c r="DY355" s="37">
        <f t="shared" ca="1" si="208"/>
        <v>2781.8042043554406</v>
      </c>
      <c r="DZ355" s="37">
        <f t="shared" ca="1" si="196"/>
        <v>2781.8042043554406</v>
      </c>
      <c r="EA355" s="37">
        <f t="shared" ca="1" si="197"/>
        <v>0</v>
      </c>
      <c r="EB355">
        <f t="shared" ca="1" si="209"/>
        <v>1</v>
      </c>
    </row>
    <row r="356" spans="1:132">
      <c r="A356">
        <f t="shared" si="210"/>
        <v>347</v>
      </c>
      <c r="B356" s="52">
        <f ca="1">'Rainfall Year 2025'!M493</f>
        <v>0</v>
      </c>
      <c r="C356" s="37">
        <f t="shared" ca="1" si="180"/>
        <v>0</v>
      </c>
      <c r="D356" s="37">
        <f t="shared" ca="1" si="198"/>
        <v>0</v>
      </c>
      <c r="E356" s="37">
        <f t="shared" ca="1" si="181"/>
        <v>0</v>
      </c>
      <c r="F356" s="37">
        <f t="shared" ca="1" si="182"/>
        <v>0</v>
      </c>
      <c r="G356">
        <f t="shared" ca="1" si="199"/>
        <v>0</v>
      </c>
      <c r="Z356">
        <f t="shared" si="211"/>
        <v>347</v>
      </c>
      <c r="AA356" s="52">
        <f ca="1">'Rainfall Year 2035 '!M493</f>
        <v>0</v>
      </c>
      <c r="AB356" s="37">
        <f t="shared" ca="1" si="183"/>
        <v>0</v>
      </c>
      <c r="AC356" s="37">
        <f t="shared" ca="1" si="200"/>
        <v>0</v>
      </c>
      <c r="AD356" s="37">
        <f t="shared" ca="1" si="184"/>
        <v>0</v>
      </c>
      <c r="AE356" s="37">
        <f t="shared" ca="1" si="185"/>
        <v>0</v>
      </c>
      <c r="AF356">
        <f t="shared" ca="1" si="201"/>
        <v>0</v>
      </c>
      <c r="AX356">
        <f t="shared" si="212"/>
        <v>347</v>
      </c>
      <c r="AY356" s="52">
        <f ca="1">'Rainfall Year 2045'!M493</f>
        <v>0</v>
      </c>
      <c r="AZ356" s="37">
        <f t="shared" ca="1" si="186"/>
        <v>0</v>
      </c>
      <c r="BA356" s="37">
        <f t="shared" ca="1" si="202"/>
        <v>0</v>
      </c>
      <c r="BB356" s="37">
        <f t="shared" ca="1" si="187"/>
        <v>0</v>
      </c>
      <c r="BC356" s="37">
        <f t="shared" ca="1" si="188"/>
        <v>0</v>
      </c>
      <c r="BD356">
        <f t="shared" ca="1" si="203"/>
        <v>0</v>
      </c>
      <c r="BX356">
        <f t="shared" si="213"/>
        <v>347</v>
      </c>
      <c r="BY356" s="52">
        <f ca="1">'Rainfall Year 2055 '!M493</f>
        <v>0</v>
      </c>
      <c r="BZ356" s="37">
        <f t="shared" ca="1" si="189"/>
        <v>0</v>
      </c>
      <c r="CA356" s="37">
        <f t="shared" ca="1" si="204"/>
        <v>0</v>
      </c>
      <c r="CB356" s="37">
        <f t="shared" ca="1" si="190"/>
        <v>0</v>
      </c>
      <c r="CC356" s="37">
        <f t="shared" ca="1" si="191"/>
        <v>0</v>
      </c>
      <c r="CD356">
        <f t="shared" ca="1" si="205"/>
        <v>0</v>
      </c>
      <c r="CW356">
        <f t="shared" si="214"/>
        <v>347</v>
      </c>
      <c r="CX356" s="52">
        <f ca="1">'Rainfall Year 2065 '!M493</f>
        <v>0.86269962708721093</v>
      </c>
      <c r="CY356" s="37">
        <f t="shared" ca="1" si="192"/>
        <v>1552.8593287569797</v>
      </c>
      <c r="CZ356" s="37">
        <f t="shared" ca="1" si="206"/>
        <v>5577.4836345392996</v>
      </c>
      <c r="DA356" s="37">
        <f t="shared" ca="1" si="193"/>
        <v>5577.4836345392996</v>
      </c>
      <c r="DB356" s="37">
        <f t="shared" ca="1" si="194"/>
        <v>0</v>
      </c>
      <c r="DC356">
        <f t="shared" ca="1" si="207"/>
        <v>1</v>
      </c>
      <c r="DV356">
        <f t="shared" si="215"/>
        <v>347</v>
      </c>
      <c r="DW356" s="52">
        <f ca="1">'Rainfall Year 2075'!M493</f>
        <v>2.0838073821736232</v>
      </c>
      <c r="DX356" s="37">
        <f t="shared" ca="1" si="195"/>
        <v>3750.8532879125219</v>
      </c>
      <c r="DY356" s="37">
        <f t="shared" ca="1" si="208"/>
        <v>2690.3938732777233</v>
      </c>
      <c r="DZ356" s="37">
        <f t="shared" ca="1" si="196"/>
        <v>2690.3938732777233</v>
      </c>
      <c r="EA356" s="37">
        <f t="shared" ca="1" si="197"/>
        <v>0</v>
      </c>
      <c r="EB356">
        <f t="shared" ca="1" si="209"/>
        <v>1</v>
      </c>
    </row>
    <row r="357" spans="1:132">
      <c r="A357">
        <f t="shared" si="210"/>
        <v>348</v>
      </c>
      <c r="B357" s="52">
        <f ca="1">'Rainfall Year 2025'!M494</f>
        <v>2.8729633849704324</v>
      </c>
      <c r="C357" s="37">
        <f t="shared" ca="1" si="180"/>
        <v>5171.3340929467786</v>
      </c>
      <c r="D357" s="37">
        <f t="shared" ca="1" si="198"/>
        <v>0</v>
      </c>
      <c r="E357" s="37">
        <f t="shared" ca="1" si="181"/>
        <v>0</v>
      </c>
      <c r="F357" s="37">
        <f t="shared" ca="1" si="182"/>
        <v>0</v>
      </c>
      <c r="G357">
        <f t="shared" ca="1" si="199"/>
        <v>1</v>
      </c>
      <c r="Z357">
        <f t="shared" si="211"/>
        <v>348</v>
      </c>
      <c r="AA357" s="52">
        <f ca="1">'Rainfall Year 2035 '!M494</f>
        <v>10.501617026027152</v>
      </c>
      <c r="AB357" s="37">
        <f t="shared" ca="1" si="183"/>
        <v>18902.910646848872</v>
      </c>
      <c r="AC357" s="37">
        <f t="shared" ca="1" si="200"/>
        <v>0</v>
      </c>
      <c r="AD357" s="37">
        <f t="shared" ca="1" si="184"/>
        <v>0</v>
      </c>
      <c r="AE357" s="37">
        <f t="shared" ca="1" si="185"/>
        <v>8902.9106468488717</v>
      </c>
      <c r="AF357">
        <f t="shared" ca="1" si="201"/>
        <v>1</v>
      </c>
      <c r="AX357">
        <f t="shared" si="212"/>
        <v>348</v>
      </c>
      <c r="AY357" s="52">
        <f ca="1">'Rainfall Year 2045'!M494</f>
        <v>0</v>
      </c>
      <c r="AZ357" s="37">
        <f t="shared" ca="1" si="186"/>
        <v>0</v>
      </c>
      <c r="BA357" s="37">
        <f t="shared" ca="1" si="202"/>
        <v>0</v>
      </c>
      <c r="BB357" s="37">
        <f t="shared" ca="1" si="187"/>
        <v>0</v>
      </c>
      <c r="BC357" s="37">
        <f t="shared" ca="1" si="188"/>
        <v>0</v>
      </c>
      <c r="BD357">
        <f t="shared" ca="1" si="203"/>
        <v>0</v>
      </c>
      <c r="BX357">
        <f t="shared" si="213"/>
        <v>348</v>
      </c>
      <c r="BY357" s="52">
        <f ca="1">'Rainfall Year 2055 '!M494</f>
        <v>0</v>
      </c>
      <c r="BZ357" s="37">
        <f t="shared" ca="1" si="189"/>
        <v>0</v>
      </c>
      <c r="CA357" s="37">
        <f t="shared" ca="1" si="204"/>
        <v>0</v>
      </c>
      <c r="CB357" s="37">
        <f t="shared" ca="1" si="190"/>
        <v>0</v>
      </c>
      <c r="CC357" s="37">
        <f t="shared" ca="1" si="191"/>
        <v>0</v>
      </c>
      <c r="CD357">
        <f t="shared" ca="1" si="205"/>
        <v>0</v>
      </c>
      <c r="CW357">
        <f t="shared" si="214"/>
        <v>348</v>
      </c>
      <c r="CX357" s="52">
        <f ca="1">'Rainfall Year 2065 '!M494</f>
        <v>8.8087118857861899</v>
      </c>
      <c r="CY357" s="37">
        <f t="shared" ca="1" si="192"/>
        <v>15855.681394415142</v>
      </c>
      <c r="CZ357" s="37">
        <f t="shared" ca="1" si="206"/>
        <v>1552.8593287569802</v>
      </c>
      <c r="DA357" s="37">
        <f t="shared" ca="1" si="193"/>
        <v>1552.8593287569802</v>
      </c>
      <c r="DB357" s="37">
        <f t="shared" ca="1" si="194"/>
        <v>5855.6813944151418</v>
      </c>
      <c r="DC357">
        <f t="shared" ca="1" si="207"/>
        <v>1</v>
      </c>
      <c r="DV357">
        <f t="shared" si="215"/>
        <v>348</v>
      </c>
      <c r="DW357" s="52">
        <f ca="1">'Rainfall Year 2075'!M494</f>
        <v>0</v>
      </c>
      <c r="DX357" s="37">
        <f t="shared" ca="1" si="195"/>
        <v>0</v>
      </c>
      <c r="DY357" s="37">
        <f t="shared" ca="1" si="208"/>
        <v>3750.8532879125223</v>
      </c>
      <c r="DZ357" s="37">
        <f t="shared" ca="1" si="196"/>
        <v>3750.8532879125223</v>
      </c>
      <c r="EA357" s="37">
        <f t="shared" ca="1" si="197"/>
        <v>0</v>
      </c>
      <c r="EB357">
        <f t="shared" ca="1" si="209"/>
        <v>0</v>
      </c>
    </row>
    <row r="358" spans="1:132">
      <c r="A358">
        <f t="shared" si="210"/>
        <v>349</v>
      </c>
      <c r="B358" s="52">
        <f ca="1">'Rainfall Year 2025'!M495</f>
        <v>2.3000000689108302</v>
      </c>
      <c r="C358" s="37">
        <f t="shared" ca="1" si="180"/>
        <v>4140.000124039494</v>
      </c>
      <c r="D358" s="37">
        <f t="shared" ca="1" si="198"/>
        <v>5171.3340929467786</v>
      </c>
      <c r="E358" s="37">
        <f t="shared" ca="1" si="181"/>
        <v>5171.3340929467786</v>
      </c>
      <c r="F358" s="37">
        <f t="shared" ca="1" si="182"/>
        <v>0</v>
      </c>
      <c r="G358">
        <f t="shared" ca="1" si="199"/>
        <v>1</v>
      </c>
      <c r="Z358">
        <f t="shared" si="211"/>
        <v>349</v>
      </c>
      <c r="AA358" s="52">
        <f ca="1">'Rainfall Year 2035 '!M495</f>
        <v>0</v>
      </c>
      <c r="AB358" s="37">
        <f t="shared" ca="1" si="183"/>
        <v>0</v>
      </c>
      <c r="AC358" s="37">
        <f t="shared" ca="1" si="200"/>
        <v>10000</v>
      </c>
      <c r="AD358" s="37">
        <f t="shared" ca="1" si="184"/>
        <v>10000</v>
      </c>
      <c r="AE358" s="37">
        <f t="shared" ca="1" si="185"/>
        <v>0</v>
      </c>
      <c r="AF358">
        <f t="shared" ca="1" si="201"/>
        <v>0</v>
      </c>
      <c r="AX358">
        <f t="shared" si="212"/>
        <v>349</v>
      </c>
      <c r="AY358" s="52">
        <f ca="1">'Rainfall Year 2045'!M495</f>
        <v>0</v>
      </c>
      <c r="AZ358" s="37">
        <f t="shared" ca="1" si="186"/>
        <v>0</v>
      </c>
      <c r="BA358" s="37">
        <f t="shared" ca="1" si="202"/>
        <v>0</v>
      </c>
      <c r="BB358" s="37">
        <f t="shared" ca="1" si="187"/>
        <v>0</v>
      </c>
      <c r="BC358" s="37">
        <f t="shared" ca="1" si="188"/>
        <v>0</v>
      </c>
      <c r="BD358">
        <f t="shared" ca="1" si="203"/>
        <v>0</v>
      </c>
      <c r="BX358">
        <f t="shared" si="213"/>
        <v>349</v>
      </c>
      <c r="BY358" s="52">
        <f ca="1">'Rainfall Year 2055 '!M495</f>
        <v>3.5810574520418275</v>
      </c>
      <c r="BZ358" s="37">
        <f t="shared" ca="1" si="189"/>
        <v>6445.9034136752898</v>
      </c>
      <c r="CA358" s="37">
        <f t="shared" ca="1" si="204"/>
        <v>0</v>
      </c>
      <c r="CB358" s="37">
        <f t="shared" ca="1" si="190"/>
        <v>0</v>
      </c>
      <c r="CC358" s="37">
        <f t="shared" ca="1" si="191"/>
        <v>0</v>
      </c>
      <c r="CD358">
        <f t="shared" ca="1" si="205"/>
        <v>1</v>
      </c>
      <c r="CW358">
        <f t="shared" si="214"/>
        <v>349</v>
      </c>
      <c r="CX358" s="52">
        <f ca="1">'Rainfall Year 2065 '!M495</f>
        <v>0</v>
      </c>
      <c r="CY358" s="37">
        <f t="shared" ca="1" si="192"/>
        <v>0</v>
      </c>
      <c r="CZ358" s="37">
        <f t="shared" ca="1" si="206"/>
        <v>10000</v>
      </c>
      <c r="DA358" s="37">
        <f t="shared" ca="1" si="193"/>
        <v>10000</v>
      </c>
      <c r="DB358" s="37">
        <f t="shared" ca="1" si="194"/>
        <v>0</v>
      </c>
      <c r="DC358">
        <f t="shared" ca="1" si="207"/>
        <v>0</v>
      </c>
      <c r="DV358">
        <f t="shared" si="215"/>
        <v>349</v>
      </c>
      <c r="DW358" s="52">
        <f ca="1">'Rainfall Year 2075'!M495</f>
        <v>0</v>
      </c>
      <c r="DX358" s="37">
        <f t="shared" ca="1" si="195"/>
        <v>0</v>
      </c>
      <c r="DY358" s="37">
        <f t="shared" ca="1" si="208"/>
        <v>0</v>
      </c>
      <c r="DZ358" s="37">
        <f t="shared" ca="1" si="196"/>
        <v>0</v>
      </c>
      <c r="EA358" s="37">
        <f t="shared" ca="1" si="197"/>
        <v>0</v>
      </c>
      <c r="EB358">
        <f t="shared" ca="1" si="209"/>
        <v>0</v>
      </c>
    </row>
    <row r="359" spans="1:132">
      <c r="A359">
        <f t="shared" si="210"/>
        <v>350</v>
      </c>
      <c r="B359" s="52">
        <f ca="1">'Rainfall Year 2025'!M496</f>
        <v>0.25082220557028639</v>
      </c>
      <c r="C359" s="37">
        <f t="shared" ca="1" si="180"/>
        <v>451.4799700265155</v>
      </c>
      <c r="D359" s="37">
        <f t="shared" ca="1" si="198"/>
        <v>4140.0001240394949</v>
      </c>
      <c r="E359" s="37">
        <f t="shared" ca="1" si="181"/>
        <v>4140.0001240394949</v>
      </c>
      <c r="F359" s="37">
        <f t="shared" ca="1" si="182"/>
        <v>0</v>
      </c>
      <c r="G359">
        <f t="shared" ca="1" si="199"/>
        <v>1</v>
      </c>
      <c r="Z359">
        <f t="shared" si="211"/>
        <v>350</v>
      </c>
      <c r="AA359" s="52">
        <f ca="1">'Rainfall Year 2035 '!M496</f>
        <v>5.1416299588724037</v>
      </c>
      <c r="AB359" s="37">
        <f t="shared" ca="1" si="183"/>
        <v>9254.9339259703265</v>
      </c>
      <c r="AC359" s="37">
        <f t="shared" ca="1" si="200"/>
        <v>0</v>
      </c>
      <c r="AD359" s="37">
        <f t="shared" ca="1" si="184"/>
        <v>0</v>
      </c>
      <c r="AE359" s="37">
        <f t="shared" ca="1" si="185"/>
        <v>0</v>
      </c>
      <c r="AF359">
        <f t="shared" ca="1" si="201"/>
        <v>1</v>
      </c>
      <c r="AX359">
        <f t="shared" si="212"/>
        <v>350</v>
      </c>
      <c r="AY359" s="52">
        <f ca="1">'Rainfall Year 2045'!M496</f>
        <v>0.37528217635339478</v>
      </c>
      <c r="AZ359" s="37">
        <f t="shared" ca="1" si="186"/>
        <v>675.50791743611057</v>
      </c>
      <c r="BA359" s="37">
        <f t="shared" ca="1" si="202"/>
        <v>0</v>
      </c>
      <c r="BB359" s="37">
        <f t="shared" ca="1" si="187"/>
        <v>0</v>
      </c>
      <c r="BC359" s="37">
        <f t="shared" ca="1" si="188"/>
        <v>0</v>
      </c>
      <c r="BD359">
        <f t="shared" ca="1" si="203"/>
        <v>1</v>
      </c>
      <c r="BX359">
        <f t="shared" si="213"/>
        <v>350</v>
      </c>
      <c r="BY359" s="52">
        <f ca="1">'Rainfall Year 2055 '!M496</f>
        <v>0</v>
      </c>
      <c r="BZ359" s="37">
        <f t="shared" ca="1" si="189"/>
        <v>0</v>
      </c>
      <c r="CA359" s="37">
        <f t="shared" ca="1" si="204"/>
        <v>6445.9034136752898</v>
      </c>
      <c r="CB359" s="37">
        <f t="shared" ca="1" si="190"/>
        <v>6445.9034136752898</v>
      </c>
      <c r="CC359" s="37">
        <f t="shared" ca="1" si="191"/>
        <v>0</v>
      </c>
      <c r="CD359">
        <f t="shared" ca="1" si="205"/>
        <v>0</v>
      </c>
      <c r="CW359">
        <f t="shared" si="214"/>
        <v>350</v>
      </c>
      <c r="CX359" s="52">
        <f ca="1">'Rainfall Year 2065 '!M496</f>
        <v>2.0166712712160146</v>
      </c>
      <c r="CY359" s="37">
        <f t="shared" ca="1" si="192"/>
        <v>3630.0082881888266</v>
      </c>
      <c r="CZ359" s="37">
        <f t="shared" ca="1" si="206"/>
        <v>0</v>
      </c>
      <c r="DA359" s="37">
        <f t="shared" ca="1" si="193"/>
        <v>0</v>
      </c>
      <c r="DB359" s="37">
        <f t="shared" ca="1" si="194"/>
        <v>0</v>
      </c>
      <c r="DC359">
        <f t="shared" ca="1" si="207"/>
        <v>1</v>
      </c>
      <c r="DV359">
        <f t="shared" si="215"/>
        <v>350</v>
      </c>
      <c r="DW359" s="52">
        <f ca="1">'Rainfall Year 2075'!M496</f>
        <v>1.4498544722625393</v>
      </c>
      <c r="DX359" s="37">
        <f t="shared" ca="1" si="195"/>
        <v>2609.7380500725708</v>
      </c>
      <c r="DY359" s="37">
        <f t="shared" ca="1" si="208"/>
        <v>0</v>
      </c>
      <c r="DZ359" s="37">
        <f t="shared" ca="1" si="196"/>
        <v>0</v>
      </c>
      <c r="EA359" s="37">
        <f t="shared" ca="1" si="197"/>
        <v>0</v>
      </c>
      <c r="EB359">
        <f t="shared" ca="1" si="209"/>
        <v>1</v>
      </c>
    </row>
    <row r="360" spans="1:132">
      <c r="A360">
        <f t="shared" si="210"/>
        <v>351</v>
      </c>
      <c r="B360" s="52">
        <f ca="1">'Rainfall Year 2025'!M497</f>
        <v>1.3582027504736534</v>
      </c>
      <c r="C360" s="37">
        <f t="shared" ca="1" si="180"/>
        <v>2444.764950852576</v>
      </c>
      <c r="D360" s="37">
        <f t="shared" ca="1" si="198"/>
        <v>451.47997002651573</v>
      </c>
      <c r="E360" s="37">
        <f t="shared" ca="1" si="181"/>
        <v>451.47997002651573</v>
      </c>
      <c r="F360" s="37">
        <f t="shared" ca="1" si="182"/>
        <v>0</v>
      </c>
      <c r="G360">
        <f t="shared" ca="1" si="199"/>
        <v>1</v>
      </c>
      <c r="Z360">
        <f t="shared" si="211"/>
        <v>351</v>
      </c>
      <c r="AA360" s="52">
        <f ca="1">'Rainfall Year 2035 '!M497</f>
        <v>4.2663901036763603</v>
      </c>
      <c r="AB360" s="37">
        <f t="shared" ca="1" si="183"/>
        <v>7679.5021866174484</v>
      </c>
      <c r="AC360" s="37">
        <f t="shared" ca="1" si="200"/>
        <v>9254.9339259703265</v>
      </c>
      <c r="AD360" s="37">
        <f t="shared" ca="1" si="184"/>
        <v>9254.9339259703265</v>
      </c>
      <c r="AE360" s="37">
        <f t="shared" ca="1" si="185"/>
        <v>0</v>
      </c>
      <c r="AF360">
        <f t="shared" ca="1" si="201"/>
        <v>1</v>
      </c>
      <c r="AX360">
        <f t="shared" si="212"/>
        <v>351</v>
      </c>
      <c r="AY360" s="52">
        <f ca="1">'Rainfall Year 2045'!M497</f>
        <v>0.30484815354574873</v>
      </c>
      <c r="AZ360" s="37">
        <f t="shared" ca="1" si="186"/>
        <v>548.7266763823477</v>
      </c>
      <c r="BA360" s="37">
        <f t="shared" ca="1" si="202"/>
        <v>675.50791743611057</v>
      </c>
      <c r="BB360" s="37">
        <f t="shared" ca="1" si="187"/>
        <v>675.50791743611057</v>
      </c>
      <c r="BC360" s="37">
        <f t="shared" ca="1" si="188"/>
        <v>0</v>
      </c>
      <c r="BD360">
        <f t="shared" ca="1" si="203"/>
        <v>1</v>
      </c>
      <c r="BX360">
        <f t="shared" si="213"/>
        <v>351</v>
      </c>
      <c r="BY360" s="52">
        <f ca="1">'Rainfall Year 2055 '!M497</f>
        <v>0</v>
      </c>
      <c r="BZ360" s="37">
        <f t="shared" ca="1" si="189"/>
        <v>0</v>
      </c>
      <c r="CA360" s="37">
        <f t="shared" ca="1" si="204"/>
        <v>0</v>
      </c>
      <c r="CB360" s="37">
        <f t="shared" ca="1" si="190"/>
        <v>0</v>
      </c>
      <c r="CC360" s="37">
        <f t="shared" ca="1" si="191"/>
        <v>0</v>
      </c>
      <c r="CD360">
        <f t="shared" ca="1" si="205"/>
        <v>0</v>
      </c>
      <c r="CW360">
        <f t="shared" si="214"/>
        <v>351</v>
      </c>
      <c r="CX360" s="52">
        <f ca="1">'Rainfall Year 2065 '!M497</f>
        <v>1.5204014238510992</v>
      </c>
      <c r="CY360" s="37">
        <f t="shared" ca="1" si="192"/>
        <v>2736.7225629319787</v>
      </c>
      <c r="CZ360" s="37">
        <f t="shared" ca="1" si="206"/>
        <v>3630.0082881888266</v>
      </c>
      <c r="DA360" s="37">
        <f t="shared" ca="1" si="193"/>
        <v>3630.0082881888266</v>
      </c>
      <c r="DB360" s="37">
        <f t="shared" ca="1" si="194"/>
        <v>0</v>
      </c>
      <c r="DC360">
        <f t="shared" ca="1" si="207"/>
        <v>1</v>
      </c>
      <c r="DV360">
        <f t="shared" si="215"/>
        <v>351</v>
      </c>
      <c r="DW360" s="52">
        <f ca="1">'Rainfall Year 2075'!M497</f>
        <v>0</v>
      </c>
      <c r="DX360" s="37">
        <f t="shared" ca="1" si="195"/>
        <v>0</v>
      </c>
      <c r="DY360" s="37">
        <f t="shared" ca="1" si="208"/>
        <v>2609.7380500725708</v>
      </c>
      <c r="DZ360" s="37">
        <f t="shared" ca="1" si="196"/>
        <v>2609.7380500725708</v>
      </c>
      <c r="EA360" s="37">
        <f t="shared" ca="1" si="197"/>
        <v>0</v>
      </c>
      <c r="EB360">
        <f t="shared" ca="1" si="209"/>
        <v>0</v>
      </c>
    </row>
    <row r="361" spans="1:132">
      <c r="A361">
        <f t="shared" si="210"/>
        <v>352</v>
      </c>
      <c r="B361" s="52">
        <f ca="1">'Rainfall Year 2025'!M498</f>
        <v>0.35655517487505461</v>
      </c>
      <c r="C361" s="37">
        <f t="shared" ca="1" si="180"/>
        <v>641.79931477509831</v>
      </c>
      <c r="D361" s="37">
        <f t="shared" ca="1" si="198"/>
        <v>2444.764950852576</v>
      </c>
      <c r="E361" s="37">
        <f t="shared" ca="1" si="181"/>
        <v>2444.764950852576</v>
      </c>
      <c r="F361" s="37">
        <f t="shared" ca="1" si="182"/>
        <v>0</v>
      </c>
      <c r="G361">
        <f t="shared" ca="1" si="199"/>
        <v>1</v>
      </c>
      <c r="Z361">
        <f t="shared" si="211"/>
        <v>352</v>
      </c>
      <c r="AA361" s="52">
        <f ca="1">'Rainfall Year 2035 '!M498</f>
        <v>0</v>
      </c>
      <c r="AB361" s="37">
        <f t="shared" ca="1" si="183"/>
        <v>0</v>
      </c>
      <c r="AC361" s="37">
        <f t="shared" ca="1" si="200"/>
        <v>7679.5021866174502</v>
      </c>
      <c r="AD361" s="37">
        <f t="shared" ca="1" si="184"/>
        <v>7679.5021866174502</v>
      </c>
      <c r="AE361" s="37">
        <f t="shared" ca="1" si="185"/>
        <v>0</v>
      </c>
      <c r="AF361">
        <f t="shared" ca="1" si="201"/>
        <v>0</v>
      </c>
      <c r="AX361">
        <f t="shared" si="212"/>
        <v>352</v>
      </c>
      <c r="AY361" s="52">
        <f ca="1">'Rainfall Year 2045'!M498</f>
        <v>0</v>
      </c>
      <c r="AZ361" s="37">
        <f t="shared" ca="1" si="186"/>
        <v>0</v>
      </c>
      <c r="BA361" s="37">
        <f t="shared" ca="1" si="202"/>
        <v>548.7266763823477</v>
      </c>
      <c r="BB361" s="37">
        <f t="shared" ca="1" si="187"/>
        <v>548.7266763823477</v>
      </c>
      <c r="BC361" s="37">
        <f t="shared" ca="1" si="188"/>
        <v>0</v>
      </c>
      <c r="BD361">
        <f t="shared" ca="1" si="203"/>
        <v>0</v>
      </c>
      <c r="BX361">
        <f t="shared" si="213"/>
        <v>352</v>
      </c>
      <c r="BY361" s="52">
        <f ca="1">'Rainfall Year 2055 '!M498</f>
        <v>0.3782201371013747</v>
      </c>
      <c r="BZ361" s="37">
        <f t="shared" ca="1" si="189"/>
        <v>680.79624678247444</v>
      </c>
      <c r="CA361" s="37">
        <f t="shared" ca="1" si="204"/>
        <v>0</v>
      </c>
      <c r="CB361" s="37">
        <f t="shared" ca="1" si="190"/>
        <v>0</v>
      </c>
      <c r="CC361" s="37">
        <f t="shared" ca="1" si="191"/>
        <v>0</v>
      </c>
      <c r="CD361">
        <f t="shared" ca="1" si="205"/>
        <v>1</v>
      </c>
      <c r="CW361">
        <f t="shared" si="214"/>
        <v>352</v>
      </c>
      <c r="CX361" s="52">
        <f ca="1">'Rainfall Year 2065 '!M498</f>
        <v>0</v>
      </c>
      <c r="CY361" s="37">
        <f t="shared" ca="1" si="192"/>
        <v>0</v>
      </c>
      <c r="CZ361" s="37">
        <f t="shared" ca="1" si="206"/>
        <v>2736.7225629319782</v>
      </c>
      <c r="DA361" s="37">
        <f t="shared" ca="1" si="193"/>
        <v>2736.7225629319782</v>
      </c>
      <c r="DB361" s="37">
        <f t="shared" ca="1" si="194"/>
        <v>0</v>
      </c>
      <c r="DC361">
        <f t="shared" ca="1" si="207"/>
        <v>0</v>
      </c>
      <c r="DV361">
        <f t="shared" si="215"/>
        <v>352</v>
      </c>
      <c r="DW361" s="52">
        <f ca="1">'Rainfall Year 2075'!M498</f>
        <v>5.1231394070861471</v>
      </c>
      <c r="DX361" s="37">
        <f t="shared" ca="1" si="195"/>
        <v>9221.6509327550648</v>
      </c>
      <c r="DY361" s="37">
        <f t="shared" ca="1" si="208"/>
        <v>0</v>
      </c>
      <c r="DZ361" s="37">
        <f t="shared" ca="1" si="196"/>
        <v>0</v>
      </c>
      <c r="EA361" s="37">
        <f t="shared" ca="1" si="197"/>
        <v>0</v>
      </c>
      <c r="EB361">
        <f t="shared" ca="1" si="209"/>
        <v>1</v>
      </c>
    </row>
    <row r="362" spans="1:132">
      <c r="A362">
        <f t="shared" si="210"/>
        <v>353</v>
      </c>
      <c r="B362" s="52">
        <f ca="1">'Rainfall Year 2025'!M499</f>
        <v>0</v>
      </c>
      <c r="C362" s="37">
        <f t="shared" ca="1" si="180"/>
        <v>0</v>
      </c>
      <c r="D362" s="37">
        <f t="shared" ca="1" si="198"/>
        <v>641.79931477509808</v>
      </c>
      <c r="E362" s="37">
        <f t="shared" ca="1" si="181"/>
        <v>641.79931477509808</v>
      </c>
      <c r="F362" s="37">
        <f t="shared" ca="1" si="182"/>
        <v>0</v>
      </c>
      <c r="G362">
        <f t="shared" ca="1" si="199"/>
        <v>0</v>
      </c>
      <c r="Z362">
        <f t="shared" si="211"/>
        <v>353</v>
      </c>
      <c r="AA362" s="52">
        <f ca="1">'Rainfall Year 2035 '!M499</f>
        <v>0</v>
      </c>
      <c r="AB362" s="37">
        <f t="shared" ca="1" si="183"/>
        <v>0</v>
      </c>
      <c r="AC362" s="37">
        <f t="shared" ca="1" si="200"/>
        <v>0</v>
      </c>
      <c r="AD362" s="37">
        <f t="shared" ca="1" si="184"/>
        <v>0</v>
      </c>
      <c r="AE362" s="37">
        <f t="shared" ca="1" si="185"/>
        <v>0</v>
      </c>
      <c r="AF362">
        <f t="shared" ca="1" si="201"/>
        <v>0</v>
      </c>
      <c r="AX362">
        <f t="shared" si="212"/>
        <v>353</v>
      </c>
      <c r="AY362" s="52">
        <f ca="1">'Rainfall Year 2045'!M499</f>
        <v>0</v>
      </c>
      <c r="AZ362" s="37">
        <f t="shared" ca="1" si="186"/>
        <v>0</v>
      </c>
      <c r="BA362" s="37">
        <f t="shared" ca="1" si="202"/>
        <v>0</v>
      </c>
      <c r="BB362" s="37">
        <f t="shared" ca="1" si="187"/>
        <v>0</v>
      </c>
      <c r="BC362" s="37">
        <f t="shared" ca="1" si="188"/>
        <v>0</v>
      </c>
      <c r="BD362">
        <f t="shared" ca="1" si="203"/>
        <v>0</v>
      </c>
      <c r="BX362">
        <f t="shared" si="213"/>
        <v>353</v>
      </c>
      <c r="BY362" s="52">
        <f ca="1">'Rainfall Year 2055 '!M499</f>
        <v>8.7666342659740017</v>
      </c>
      <c r="BZ362" s="37">
        <f t="shared" ca="1" si="189"/>
        <v>15779.941678753203</v>
      </c>
      <c r="CA362" s="37">
        <f t="shared" ca="1" si="204"/>
        <v>680.79624678247444</v>
      </c>
      <c r="CB362" s="37">
        <f t="shared" ca="1" si="190"/>
        <v>680.79624678247444</v>
      </c>
      <c r="CC362" s="37">
        <f t="shared" ca="1" si="191"/>
        <v>5779.9416787532027</v>
      </c>
      <c r="CD362">
        <f t="shared" ca="1" si="205"/>
        <v>1</v>
      </c>
      <c r="CW362">
        <f t="shared" si="214"/>
        <v>353</v>
      </c>
      <c r="CX362" s="52">
        <f ca="1">'Rainfall Year 2065 '!M499</f>
        <v>0</v>
      </c>
      <c r="CY362" s="37">
        <f t="shared" ca="1" si="192"/>
        <v>0</v>
      </c>
      <c r="CZ362" s="37">
        <f t="shared" ca="1" si="206"/>
        <v>0</v>
      </c>
      <c r="DA362" s="37">
        <f t="shared" ca="1" si="193"/>
        <v>0</v>
      </c>
      <c r="DB362" s="37">
        <f t="shared" ca="1" si="194"/>
        <v>0</v>
      </c>
      <c r="DC362">
        <f t="shared" ca="1" si="207"/>
        <v>0</v>
      </c>
      <c r="DV362">
        <f t="shared" si="215"/>
        <v>353</v>
      </c>
      <c r="DW362" s="52">
        <f ca="1">'Rainfall Year 2075'!M499</f>
        <v>2.6359755129869238</v>
      </c>
      <c r="DX362" s="37">
        <f t="shared" ca="1" si="195"/>
        <v>4744.7559233764632</v>
      </c>
      <c r="DY362" s="37">
        <f t="shared" ca="1" si="208"/>
        <v>9221.6509327550648</v>
      </c>
      <c r="DZ362" s="37">
        <f t="shared" ca="1" si="196"/>
        <v>9221.6509327550648</v>
      </c>
      <c r="EA362" s="37">
        <f t="shared" ca="1" si="197"/>
        <v>0</v>
      </c>
      <c r="EB362">
        <f t="shared" ca="1" si="209"/>
        <v>1</v>
      </c>
    </row>
    <row r="363" spans="1:132">
      <c r="A363">
        <f t="shared" si="210"/>
        <v>354</v>
      </c>
      <c r="B363" s="52">
        <f ca="1">'Rainfall Year 2025'!M500</f>
        <v>6.3649341372915025</v>
      </c>
      <c r="C363" s="37">
        <f t="shared" ca="1" si="180"/>
        <v>11456.881447124704</v>
      </c>
      <c r="D363" s="37">
        <f t="shared" ca="1" si="198"/>
        <v>0</v>
      </c>
      <c r="E363" s="37">
        <f t="shared" ca="1" si="181"/>
        <v>0</v>
      </c>
      <c r="F363" s="37">
        <f t="shared" ca="1" si="182"/>
        <v>1456.8814471247042</v>
      </c>
      <c r="G363">
        <f t="shared" ca="1" si="199"/>
        <v>1</v>
      </c>
      <c r="Z363">
        <f t="shared" si="211"/>
        <v>354</v>
      </c>
      <c r="AA363" s="52">
        <f ca="1">'Rainfall Year 2035 '!M500</f>
        <v>9.9055276572595788E-2</v>
      </c>
      <c r="AB363" s="37">
        <f t="shared" ca="1" si="183"/>
        <v>178.29949783067241</v>
      </c>
      <c r="AC363" s="37">
        <f t="shared" ca="1" si="200"/>
        <v>0</v>
      </c>
      <c r="AD363" s="37">
        <f t="shared" ca="1" si="184"/>
        <v>0</v>
      </c>
      <c r="AE363" s="37">
        <f t="shared" ca="1" si="185"/>
        <v>0</v>
      </c>
      <c r="AF363">
        <f t="shared" ca="1" si="201"/>
        <v>1</v>
      </c>
      <c r="AX363">
        <f t="shared" si="212"/>
        <v>354</v>
      </c>
      <c r="AY363" s="52">
        <f ca="1">'Rainfall Year 2045'!M500</f>
        <v>2.0033764337804576</v>
      </c>
      <c r="AZ363" s="37">
        <f t="shared" ca="1" si="186"/>
        <v>3606.0775808048238</v>
      </c>
      <c r="BA363" s="37">
        <f t="shared" ca="1" si="202"/>
        <v>0</v>
      </c>
      <c r="BB363" s="37">
        <f t="shared" ca="1" si="187"/>
        <v>0</v>
      </c>
      <c r="BC363" s="37">
        <f t="shared" ca="1" si="188"/>
        <v>0</v>
      </c>
      <c r="BD363">
        <f t="shared" ca="1" si="203"/>
        <v>1</v>
      </c>
      <c r="BX363">
        <f t="shared" si="213"/>
        <v>354</v>
      </c>
      <c r="BY363" s="52">
        <f ca="1">'Rainfall Year 2055 '!M500</f>
        <v>3.78993916487889</v>
      </c>
      <c r="BZ363" s="37">
        <f t="shared" ca="1" si="189"/>
        <v>6821.8904967820017</v>
      </c>
      <c r="CA363" s="37">
        <f t="shared" ca="1" si="204"/>
        <v>10000</v>
      </c>
      <c r="CB363" s="37">
        <f t="shared" ca="1" si="190"/>
        <v>10000</v>
      </c>
      <c r="CC363" s="37">
        <f t="shared" ca="1" si="191"/>
        <v>0</v>
      </c>
      <c r="CD363">
        <f t="shared" ca="1" si="205"/>
        <v>1</v>
      </c>
      <c r="CW363">
        <f t="shared" si="214"/>
        <v>354</v>
      </c>
      <c r="CX363" s="52">
        <f ca="1">'Rainfall Year 2065 '!M500</f>
        <v>0</v>
      </c>
      <c r="CY363" s="37">
        <f t="shared" ca="1" si="192"/>
        <v>0</v>
      </c>
      <c r="CZ363" s="37">
        <f t="shared" ca="1" si="206"/>
        <v>0</v>
      </c>
      <c r="DA363" s="37">
        <f t="shared" ca="1" si="193"/>
        <v>0</v>
      </c>
      <c r="DB363" s="37">
        <f t="shared" ca="1" si="194"/>
        <v>0</v>
      </c>
      <c r="DC363">
        <f t="shared" ca="1" si="207"/>
        <v>0</v>
      </c>
      <c r="DV363">
        <f t="shared" si="215"/>
        <v>354</v>
      </c>
      <c r="DW363" s="52">
        <f ca="1">'Rainfall Year 2075'!M500</f>
        <v>0</v>
      </c>
      <c r="DX363" s="37">
        <f t="shared" ca="1" si="195"/>
        <v>0</v>
      </c>
      <c r="DY363" s="37">
        <f t="shared" ca="1" si="208"/>
        <v>4744.7559233764641</v>
      </c>
      <c r="DZ363" s="37">
        <f t="shared" ca="1" si="196"/>
        <v>4744.7559233764641</v>
      </c>
      <c r="EA363" s="37">
        <f t="shared" ca="1" si="197"/>
        <v>0</v>
      </c>
      <c r="EB363">
        <f t="shared" ca="1" si="209"/>
        <v>0</v>
      </c>
    </row>
    <row r="364" spans="1:132">
      <c r="A364">
        <f t="shared" si="210"/>
        <v>355</v>
      </c>
      <c r="B364" s="52">
        <f ca="1">'Rainfall Year 2025'!M501</f>
        <v>0</v>
      </c>
      <c r="C364" s="37">
        <f t="shared" ca="1" si="180"/>
        <v>0</v>
      </c>
      <c r="D364" s="37">
        <f t="shared" ca="1" si="198"/>
        <v>10000</v>
      </c>
      <c r="E364" s="37">
        <f t="shared" ca="1" si="181"/>
        <v>10000</v>
      </c>
      <c r="F364" s="37">
        <f t="shared" ca="1" si="182"/>
        <v>0</v>
      </c>
      <c r="G364">
        <f t="shared" ca="1" si="199"/>
        <v>0</v>
      </c>
      <c r="Z364">
        <f t="shared" si="211"/>
        <v>355</v>
      </c>
      <c r="AA364" s="52">
        <f ca="1">'Rainfall Year 2035 '!M501</f>
        <v>3.3117515647711628</v>
      </c>
      <c r="AB364" s="37">
        <f t="shared" ca="1" si="183"/>
        <v>5961.1528165880927</v>
      </c>
      <c r="AC364" s="37">
        <f t="shared" ca="1" si="200"/>
        <v>178.29949783067241</v>
      </c>
      <c r="AD364" s="37">
        <f t="shared" ca="1" si="184"/>
        <v>178.29949783067241</v>
      </c>
      <c r="AE364" s="37">
        <f t="shared" ca="1" si="185"/>
        <v>0</v>
      </c>
      <c r="AF364">
        <f t="shared" ca="1" si="201"/>
        <v>1</v>
      </c>
      <c r="AX364">
        <f t="shared" si="212"/>
        <v>355</v>
      </c>
      <c r="AY364" s="52">
        <f ca="1">'Rainfall Year 2045'!M501</f>
        <v>0</v>
      </c>
      <c r="AZ364" s="37">
        <f t="shared" ca="1" si="186"/>
        <v>0</v>
      </c>
      <c r="BA364" s="37">
        <f t="shared" ca="1" si="202"/>
        <v>3606.0775808048238</v>
      </c>
      <c r="BB364" s="37">
        <f t="shared" ca="1" si="187"/>
        <v>3606.0775808048238</v>
      </c>
      <c r="BC364" s="37">
        <f t="shared" ca="1" si="188"/>
        <v>0</v>
      </c>
      <c r="BD364">
        <f t="shared" ca="1" si="203"/>
        <v>0</v>
      </c>
      <c r="BX364">
        <f t="shared" si="213"/>
        <v>355</v>
      </c>
      <c r="BY364" s="52">
        <f ca="1">'Rainfall Year 2055 '!M501</f>
        <v>0</v>
      </c>
      <c r="BZ364" s="37">
        <f t="shared" ca="1" si="189"/>
        <v>0</v>
      </c>
      <c r="CA364" s="37">
        <f t="shared" ca="1" si="204"/>
        <v>6821.8904967820017</v>
      </c>
      <c r="CB364" s="37">
        <f t="shared" ca="1" si="190"/>
        <v>6821.8904967820017</v>
      </c>
      <c r="CC364" s="37">
        <f t="shared" ca="1" si="191"/>
        <v>0</v>
      </c>
      <c r="CD364">
        <f t="shared" ca="1" si="205"/>
        <v>0</v>
      </c>
      <c r="CW364">
        <f t="shared" si="214"/>
        <v>355</v>
      </c>
      <c r="CX364" s="52">
        <f ca="1">'Rainfall Year 2065 '!M501</f>
        <v>0.92494920238695566</v>
      </c>
      <c r="CY364" s="37">
        <f t="shared" ca="1" si="192"/>
        <v>1664.9085642965201</v>
      </c>
      <c r="CZ364" s="37">
        <f t="shared" ca="1" si="206"/>
        <v>0</v>
      </c>
      <c r="DA364" s="37">
        <f t="shared" ca="1" si="193"/>
        <v>0</v>
      </c>
      <c r="DB364" s="37">
        <f t="shared" ca="1" si="194"/>
        <v>0</v>
      </c>
      <c r="DC364">
        <f t="shared" ca="1" si="207"/>
        <v>1</v>
      </c>
      <c r="DV364">
        <f t="shared" si="215"/>
        <v>355</v>
      </c>
      <c r="DW364" s="52">
        <f ca="1">'Rainfall Year 2075'!M501</f>
        <v>0</v>
      </c>
      <c r="DX364" s="37">
        <f t="shared" ca="1" si="195"/>
        <v>0</v>
      </c>
      <c r="DY364" s="37">
        <f t="shared" ca="1" si="208"/>
        <v>0</v>
      </c>
      <c r="DZ364" s="37">
        <f t="shared" ca="1" si="196"/>
        <v>0</v>
      </c>
      <c r="EA364" s="37">
        <f t="shared" ca="1" si="197"/>
        <v>0</v>
      </c>
      <c r="EB364">
        <f t="shared" ca="1" si="209"/>
        <v>0</v>
      </c>
    </row>
    <row r="365" spans="1:132">
      <c r="A365">
        <f t="shared" si="210"/>
        <v>356</v>
      </c>
      <c r="B365" s="52">
        <f ca="1">'Rainfall Year 2025'!M502</f>
        <v>4.365595769070306</v>
      </c>
      <c r="C365" s="37">
        <f t="shared" ca="1" si="180"/>
        <v>7858.0723843265505</v>
      </c>
      <c r="D365" s="37">
        <f t="shared" ca="1" si="198"/>
        <v>0</v>
      </c>
      <c r="E365" s="37">
        <f t="shared" ca="1" si="181"/>
        <v>0</v>
      </c>
      <c r="F365" s="37">
        <f t="shared" ca="1" si="182"/>
        <v>0</v>
      </c>
      <c r="G365">
        <f t="shared" ca="1" si="199"/>
        <v>1</v>
      </c>
      <c r="Z365">
        <f t="shared" si="211"/>
        <v>356</v>
      </c>
      <c r="AA365" s="52">
        <f ca="1">'Rainfall Year 2035 '!M502</f>
        <v>3.0770305743736275</v>
      </c>
      <c r="AB365" s="37">
        <f t="shared" ca="1" si="183"/>
        <v>5538.6550338725292</v>
      </c>
      <c r="AC365" s="37">
        <f t="shared" ca="1" si="200"/>
        <v>5961.1528165880927</v>
      </c>
      <c r="AD365" s="37">
        <f t="shared" ca="1" si="184"/>
        <v>5961.1528165880927</v>
      </c>
      <c r="AE365" s="37">
        <f t="shared" ca="1" si="185"/>
        <v>0</v>
      </c>
      <c r="AF365">
        <f t="shared" ca="1" si="201"/>
        <v>1</v>
      </c>
      <c r="AX365">
        <f t="shared" si="212"/>
        <v>356</v>
      </c>
      <c r="AY365" s="52">
        <f ca="1">'Rainfall Year 2045'!M502</f>
        <v>0</v>
      </c>
      <c r="AZ365" s="37">
        <f t="shared" ca="1" si="186"/>
        <v>0</v>
      </c>
      <c r="BA365" s="37">
        <f t="shared" ca="1" si="202"/>
        <v>0</v>
      </c>
      <c r="BB365" s="37">
        <f t="shared" ca="1" si="187"/>
        <v>0</v>
      </c>
      <c r="BC365" s="37">
        <f t="shared" ca="1" si="188"/>
        <v>0</v>
      </c>
      <c r="BD365">
        <f t="shared" ca="1" si="203"/>
        <v>0</v>
      </c>
      <c r="BX365">
        <f t="shared" si="213"/>
        <v>356</v>
      </c>
      <c r="BY365" s="52">
        <f ca="1">'Rainfall Year 2055 '!M502</f>
        <v>0</v>
      </c>
      <c r="BZ365" s="37">
        <f t="shared" ca="1" si="189"/>
        <v>0</v>
      </c>
      <c r="CA365" s="37">
        <f t="shared" ca="1" si="204"/>
        <v>0</v>
      </c>
      <c r="CB365" s="37">
        <f t="shared" ca="1" si="190"/>
        <v>0</v>
      </c>
      <c r="CC365" s="37">
        <f t="shared" ca="1" si="191"/>
        <v>0</v>
      </c>
      <c r="CD365">
        <f t="shared" ca="1" si="205"/>
        <v>0</v>
      </c>
      <c r="CW365">
        <f t="shared" si="214"/>
        <v>356</v>
      </c>
      <c r="CX365" s="52">
        <f ca="1">'Rainfall Year 2065 '!M502</f>
        <v>2.9249465382142819</v>
      </c>
      <c r="CY365" s="37">
        <f t="shared" ca="1" si="192"/>
        <v>5264.9037687857071</v>
      </c>
      <c r="CZ365" s="37">
        <f t="shared" ca="1" si="206"/>
        <v>1664.9085642965201</v>
      </c>
      <c r="DA365" s="37">
        <f t="shared" ca="1" si="193"/>
        <v>1664.9085642965201</v>
      </c>
      <c r="DB365" s="37">
        <f t="shared" ca="1" si="194"/>
        <v>0</v>
      </c>
      <c r="DC365">
        <f t="shared" ca="1" si="207"/>
        <v>1</v>
      </c>
      <c r="DV365">
        <f t="shared" si="215"/>
        <v>356</v>
      </c>
      <c r="DW365" s="52">
        <f ca="1">'Rainfall Year 2075'!M502</f>
        <v>9.4559579317252673E-2</v>
      </c>
      <c r="DX365" s="37">
        <f t="shared" ca="1" si="195"/>
        <v>170.20724277105481</v>
      </c>
      <c r="DY365" s="37">
        <f t="shared" ca="1" si="208"/>
        <v>0</v>
      </c>
      <c r="DZ365" s="37">
        <f t="shared" ca="1" si="196"/>
        <v>0</v>
      </c>
      <c r="EA365" s="37">
        <f t="shared" ca="1" si="197"/>
        <v>0</v>
      </c>
      <c r="EB365">
        <f t="shared" ca="1" si="209"/>
        <v>1</v>
      </c>
    </row>
    <row r="366" spans="1:132">
      <c r="A366">
        <f t="shared" si="210"/>
        <v>357</v>
      </c>
      <c r="B366" s="52">
        <f ca="1">'Rainfall Year 2025'!M503</f>
        <v>0.23095218714378277</v>
      </c>
      <c r="C366" s="37">
        <f t="shared" ca="1" si="180"/>
        <v>415.71393685880901</v>
      </c>
      <c r="D366" s="37">
        <f t="shared" ca="1" si="198"/>
        <v>7858.0723843265505</v>
      </c>
      <c r="E366" s="37">
        <f t="shared" ca="1" si="181"/>
        <v>7858.0723843265505</v>
      </c>
      <c r="F366" s="37">
        <f t="shared" ca="1" si="182"/>
        <v>0</v>
      </c>
      <c r="G366">
        <f t="shared" ca="1" si="199"/>
        <v>1</v>
      </c>
      <c r="Z366">
        <f t="shared" si="211"/>
        <v>357</v>
      </c>
      <c r="AA366" s="52">
        <f ca="1">'Rainfall Year 2035 '!M503</f>
        <v>5.8277543667089526</v>
      </c>
      <c r="AB366" s="37">
        <f t="shared" ca="1" si="183"/>
        <v>10489.957860076114</v>
      </c>
      <c r="AC366" s="37">
        <f t="shared" ca="1" si="200"/>
        <v>5538.6550338725292</v>
      </c>
      <c r="AD366" s="37">
        <f t="shared" ca="1" si="184"/>
        <v>5538.6550338725292</v>
      </c>
      <c r="AE366" s="37">
        <f t="shared" ca="1" si="185"/>
        <v>489.95786007611423</v>
      </c>
      <c r="AF366">
        <f t="shared" ca="1" si="201"/>
        <v>1</v>
      </c>
      <c r="AX366">
        <f t="shared" si="212"/>
        <v>357</v>
      </c>
      <c r="AY366" s="52">
        <f ca="1">'Rainfall Year 2045'!M503</f>
        <v>0</v>
      </c>
      <c r="AZ366" s="37">
        <f t="shared" ca="1" si="186"/>
        <v>0</v>
      </c>
      <c r="BA366" s="37">
        <f t="shared" ca="1" si="202"/>
        <v>0</v>
      </c>
      <c r="BB366" s="37">
        <f t="shared" ca="1" si="187"/>
        <v>0</v>
      </c>
      <c r="BC366" s="37">
        <f t="shared" ca="1" si="188"/>
        <v>0</v>
      </c>
      <c r="BD366">
        <f t="shared" ca="1" si="203"/>
        <v>0</v>
      </c>
      <c r="BX366">
        <f t="shared" si="213"/>
        <v>357</v>
      </c>
      <c r="BY366" s="52">
        <f ca="1">'Rainfall Year 2055 '!M503</f>
        <v>0</v>
      </c>
      <c r="BZ366" s="37">
        <f t="shared" ca="1" si="189"/>
        <v>0</v>
      </c>
      <c r="CA366" s="37">
        <f t="shared" ca="1" si="204"/>
        <v>0</v>
      </c>
      <c r="CB366" s="37">
        <f t="shared" ca="1" si="190"/>
        <v>0</v>
      </c>
      <c r="CC366" s="37">
        <f t="shared" ca="1" si="191"/>
        <v>0</v>
      </c>
      <c r="CD366">
        <f t="shared" ca="1" si="205"/>
        <v>0</v>
      </c>
      <c r="CW366">
        <f t="shared" si="214"/>
        <v>357</v>
      </c>
      <c r="CX366" s="52">
        <f ca="1">'Rainfall Year 2065 '!M503</f>
        <v>0.36580779066521407</v>
      </c>
      <c r="CY366" s="37">
        <f t="shared" ca="1" si="192"/>
        <v>658.45402319738537</v>
      </c>
      <c r="CZ366" s="37">
        <f t="shared" ca="1" si="206"/>
        <v>5264.9037687857071</v>
      </c>
      <c r="DA366" s="37">
        <f t="shared" ca="1" si="193"/>
        <v>5264.9037687857071</v>
      </c>
      <c r="DB366" s="37">
        <f t="shared" ca="1" si="194"/>
        <v>0</v>
      </c>
      <c r="DC366">
        <f t="shared" ca="1" si="207"/>
        <v>1</v>
      </c>
      <c r="DV366">
        <f t="shared" si="215"/>
        <v>357</v>
      </c>
      <c r="DW366" s="52">
        <f ca="1">'Rainfall Year 2075'!M503</f>
        <v>0.64359404423175215</v>
      </c>
      <c r="DX366" s="37">
        <f t="shared" ca="1" si="195"/>
        <v>1158.4692796171539</v>
      </c>
      <c r="DY366" s="37">
        <f t="shared" ca="1" si="208"/>
        <v>170.20724277105481</v>
      </c>
      <c r="DZ366" s="37">
        <f t="shared" ca="1" si="196"/>
        <v>170.20724277105481</v>
      </c>
      <c r="EA366" s="37">
        <f t="shared" ca="1" si="197"/>
        <v>0</v>
      </c>
      <c r="EB366">
        <f t="shared" ca="1" si="209"/>
        <v>1</v>
      </c>
    </row>
    <row r="367" spans="1:132">
      <c r="A367">
        <f t="shared" si="210"/>
        <v>358</v>
      </c>
      <c r="B367" s="52">
        <f ca="1">'Rainfall Year 2025'!M504</f>
        <v>2.9430034689097941</v>
      </c>
      <c r="C367" s="37">
        <f t="shared" ca="1" si="180"/>
        <v>5297.4062440376292</v>
      </c>
      <c r="D367" s="37">
        <f t="shared" ca="1" si="198"/>
        <v>415.71393685880957</v>
      </c>
      <c r="E367" s="37">
        <f t="shared" ca="1" si="181"/>
        <v>415.71393685880957</v>
      </c>
      <c r="F367" s="37">
        <f t="shared" ca="1" si="182"/>
        <v>0</v>
      </c>
      <c r="G367">
        <f t="shared" ca="1" si="199"/>
        <v>1</v>
      </c>
      <c r="Z367">
        <f t="shared" si="211"/>
        <v>358</v>
      </c>
      <c r="AA367" s="52">
        <f ca="1">'Rainfall Year 2035 '!M504</f>
        <v>4.4932146799227617</v>
      </c>
      <c r="AB367" s="37">
        <f t="shared" ca="1" si="183"/>
        <v>8087.7864238609709</v>
      </c>
      <c r="AC367" s="37">
        <f t="shared" ca="1" si="200"/>
        <v>10000</v>
      </c>
      <c r="AD367" s="37">
        <f t="shared" ca="1" si="184"/>
        <v>10000</v>
      </c>
      <c r="AE367" s="37">
        <f t="shared" ca="1" si="185"/>
        <v>0</v>
      </c>
      <c r="AF367">
        <f t="shared" ca="1" si="201"/>
        <v>1</v>
      </c>
      <c r="AX367">
        <f t="shared" si="212"/>
        <v>358</v>
      </c>
      <c r="AY367" s="52">
        <f ca="1">'Rainfall Year 2045'!M504</f>
        <v>0</v>
      </c>
      <c r="AZ367" s="37">
        <f t="shared" ca="1" si="186"/>
        <v>0</v>
      </c>
      <c r="BA367" s="37">
        <f t="shared" ca="1" si="202"/>
        <v>0</v>
      </c>
      <c r="BB367" s="37">
        <f t="shared" ca="1" si="187"/>
        <v>0</v>
      </c>
      <c r="BC367" s="37">
        <f t="shared" ca="1" si="188"/>
        <v>0</v>
      </c>
      <c r="BD367">
        <f t="shared" ca="1" si="203"/>
        <v>0</v>
      </c>
      <c r="BX367">
        <f t="shared" si="213"/>
        <v>358</v>
      </c>
      <c r="BY367" s="52">
        <f ca="1">'Rainfall Year 2055 '!M504</f>
        <v>3.124079907660922</v>
      </c>
      <c r="BZ367" s="37">
        <f t="shared" ca="1" si="189"/>
        <v>5623.3438337896596</v>
      </c>
      <c r="CA367" s="37">
        <f t="shared" ca="1" si="204"/>
        <v>0</v>
      </c>
      <c r="CB367" s="37">
        <f t="shared" ca="1" si="190"/>
        <v>0</v>
      </c>
      <c r="CC367" s="37">
        <f t="shared" ca="1" si="191"/>
        <v>0</v>
      </c>
      <c r="CD367">
        <f t="shared" ca="1" si="205"/>
        <v>1</v>
      </c>
      <c r="CW367">
        <f t="shared" si="214"/>
        <v>358</v>
      </c>
      <c r="CX367" s="52">
        <f ca="1">'Rainfall Year 2065 '!M504</f>
        <v>0</v>
      </c>
      <c r="CY367" s="37">
        <f t="shared" ca="1" si="192"/>
        <v>0</v>
      </c>
      <c r="CZ367" s="37">
        <f t="shared" ca="1" si="206"/>
        <v>658.45402319738514</v>
      </c>
      <c r="DA367" s="37">
        <f t="shared" ca="1" si="193"/>
        <v>658.45402319738514</v>
      </c>
      <c r="DB367" s="37">
        <f t="shared" ca="1" si="194"/>
        <v>0</v>
      </c>
      <c r="DC367">
        <f t="shared" ca="1" si="207"/>
        <v>0</v>
      </c>
      <c r="DV367">
        <f t="shared" si="215"/>
        <v>358</v>
      </c>
      <c r="DW367" s="52">
        <f ca="1">'Rainfall Year 2075'!M504</f>
        <v>0.64222642032051735</v>
      </c>
      <c r="DX367" s="37">
        <f t="shared" ca="1" si="195"/>
        <v>1156.0075565769312</v>
      </c>
      <c r="DY367" s="37">
        <f t="shared" ca="1" si="208"/>
        <v>1158.4692796171539</v>
      </c>
      <c r="DZ367" s="37">
        <f t="shared" ca="1" si="196"/>
        <v>1158.4692796171539</v>
      </c>
      <c r="EA367" s="37">
        <f t="shared" ca="1" si="197"/>
        <v>0</v>
      </c>
      <c r="EB367">
        <f t="shared" ca="1" si="209"/>
        <v>1</v>
      </c>
    </row>
    <row r="368" spans="1:132">
      <c r="A368">
        <f t="shared" si="210"/>
        <v>359</v>
      </c>
      <c r="B368" s="52">
        <f ca="1">'Rainfall Year 2025'!M505</f>
        <v>6.1548387221108843E-2</v>
      </c>
      <c r="C368" s="37">
        <f t="shared" ca="1" si="180"/>
        <v>110.78709699799592</v>
      </c>
      <c r="D368" s="37">
        <f t="shared" ca="1" si="198"/>
        <v>5297.4062440376292</v>
      </c>
      <c r="E368" s="37">
        <f t="shared" ca="1" si="181"/>
        <v>5297.4062440376292</v>
      </c>
      <c r="F368" s="37">
        <f t="shared" ca="1" si="182"/>
        <v>0</v>
      </c>
      <c r="G368">
        <f t="shared" ca="1" si="199"/>
        <v>1</v>
      </c>
      <c r="Z368">
        <f t="shared" si="211"/>
        <v>359</v>
      </c>
      <c r="AA368" s="52">
        <f ca="1">'Rainfall Year 2035 '!M505</f>
        <v>0.2590157332892129</v>
      </c>
      <c r="AB368" s="37">
        <f t="shared" ca="1" si="183"/>
        <v>466.2283199205832</v>
      </c>
      <c r="AC368" s="37">
        <f t="shared" ca="1" si="200"/>
        <v>8087.7864238609691</v>
      </c>
      <c r="AD368" s="37">
        <f t="shared" ca="1" si="184"/>
        <v>8087.7864238609691</v>
      </c>
      <c r="AE368" s="37">
        <f t="shared" ca="1" si="185"/>
        <v>0</v>
      </c>
      <c r="AF368">
        <f t="shared" ca="1" si="201"/>
        <v>1</v>
      </c>
      <c r="AX368">
        <f t="shared" si="212"/>
        <v>359</v>
      </c>
      <c r="AY368" s="52">
        <f ca="1">'Rainfall Year 2045'!M505</f>
        <v>0</v>
      </c>
      <c r="AZ368" s="37">
        <f t="shared" ca="1" si="186"/>
        <v>0</v>
      </c>
      <c r="BA368" s="37">
        <f t="shared" ca="1" si="202"/>
        <v>0</v>
      </c>
      <c r="BB368" s="37">
        <f t="shared" ca="1" si="187"/>
        <v>0</v>
      </c>
      <c r="BC368" s="37">
        <f t="shared" ca="1" si="188"/>
        <v>0</v>
      </c>
      <c r="BD368">
        <f t="shared" ca="1" si="203"/>
        <v>0</v>
      </c>
      <c r="BX368">
        <f t="shared" si="213"/>
        <v>359</v>
      </c>
      <c r="BY368" s="52">
        <f ca="1">'Rainfall Year 2055 '!M505</f>
        <v>2.1979335773759092</v>
      </c>
      <c r="BZ368" s="37">
        <f t="shared" ca="1" si="189"/>
        <v>3956.2804392766366</v>
      </c>
      <c r="CA368" s="37">
        <f t="shared" ca="1" si="204"/>
        <v>5623.3438337896596</v>
      </c>
      <c r="CB368" s="37">
        <f t="shared" ca="1" si="190"/>
        <v>5623.3438337896596</v>
      </c>
      <c r="CC368" s="37">
        <f t="shared" ca="1" si="191"/>
        <v>0</v>
      </c>
      <c r="CD368">
        <f t="shared" ca="1" si="205"/>
        <v>1</v>
      </c>
      <c r="CW368">
        <f t="shared" si="214"/>
        <v>359</v>
      </c>
      <c r="CX368" s="52">
        <f ca="1">'Rainfall Year 2065 '!M505</f>
        <v>0</v>
      </c>
      <c r="CY368" s="37">
        <f t="shared" ca="1" si="192"/>
        <v>0</v>
      </c>
      <c r="CZ368" s="37">
        <f t="shared" ca="1" si="206"/>
        <v>0</v>
      </c>
      <c r="DA368" s="37">
        <f t="shared" ca="1" si="193"/>
        <v>0</v>
      </c>
      <c r="DB368" s="37">
        <f t="shared" ca="1" si="194"/>
        <v>0</v>
      </c>
      <c r="DC368">
        <f t="shared" ca="1" si="207"/>
        <v>0</v>
      </c>
      <c r="DV368">
        <f t="shared" si="215"/>
        <v>359</v>
      </c>
      <c r="DW368" s="52">
        <f ca="1">'Rainfall Year 2075'!M505</f>
        <v>0</v>
      </c>
      <c r="DX368" s="37">
        <f t="shared" ca="1" si="195"/>
        <v>0</v>
      </c>
      <c r="DY368" s="37">
        <f t="shared" ca="1" si="208"/>
        <v>1156.0075565769312</v>
      </c>
      <c r="DZ368" s="37">
        <f t="shared" ca="1" si="196"/>
        <v>1156.0075565769312</v>
      </c>
      <c r="EA368" s="37">
        <f t="shared" ca="1" si="197"/>
        <v>0</v>
      </c>
      <c r="EB368">
        <f t="shared" ca="1" si="209"/>
        <v>0</v>
      </c>
    </row>
    <row r="369" spans="1:132">
      <c r="A369">
        <f t="shared" si="210"/>
        <v>360</v>
      </c>
      <c r="B369" s="52">
        <f ca="1">'Rainfall Year 2025'!M506</f>
        <v>3.4902874894032068</v>
      </c>
      <c r="C369" s="37">
        <f t="shared" ca="1" si="180"/>
        <v>6282.5174809257724</v>
      </c>
      <c r="D369" s="37">
        <f t="shared" ca="1" si="198"/>
        <v>110.78709699799583</v>
      </c>
      <c r="E369" s="37">
        <f t="shared" ca="1" si="181"/>
        <v>110.78709699799583</v>
      </c>
      <c r="F369" s="37">
        <f t="shared" ca="1" si="182"/>
        <v>0</v>
      </c>
      <c r="G369">
        <f t="shared" ca="1" si="199"/>
        <v>1</v>
      </c>
      <c r="Z369">
        <f t="shared" si="211"/>
        <v>360</v>
      </c>
      <c r="AA369" s="52">
        <f ca="1">'Rainfall Year 2035 '!M506</f>
        <v>2.2686173311862365</v>
      </c>
      <c r="AB369" s="37">
        <f t="shared" ca="1" si="183"/>
        <v>4083.5111961352259</v>
      </c>
      <c r="AC369" s="37">
        <f t="shared" ca="1" si="200"/>
        <v>466.22831992058309</v>
      </c>
      <c r="AD369" s="37">
        <f t="shared" ca="1" si="184"/>
        <v>466.22831992058309</v>
      </c>
      <c r="AE369" s="37">
        <f t="shared" ca="1" si="185"/>
        <v>0</v>
      </c>
      <c r="AF369">
        <f t="shared" ca="1" si="201"/>
        <v>1</v>
      </c>
      <c r="AX369">
        <f t="shared" si="212"/>
        <v>360</v>
      </c>
      <c r="AY369" s="52">
        <f ca="1">'Rainfall Year 2045'!M506</f>
        <v>1.482768247901646</v>
      </c>
      <c r="AZ369" s="37">
        <f t="shared" ca="1" si="186"/>
        <v>2668.9828462229625</v>
      </c>
      <c r="BA369" s="37">
        <f t="shared" ca="1" si="202"/>
        <v>0</v>
      </c>
      <c r="BB369" s="37">
        <f t="shared" ca="1" si="187"/>
        <v>0</v>
      </c>
      <c r="BC369" s="37">
        <f t="shared" ca="1" si="188"/>
        <v>0</v>
      </c>
      <c r="BD369">
        <f t="shared" ca="1" si="203"/>
        <v>1</v>
      </c>
      <c r="BX369">
        <f t="shared" si="213"/>
        <v>360</v>
      </c>
      <c r="BY369" s="52">
        <f ca="1">'Rainfall Year 2055 '!M506</f>
        <v>1.5023040926544402</v>
      </c>
      <c r="BZ369" s="37">
        <f t="shared" ca="1" si="189"/>
        <v>2704.1473667779924</v>
      </c>
      <c r="CA369" s="37">
        <f t="shared" ca="1" si="204"/>
        <v>3956.2804392766366</v>
      </c>
      <c r="CB369" s="37">
        <f t="shared" ca="1" si="190"/>
        <v>3956.2804392766366</v>
      </c>
      <c r="CC369" s="37">
        <f t="shared" ca="1" si="191"/>
        <v>0</v>
      </c>
      <c r="CD369">
        <f t="shared" ca="1" si="205"/>
        <v>1</v>
      </c>
      <c r="CW369">
        <f t="shared" si="214"/>
        <v>360</v>
      </c>
      <c r="CX369" s="52">
        <f ca="1">'Rainfall Year 2065 '!M506</f>
        <v>0</v>
      </c>
      <c r="CY369" s="37">
        <f t="shared" ca="1" si="192"/>
        <v>0</v>
      </c>
      <c r="CZ369" s="37">
        <f t="shared" ca="1" si="206"/>
        <v>0</v>
      </c>
      <c r="DA369" s="37">
        <f t="shared" ca="1" si="193"/>
        <v>0</v>
      </c>
      <c r="DB369" s="37">
        <f t="shared" ca="1" si="194"/>
        <v>0</v>
      </c>
      <c r="DC369">
        <f t="shared" ca="1" si="207"/>
        <v>0</v>
      </c>
      <c r="DV369">
        <f t="shared" si="215"/>
        <v>360</v>
      </c>
      <c r="DW369" s="52">
        <f ca="1">'Rainfall Year 2075'!M506</f>
        <v>0</v>
      </c>
      <c r="DX369" s="37">
        <f t="shared" ca="1" si="195"/>
        <v>0</v>
      </c>
      <c r="DY369" s="37">
        <f t="shared" ca="1" si="208"/>
        <v>0</v>
      </c>
      <c r="DZ369" s="37">
        <f t="shared" ca="1" si="196"/>
        <v>0</v>
      </c>
      <c r="EA369" s="37">
        <f t="shared" ca="1" si="197"/>
        <v>0</v>
      </c>
      <c r="EB369">
        <f t="shared" ca="1" si="209"/>
        <v>0</v>
      </c>
    </row>
    <row r="370" spans="1:132">
      <c r="A370">
        <f t="shared" si="210"/>
        <v>361</v>
      </c>
      <c r="B370" s="52">
        <f ca="1">'Rainfall Year 2025'!M507</f>
        <v>0.31427741662052816</v>
      </c>
      <c r="C370" s="37">
        <f t="shared" ca="1" si="180"/>
        <v>565.69934991695072</v>
      </c>
      <c r="D370" s="37">
        <f t="shared" ca="1" si="198"/>
        <v>6282.5174809257724</v>
      </c>
      <c r="E370" s="37">
        <f t="shared" ca="1" si="181"/>
        <v>6282.5174809257724</v>
      </c>
      <c r="F370" s="37">
        <f t="shared" ca="1" si="182"/>
        <v>0</v>
      </c>
      <c r="G370">
        <f t="shared" ca="1" si="199"/>
        <v>1</v>
      </c>
      <c r="Z370">
        <f t="shared" si="211"/>
        <v>361</v>
      </c>
      <c r="AA370" s="52">
        <f ca="1">'Rainfall Year 2035 '!M507</f>
        <v>1.3409551515295375</v>
      </c>
      <c r="AB370" s="37">
        <f t="shared" ca="1" si="183"/>
        <v>2413.7192727531674</v>
      </c>
      <c r="AC370" s="37">
        <f t="shared" ca="1" si="200"/>
        <v>4083.5111961352259</v>
      </c>
      <c r="AD370" s="37">
        <f t="shared" ca="1" si="184"/>
        <v>4083.5111961352259</v>
      </c>
      <c r="AE370" s="37">
        <f t="shared" ca="1" si="185"/>
        <v>0</v>
      </c>
      <c r="AF370">
        <f t="shared" ca="1" si="201"/>
        <v>1</v>
      </c>
      <c r="AX370">
        <f t="shared" si="212"/>
        <v>361</v>
      </c>
      <c r="AY370" s="52">
        <f ca="1">'Rainfall Year 2045'!M507</f>
        <v>1.6375101419487388</v>
      </c>
      <c r="AZ370" s="37">
        <f t="shared" ca="1" si="186"/>
        <v>2947.5182555077299</v>
      </c>
      <c r="BA370" s="37">
        <f t="shared" ca="1" si="202"/>
        <v>2668.9828462229625</v>
      </c>
      <c r="BB370" s="37">
        <f t="shared" ca="1" si="187"/>
        <v>2668.9828462229625</v>
      </c>
      <c r="BC370" s="37">
        <f t="shared" ca="1" si="188"/>
        <v>0</v>
      </c>
      <c r="BD370">
        <f t="shared" ca="1" si="203"/>
        <v>1</v>
      </c>
      <c r="BX370">
        <f t="shared" si="213"/>
        <v>361</v>
      </c>
      <c r="BY370" s="52">
        <f ca="1">'Rainfall Year 2055 '!M507</f>
        <v>0</v>
      </c>
      <c r="BZ370" s="37">
        <f t="shared" ca="1" si="189"/>
        <v>0</v>
      </c>
      <c r="CA370" s="37">
        <f t="shared" ca="1" si="204"/>
        <v>2704.1473667779928</v>
      </c>
      <c r="CB370" s="37">
        <f t="shared" ca="1" si="190"/>
        <v>2704.1473667779928</v>
      </c>
      <c r="CC370" s="37">
        <f t="shared" ca="1" si="191"/>
        <v>0</v>
      </c>
      <c r="CD370">
        <f t="shared" ca="1" si="205"/>
        <v>0</v>
      </c>
      <c r="CW370">
        <f t="shared" si="214"/>
        <v>361</v>
      </c>
      <c r="CX370" s="52">
        <f ca="1">'Rainfall Year 2065 '!M507</f>
        <v>0</v>
      </c>
      <c r="CY370" s="37">
        <f t="shared" ca="1" si="192"/>
        <v>0</v>
      </c>
      <c r="CZ370" s="37">
        <f t="shared" ca="1" si="206"/>
        <v>0</v>
      </c>
      <c r="DA370" s="37">
        <f t="shared" ca="1" si="193"/>
        <v>0</v>
      </c>
      <c r="DB370" s="37">
        <f t="shared" ca="1" si="194"/>
        <v>0</v>
      </c>
      <c r="DC370">
        <f t="shared" ca="1" si="207"/>
        <v>0</v>
      </c>
      <c r="DV370">
        <f t="shared" si="215"/>
        <v>361</v>
      </c>
      <c r="DW370" s="52">
        <f ca="1">'Rainfall Year 2075'!M507</f>
        <v>0</v>
      </c>
      <c r="DX370" s="37">
        <f t="shared" ca="1" si="195"/>
        <v>0</v>
      </c>
      <c r="DY370" s="37">
        <f t="shared" ca="1" si="208"/>
        <v>0</v>
      </c>
      <c r="DZ370" s="37">
        <f t="shared" ca="1" si="196"/>
        <v>0</v>
      </c>
      <c r="EA370" s="37">
        <f t="shared" ca="1" si="197"/>
        <v>0</v>
      </c>
      <c r="EB370">
        <f t="shared" ca="1" si="209"/>
        <v>0</v>
      </c>
    </row>
    <row r="371" spans="1:132">
      <c r="A371">
        <f t="shared" si="210"/>
        <v>362</v>
      </c>
      <c r="B371" s="52">
        <f ca="1">'Rainfall Year 2025'!M508</f>
        <v>7.5420359205290017</v>
      </c>
      <c r="C371" s="37">
        <f t="shared" ca="1" si="180"/>
        <v>13575.664656952204</v>
      </c>
      <c r="D371" s="37">
        <f t="shared" ca="1" si="198"/>
        <v>565.69934991695027</v>
      </c>
      <c r="E371" s="37">
        <f t="shared" ca="1" si="181"/>
        <v>565.69934991695027</v>
      </c>
      <c r="F371" s="37">
        <f t="shared" ca="1" si="182"/>
        <v>3575.6646569522036</v>
      </c>
      <c r="G371">
        <f t="shared" ca="1" si="199"/>
        <v>1</v>
      </c>
      <c r="Z371">
        <f t="shared" si="211"/>
        <v>362</v>
      </c>
      <c r="AA371" s="52">
        <f ca="1">'Rainfall Year 2035 '!M508</f>
        <v>0.37826675306408897</v>
      </c>
      <c r="AB371" s="37">
        <f t="shared" ca="1" si="183"/>
        <v>680.88015551536012</v>
      </c>
      <c r="AC371" s="37">
        <f t="shared" ca="1" si="200"/>
        <v>2413.7192727531674</v>
      </c>
      <c r="AD371" s="37">
        <f t="shared" ca="1" si="184"/>
        <v>2413.7192727531674</v>
      </c>
      <c r="AE371" s="37">
        <f t="shared" ca="1" si="185"/>
        <v>0</v>
      </c>
      <c r="AF371">
        <f t="shared" ca="1" si="201"/>
        <v>1</v>
      </c>
      <c r="AX371">
        <f t="shared" si="212"/>
        <v>362</v>
      </c>
      <c r="AY371" s="52">
        <f ca="1">'Rainfall Year 2045'!M508</f>
        <v>0</v>
      </c>
      <c r="AZ371" s="37">
        <f t="shared" ca="1" si="186"/>
        <v>0</v>
      </c>
      <c r="BA371" s="37">
        <f t="shared" ca="1" si="202"/>
        <v>2947.5182555077299</v>
      </c>
      <c r="BB371" s="37">
        <f t="shared" ca="1" si="187"/>
        <v>2947.5182555077299</v>
      </c>
      <c r="BC371" s="37">
        <f t="shared" ca="1" si="188"/>
        <v>0</v>
      </c>
      <c r="BD371">
        <f t="shared" ca="1" si="203"/>
        <v>0</v>
      </c>
      <c r="BX371">
        <f t="shared" si="213"/>
        <v>362</v>
      </c>
      <c r="BY371" s="52">
        <f ca="1">'Rainfall Year 2055 '!M508</f>
        <v>0</v>
      </c>
      <c r="BZ371" s="37">
        <f t="shared" ca="1" si="189"/>
        <v>0</v>
      </c>
      <c r="CA371" s="37">
        <f t="shared" ca="1" si="204"/>
        <v>0</v>
      </c>
      <c r="CB371" s="37">
        <f t="shared" ca="1" si="190"/>
        <v>0</v>
      </c>
      <c r="CC371" s="37">
        <f t="shared" ca="1" si="191"/>
        <v>0</v>
      </c>
      <c r="CD371">
        <f t="shared" ca="1" si="205"/>
        <v>0</v>
      </c>
      <c r="CW371">
        <f t="shared" si="214"/>
        <v>362</v>
      </c>
      <c r="CX371" s="52">
        <f ca="1">'Rainfall Year 2065 '!M508</f>
        <v>0</v>
      </c>
      <c r="CY371" s="37">
        <f t="shared" ca="1" si="192"/>
        <v>0</v>
      </c>
      <c r="CZ371" s="37">
        <f t="shared" ca="1" si="206"/>
        <v>0</v>
      </c>
      <c r="DA371" s="37">
        <f t="shared" ca="1" si="193"/>
        <v>0</v>
      </c>
      <c r="DB371" s="37">
        <f t="shared" ca="1" si="194"/>
        <v>0</v>
      </c>
      <c r="DC371">
        <f t="shared" ca="1" si="207"/>
        <v>0</v>
      </c>
      <c r="DV371">
        <f t="shared" si="215"/>
        <v>362</v>
      </c>
      <c r="DW371" s="52">
        <f ca="1">'Rainfall Year 2075'!M508</f>
        <v>0</v>
      </c>
      <c r="DX371" s="37">
        <f t="shared" ca="1" si="195"/>
        <v>0</v>
      </c>
      <c r="DY371" s="37">
        <f t="shared" ca="1" si="208"/>
        <v>0</v>
      </c>
      <c r="DZ371" s="37">
        <f t="shared" ca="1" si="196"/>
        <v>0</v>
      </c>
      <c r="EA371" s="37">
        <f t="shared" ca="1" si="197"/>
        <v>0</v>
      </c>
      <c r="EB371">
        <f t="shared" ca="1" si="209"/>
        <v>0</v>
      </c>
    </row>
    <row r="372" spans="1:132">
      <c r="A372">
        <f t="shared" si="210"/>
        <v>363</v>
      </c>
      <c r="B372" s="52">
        <f ca="1">'Rainfall Year 2025'!M509</f>
        <v>3.0565699342381528E-2</v>
      </c>
      <c r="C372" s="37">
        <f t="shared" ca="1" si="180"/>
        <v>55.018258816286753</v>
      </c>
      <c r="D372" s="37">
        <f t="shared" ca="1" si="198"/>
        <v>10000</v>
      </c>
      <c r="E372" s="37">
        <f t="shared" ca="1" si="181"/>
        <v>10000</v>
      </c>
      <c r="F372" s="37">
        <f t="shared" ca="1" si="182"/>
        <v>0</v>
      </c>
      <c r="G372">
        <f t="shared" ca="1" si="199"/>
        <v>1</v>
      </c>
      <c r="Z372">
        <f t="shared" si="211"/>
        <v>363</v>
      </c>
      <c r="AA372" s="52">
        <f ca="1">'Rainfall Year 2035 '!M509</f>
        <v>1.2605314394109557</v>
      </c>
      <c r="AB372" s="37">
        <f t="shared" ca="1" si="183"/>
        <v>2268.9565909397202</v>
      </c>
      <c r="AC372" s="37">
        <f t="shared" ca="1" si="200"/>
        <v>680.88015551536</v>
      </c>
      <c r="AD372" s="37">
        <f t="shared" ca="1" si="184"/>
        <v>680.88015551536</v>
      </c>
      <c r="AE372" s="37">
        <f t="shared" ca="1" si="185"/>
        <v>0</v>
      </c>
      <c r="AF372">
        <f t="shared" ca="1" si="201"/>
        <v>1</v>
      </c>
      <c r="AX372">
        <f t="shared" si="212"/>
        <v>363</v>
      </c>
      <c r="AY372" s="52">
        <f ca="1">'Rainfall Year 2045'!M509</f>
        <v>0</v>
      </c>
      <c r="AZ372" s="37">
        <f t="shared" ca="1" si="186"/>
        <v>0</v>
      </c>
      <c r="BA372" s="37">
        <f t="shared" ca="1" si="202"/>
        <v>0</v>
      </c>
      <c r="BB372" s="37">
        <f t="shared" ca="1" si="187"/>
        <v>0</v>
      </c>
      <c r="BC372" s="37">
        <f t="shared" ca="1" si="188"/>
        <v>0</v>
      </c>
      <c r="BD372">
        <f t="shared" ca="1" si="203"/>
        <v>0</v>
      </c>
      <c r="BX372">
        <f t="shared" si="213"/>
        <v>363</v>
      </c>
      <c r="BY372" s="52">
        <f ca="1">'Rainfall Year 2055 '!M509</f>
        <v>13.956696597225669</v>
      </c>
      <c r="BZ372" s="37">
        <f t="shared" ca="1" si="189"/>
        <v>25122.053875006204</v>
      </c>
      <c r="CA372" s="37">
        <f t="shared" ca="1" si="204"/>
        <v>0</v>
      </c>
      <c r="CB372" s="37">
        <f t="shared" ca="1" si="190"/>
        <v>0</v>
      </c>
      <c r="CC372" s="37">
        <f t="shared" ca="1" si="191"/>
        <v>15122.053875006204</v>
      </c>
      <c r="CD372">
        <f t="shared" ca="1" si="205"/>
        <v>1</v>
      </c>
      <c r="CW372">
        <f t="shared" si="214"/>
        <v>363</v>
      </c>
      <c r="CX372" s="52">
        <f ca="1">'Rainfall Year 2065 '!M509</f>
        <v>0</v>
      </c>
      <c r="CY372" s="37">
        <f t="shared" ca="1" si="192"/>
        <v>0</v>
      </c>
      <c r="CZ372" s="37">
        <f t="shared" ca="1" si="206"/>
        <v>0</v>
      </c>
      <c r="DA372" s="37">
        <f t="shared" ca="1" si="193"/>
        <v>0</v>
      </c>
      <c r="DB372" s="37">
        <f t="shared" ca="1" si="194"/>
        <v>0</v>
      </c>
      <c r="DC372">
        <f t="shared" ca="1" si="207"/>
        <v>0</v>
      </c>
      <c r="DV372">
        <f t="shared" si="215"/>
        <v>363</v>
      </c>
      <c r="DW372" s="52">
        <f ca="1">'Rainfall Year 2075'!M509</f>
        <v>0</v>
      </c>
      <c r="DX372" s="37">
        <f t="shared" ca="1" si="195"/>
        <v>0</v>
      </c>
      <c r="DY372" s="37">
        <f t="shared" ca="1" si="208"/>
        <v>0</v>
      </c>
      <c r="DZ372" s="37">
        <f t="shared" ca="1" si="196"/>
        <v>0</v>
      </c>
      <c r="EA372" s="37">
        <f t="shared" ca="1" si="197"/>
        <v>0</v>
      </c>
      <c r="EB372">
        <f t="shared" ca="1" si="209"/>
        <v>0</v>
      </c>
    </row>
    <row r="373" spans="1:132">
      <c r="A373">
        <f t="shared" si="210"/>
        <v>364</v>
      </c>
      <c r="B373" s="52">
        <f ca="1">'Rainfall Year 2025'!M510</f>
        <v>1.0569879014695993</v>
      </c>
      <c r="C373" s="37">
        <f t="shared" ca="1" si="180"/>
        <v>1902.5782226452789</v>
      </c>
      <c r="D373" s="37">
        <f t="shared" ca="1" si="198"/>
        <v>55.018258816286107</v>
      </c>
      <c r="E373" s="37">
        <f t="shared" ca="1" si="181"/>
        <v>55.018258816286107</v>
      </c>
      <c r="F373" s="37">
        <f t="shared" ca="1" si="182"/>
        <v>0</v>
      </c>
      <c r="G373">
        <f t="shared" ca="1" si="199"/>
        <v>1</v>
      </c>
      <c r="Z373">
        <f t="shared" si="211"/>
        <v>364</v>
      </c>
      <c r="AA373" s="52">
        <f ca="1">'Rainfall Year 2035 '!M510</f>
        <v>4.2446981394343259</v>
      </c>
      <c r="AB373" s="37">
        <f t="shared" ca="1" si="183"/>
        <v>7640.4566509817869</v>
      </c>
      <c r="AC373" s="37">
        <f t="shared" ca="1" si="200"/>
        <v>2268.9565909397202</v>
      </c>
      <c r="AD373" s="37">
        <f t="shared" ca="1" si="184"/>
        <v>2268.9565909397202</v>
      </c>
      <c r="AE373" s="37">
        <f t="shared" ca="1" si="185"/>
        <v>0</v>
      </c>
      <c r="AF373">
        <f t="shared" ca="1" si="201"/>
        <v>1</v>
      </c>
      <c r="AX373">
        <f t="shared" si="212"/>
        <v>364</v>
      </c>
      <c r="AY373" s="52">
        <f ca="1">'Rainfall Year 2045'!M510</f>
        <v>5.644790810107299</v>
      </c>
      <c r="AZ373" s="37">
        <f t="shared" ca="1" si="186"/>
        <v>10160.623458193139</v>
      </c>
      <c r="BA373" s="37">
        <f t="shared" ca="1" si="202"/>
        <v>0</v>
      </c>
      <c r="BB373" s="37">
        <f t="shared" ca="1" si="187"/>
        <v>0</v>
      </c>
      <c r="BC373" s="37">
        <f t="shared" ca="1" si="188"/>
        <v>160.6234581931385</v>
      </c>
      <c r="BD373">
        <f t="shared" ca="1" si="203"/>
        <v>1</v>
      </c>
      <c r="BX373">
        <f t="shared" si="213"/>
        <v>364</v>
      </c>
      <c r="BY373" s="52">
        <f ca="1">'Rainfall Year 2055 '!M510</f>
        <v>2.8478179804124073</v>
      </c>
      <c r="BZ373" s="37">
        <f t="shared" ca="1" si="189"/>
        <v>5126.0723647423329</v>
      </c>
      <c r="CA373" s="37">
        <f t="shared" ca="1" si="204"/>
        <v>10000</v>
      </c>
      <c r="CB373" s="37">
        <f t="shared" ca="1" si="190"/>
        <v>10000</v>
      </c>
      <c r="CC373" s="37">
        <f t="shared" ca="1" si="191"/>
        <v>0</v>
      </c>
      <c r="CD373">
        <f t="shared" ca="1" si="205"/>
        <v>1</v>
      </c>
      <c r="CW373">
        <f t="shared" si="214"/>
        <v>364</v>
      </c>
      <c r="CX373" s="52">
        <f ca="1">'Rainfall Year 2065 '!M510</f>
        <v>0</v>
      </c>
      <c r="CY373" s="37">
        <f t="shared" ca="1" si="192"/>
        <v>0</v>
      </c>
      <c r="CZ373" s="37">
        <f t="shared" ca="1" si="206"/>
        <v>0</v>
      </c>
      <c r="DA373" s="37">
        <f t="shared" ca="1" si="193"/>
        <v>0</v>
      </c>
      <c r="DB373" s="37">
        <f t="shared" ca="1" si="194"/>
        <v>0</v>
      </c>
      <c r="DC373">
        <f t="shared" ca="1" si="207"/>
        <v>0</v>
      </c>
      <c r="DV373">
        <f t="shared" si="215"/>
        <v>364</v>
      </c>
      <c r="DW373" s="52">
        <f ca="1">'Rainfall Year 2075'!M510</f>
        <v>3.0245045182604202</v>
      </c>
      <c r="DX373" s="37">
        <f t="shared" ca="1" si="195"/>
        <v>5444.108132868756</v>
      </c>
      <c r="DY373" s="37">
        <f t="shared" ca="1" si="208"/>
        <v>0</v>
      </c>
      <c r="DZ373" s="37">
        <f t="shared" ca="1" si="196"/>
        <v>0</v>
      </c>
      <c r="EA373" s="37">
        <f t="shared" ca="1" si="197"/>
        <v>0</v>
      </c>
      <c r="EB373">
        <f t="shared" ca="1" si="209"/>
        <v>1</v>
      </c>
    </row>
    <row r="374" spans="1:132">
      <c r="A374">
        <f t="shared" si="210"/>
        <v>365</v>
      </c>
      <c r="B374" s="52">
        <f ca="1">'Rainfall Year 2025'!M511</f>
        <v>2.8250551251332428</v>
      </c>
      <c r="C374" s="37">
        <f t="shared" ca="1" si="180"/>
        <v>5085.0992252398373</v>
      </c>
      <c r="D374" s="37">
        <f t="shared" ca="1" si="198"/>
        <v>1902.5782226452789</v>
      </c>
      <c r="E374" s="37">
        <f t="shared" ca="1" si="181"/>
        <v>1902.5782226452789</v>
      </c>
      <c r="F374" s="37">
        <f t="shared" ca="1" si="182"/>
        <v>0</v>
      </c>
      <c r="G374">
        <f t="shared" ca="1" si="199"/>
        <v>1</v>
      </c>
      <c r="Z374">
        <f t="shared" si="211"/>
        <v>365</v>
      </c>
      <c r="AA374" s="52">
        <f ca="1">'Rainfall Year 2035 '!M511</f>
        <v>3.6212162168193895</v>
      </c>
      <c r="AB374" s="37">
        <f t="shared" ca="1" si="183"/>
        <v>6518.1891902749012</v>
      </c>
      <c r="AC374" s="37">
        <f t="shared" ca="1" si="200"/>
        <v>7640.4566509817869</v>
      </c>
      <c r="AD374" s="37">
        <f t="shared" ca="1" si="184"/>
        <v>7640.4566509817869</v>
      </c>
      <c r="AE374" s="37">
        <f t="shared" ca="1" si="185"/>
        <v>0</v>
      </c>
      <c r="AF374">
        <f t="shared" ca="1" si="201"/>
        <v>1</v>
      </c>
      <c r="AX374">
        <f t="shared" si="212"/>
        <v>365</v>
      </c>
      <c r="AY374" s="52">
        <f ca="1">'Rainfall Year 2045'!M511</f>
        <v>0.3003319654137459</v>
      </c>
      <c r="AZ374" s="37">
        <f t="shared" ca="1" si="186"/>
        <v>540.59753774474268</v>
      </c>
      <c r="BA374" s="37">
        <f t="shared" ca="1" si="202"/>
        <v>10000</v>
      </c>
      <c r="BB374" s="37">
        <f t="shared" ca="1" si="187"/>
        <v>10000</v>
      </c>
      <c r="BC374" s="37">
        <f t="shared" ca="1" si="188"/>
        <v>0</v>
      </c>
      <c r="BD374">
        <f t="shared" ca="1" si="203"/>
        <v>1</v>
      </c>
      <c r="BX374">
        <f t="shared" si="213"/>
        <v>365</v>
      </c>
      <c r="BY374" s="52">
        <f ca="1">'Rainfall Year 2055 '!M511</f>
        <v>0</v>
      </c>
      <c r="BZ374" s="37">
        <f t="shared" ca="1" si="189"/>
        <v>0</v>
      </c>
      <c r="CA374" s="37">
        <f t="shared" ca="1" si="204"/>
        <v>5126.0723647423329</v>
      </c>
      <c r="CB374" s="37">
        <f t="shared" ca="1" si="190"/>
        <v>5126.0723647423329</v>
      </c>
      <c r="CC374" s="37">
        <f t="shared" ca="1" si="191"/>
        <v>0</v>
      </c>
      <c r="CD374">
        <f t="shared" ca="1" si="205"/>
        <v>0</v>
      </c>
      <c r="CW374">
        <f t="shared" si="214"/>
        <v>365</v>
      </c>
      <c r="CX374" s="52">
        <f ca="1">'Rainfall Year 2065 '!M511</f>
        <v>2.1013908746489625</v>
      </c>
      <c r="CY374" s="37">
        <f t="shared" ca="1" si="192"/>
        <v>3782.5035743681324</v>
      </c>
      <c r="CZ374" s="37">
        <f t="shared" ca="1" si="206"/>
        <v>0</v>
      </c>
      <c r="DA374" s="37">
        <f t="shared" ca="1" si="193"/>
        <v>0</v>
      </c>
      <c r="DB374" s="37">
        <f t="shared" ca="1" si="194"/>
        <v>0</v>
      </c>
      <c r="DC374">
        <f t="shared" ca="1" si="207"/>
        <v>1</v>
      </c>
      <c r="DV374">
        <f t="shared" si="215"/>
        <v>365</v>
      </c>
      <c r="DW374" s="52">
        <f ca="1">'Rainfall Year 2075'!M511</f>
        <v>8.25550272135626</v>
      </c>
      <c r="DX374" s="37">
        <f t="shared" ca="1" si="195"/>
        <v>14859.904898441268</v>
      </c>
      <c r="DY374" s="37">
        <f t="shared" ca="1" si="208"/>
        <v>5444.108132868756</v>
      </c>
      <c r="DZ374" s="37">
        <f t="shared" ca="1" si="196"/>
        <v>5444.108132868756</v>
      </c>
      <c r="EA374" s="37">
        <f t="shared" ca="1" si="197"/>
        <v>4859.9048984412675</v>
      </c>
      <c r="EB374">
        <f t="shared" ca="1" si="209"/>
        <v>1</v>
      </c>
    </row>
    <row r="375" spans="1:132">
      <c r="B375" s="52"/>
      <c r="C375" s="37"/>
      <c r="D375" s="37"/>
      <c r="E375" s="37"/>
      <c r="F375" s="37"/>
      <c r="AA375" s="52"/>
      <c r="AB375" s="37"/>
      <c r="AC375" s="37"/>
      <c r="AD375" s="37"/>
      <c r="AE375" s="37"/>
    </row>
    <row r="376" spans="1:132">
      <c r="B376" s="52"/>
      <c r="C376" s="37"/>
      <c r="D376" s="37"/>
      <c r="E376" s="37"/>
      <c r="F376" s="37"/>
      <c r="AA376" s="52"/>
      <c r="AB376" s="37"/>
      <c r="AC376" s="37"/>
      <c r="AD376" s="37"/>
      <c r="AE376" s="37"/>
    </row>
    <row r="377" spans="1:132">
      <c r="B377" s="52"/>
      <c r="C377" s="37"/>
      <c r="D377" s="37"/>
      <c r="E377" s="37"/>
      <c r="F377" s="37"/>
      <c r="AA377" s="52"/>
      <c r="AB377" s="37"/>
      <c r="AC377" s="37"/>
      <c r="AD377" s="37"/>
      <c r="AE377" s="37"/>
    </row>
    <row r="378" spans="1:132">
      <c r="B378" s="52"/>
      <c r="C378" s="37"/>
      <c r="D378" s="37"/>
      <c r="E378" s="37"/>
      <c r="F378" s="37"/>
      <c r="AA378" s="52"/>
      <c r="AB378" s="37"/>
      <c r="AC378" s="37"/>
      <c r="AD378" s="37"/>
      <c r="AE378" s="37"/>
    </row>
    <row r="379" spans="1:132">
      <c r="B379" s="52"/>
      <c r="C379" s="37"/>
      <c r="D379" s="37"/>
      <c r="E379" s="37"/>
      <c r="F379" s="37"/>
      <c r="AA379" s="52"/>
      <c r="AB379" s="37"/>
      <c r="AC379" s="37"/>
      <c r="AD379" s="37"/>
      <c r="AE379" s="37"/>
    </row>
    <row r="380" spans="1:132">
      <c r="B380" s="52"/>
      <c r="C380" s="37"/>
      <c r="D380" s="37"/>
      <c r="E380" s="37"/>
      <c r="F380" s="37"/>
      <c r="AA380" s="52"/>
      <c r="AB380" s="37"/>
      <c r="AC380" s="37"/>
      <c r="AD380" s="37"/>
      <c r="AE380" s="37"/>
    </row>
    <row r="381" spans="1:132">
      <c r="B381" s="52"/>
      <c r="C381" s="37"/>
      <c r="D381" s="37"/>
      <c r="E381" s="37"/>
      <c r="F381" s="37"/>
      <c r="AA381" s="52"/>
      <c r="AB381" s="37"/>
      <c r="AC381" s="37"/>
      <c r="AD381" s="37"/>
      <c r="AE381" s="37"/>
    </row>
    <row r="382" spans="1:132">
      <c r="B382" s="52"/>
      <c r="C382" s="37"/>
      <c r="D382" s="37"/>
      <c r="E382" s="37"/>
      <c r="F382" s="37"/>
      <c r="AA382" s="52"/>
      <c r="AB382" s="37"/>
      <c r="AC382" s="37"/>
      <c r="AD382" s="37"/>
      <c r="AE382" s="37"/>
    </row>
    <row r="383" spans="1:132">
      <c r="B383" s="52"/>
      <c r="C383" s="37"/>
      <c r="D383" s="37"/>
      <c r="E383" s="37"/>
      <c r="F383" s="37"/>
      <c r="AA383" s="52"/>
      <c r="AB383" s="37"/>
      <c r="AC383" s="37"/>
      <c r="AD383" s="37"/>
      <c r="AE383" s="37"/>
    </row>
    <row r="384" spans="1:132">
      <c r="B384" s="52"/>
      <c r="C384" s="37"/>
      <c r="D384" s="37"/>
      <c r="E384" s="37"/>
      <c r="F384" s="37"/>
      <c r="AA384" s="52"/>
      <c r="AB384" s="37"/>
      <c r="AC384" s="37"/>
      <c r="AD384" s="37"/>
      <c r="AE384" s="37"/>
    </row>
    <row r="385" spans="2:31">
      <c r="B385" s="52"/>
      <c r="C385" s="37"/>
      <c r="D385" s="37"/>
      <c r="E385" s="37"/>
      <c r="F385" s="37"/>
      <c r="AA385" s="52"/>
      <c r="AB385" s="37"/>
      <c r="AC385" s="37"/>
      <c r="AD385" s="37"/>
      <c r="AE385" s="37"/>
    </row>
    <row r="386" spans="2:31">
      <c r="B386" s="52"/>
      <c r="C386" s="37"/>
      <c r="D386" s="37"/>
      <c r="E386" s="37"/>
      <c r="F386" s="37"/>
    </row>
    <row r="387" spans="2:31">
      <c r="B387" s="52"/>
      <c r="C387" s="37"/>
      <c r="D387" s="37"/>
      <c r="E387" s="37"/>
      <c r="F387" s="37"/>
    </row>
    <row r="388" spans="2:31">
      <c r="B388" s="52"/>
      <c r="C388" s="37"/>
      <c r="D388" s="37"/>
      <c r="E388" s="37"/>
      <c r="F388" s="37"/>
    </row>
    <row r="389" spans="2:31">
      <c r="B389" s="52"/>
      <c r="C389" s="37"/>
      <c r="D389" s="37"/>
      <c r="E389" s="37"/>
      <c r="F389" s="37"/>
    </row>
    <row r="390" spans="2:31">
      <c r="B390" s="52"/>
      <c r="C390" s="37"/>
      <c r="D390" s="37"/>
      <c r="E390" s="37"/>
      <c r="F390" s="37"/>
    </row>
    <row r="391" spans="2:31">
      <c r="B391" s="52"/>
      <c r="C391" s="37"/>
      <c r="D391" s="37"/>
      <c r="E391" s="37"/>
      <c r="F391" s="37"/>
    </row>
    <row r="392" spans="2:31">
      <c r="B392" s="52"/>
      <c r="C392" s="37"/>
      <c r="D392" s="37"/>
      <c r="E392" s="37"/>
      <c r="F392" s="37"/>
    </row>
    <row r="393" spans="2:31">
      <c r="B393" s="52"/>
      <c r="C393" s="37"/>
      <c r="D393" s="37"/>
      <c r="E393" s="37"/>
      <c r="F393" s="37"/>
    </row>
    <row r="394" spans="2:31">
      <c r="B394" s="52"/>
      <c r="C394" s="37"/>
      <c r="D394" s="37"/>
      <c r="E394" s="37"/>
      <c r="F394" s="37"/>
    </row>
    <row r="395" spans="2:31">
      <c r="B395" s="52"/>
      <c r="C395" s="37"/>
      <c r="D395" s="37"/>
      <c r="E395" s="37"/>
      <c r="F395" s="37"/>
    </row>
    <row r="396" spans="2:31">
      <c r="B396" s="52"/>
      <c r="C396" s="37"/>
      <c r="D396" s="37"/>
      <c r="E396" s="37"/>
      <c r="F396" s="37"/>
    </row>
    <row r="397" spans="2:31">
      <c r="B397" s="52"/>
      <c r="C397" s="37"/>
      <c r="D397" s="37"/>
      <c r="E397" s="37"/>
      <c r="F397" s="37"/>
    </row>
    <row r="398" spans="2:31">
      <c r="B398" s="52"/>
      <c r="C398" s="37"/>
      <c r="D398" s="37"/>
      <c r="E398" s="37"/>
      <c r="F398" s="37"/>
    </row>
    <row r="399" spans="2:31">
      <c r="B399" s="52"/>
      <c r="C399" s="37"/>
      <c r="D399" s="37"/>
      <c r="E399" s="37"/>
      <c r="F399" s="37"/>
    </row>
    <row r="400" spans="2:31">
      <c r="B400" s="52"/>
      <c r="C400" s="37"/>
      <c r="D400" s="37"/>
      <c r="E400" s="37"/>
      <c r="F400" s="37"/>
    </row>
    <row r="401" spans="2:6">
      <c r="B401" s="52"/>
      <c r="C401" s="37"/>
      <c r="D401" s="37"/>
      <c r="E401" s="37"/>
      <c r="F401" s="37"/>
    </row>
    <row r="402" spans="2:6">
      <c r="B402" s="52"/>
      <c r="C402" s="37"/>
      <c r="D402" s="37"/>
      <c r="E402" s="37"/>
      <c r="F402" s="37"/>
    </row>
    <row r="403" spans="2:6">
      <c r="B403" s="52"/>
      <c r="C403" s="37"/>
      <c r="D403" s="37"/>
      <c r="E403" s="37"/>
      <c r="F403" s="37"/>
    </row>
    <row r="404" spans="2:6">
      <c r="B404" s="52"/>
      <c r="C404" s="37"/>
      <c r="D404" s="37"/>
      <c r="E404" s="37"/>
      <c r="F404" s="37"/>
    </row>
    <row r="405" spans="2:6">
      <c r="B405" s="52"/>
      <c r="C405" s="37"/>
      <c r="D405" s="37"/>
      <c r="E405" s="37"/>
      <c r="F405" s="37"/>
    </row>
    <row r="406" spans="2:6">
      <c r="B406" s="52"/>
      <c r="C406" s="37"/>
      <c r="D406" s="37"/>
      <c r="E406" s="37"/>
      <c r="F406" s="37"/>
    </row>
    <row r="407" spans="2:6">
      <c r="B407" s="52"/>
      <c r="C407" s="37"/>
      <c r="D407" s="37"/>
      <c r="E407" s="37"/>
      <c r="F407" s="37"/>
    </row>
    <row r="408" spans="2:6">
      <c r="B408" s="52"/>
      <c r="C408" s="37"/>
      <c r="D408" s="37"/>
      <c r="E408" s="37"/>
      <c r="F408" s="37"/>
    </row>
    <row r="409" spans="2:6">
      <c r="B409" s="52"/>
      <c r="C409" s="37"/>
      <c r="D409" s="37"/>
      <c r="E409" s="37"/>
      <c r="F409" s="37"/>
    </row>
    <row r="410" spans="2:6">
      <c r="B410" s="52"/>
      <c r="C410" s="37"/>
      <c r="D410" s="37"/>
      <c r="E410" s="37"/>
      <c r="F410" s="37"/>
    </row>
    <row r="411" spans="2:6">
      <c r="B411" s="52"/>
      <c r="C411" s="37"/>
      <c r="D411" s="37"/>
      <c r="E411" s="37"/>
      <c r="F411" s="37"/>
    </row>
    <row r="412" spans="2:6">
      <c r="B412" s="52"/>
      <c r="C412" s="37"/>
      <c r="D412" s="37"/>
      <c r="E412" s="37"/>
      <c r="F412" s="37"/>
    </row>
    <row r="413" spans="2:6">
      <c r="B413" s="52"/>
      <c r="C413" s="37"/>
      <c r="D413" s="37"/>
      <c r="E413" s="37"/>
      <c r="F413" s="37"/>
    </row>
    <row r="414" spans="2:6">
      <c r="B414" s="52"/>
      <c r="C414" s="37"/>
      <c r="D414" s="37"/>
      <c r="E414" s="37"/>
      <c r="F414" s="37"/>
    </row>
    <row r="415" spans="2:6">
      <c r="B415" s="52"/>
      <c r="C415" s="37"/>
      <c r="D415" s="37"/>
      <c r="E415" s="37"/>
      <c r="F415" s="37"/>
    </row>
    <row r="416" spans="2:6">
      <c r="B416" s="52"/>
      <c r="C416" s="37"/>
      <c r="D416" s="37"/>
      <c r="E416" s="37"/>
      <c r="F416" s="37"/>
    </row>
    <row r="417" spans="2:6">
      <c r="B417" s="52"/>
      <c r="C417" s="37"/>
      <c r="D417" s="37"/>
      <c r="E417" s="37"/>
      <c r="F417" s="37"/>
    </row>
    <row r="418" spans="2:6">
      <c r="B418" s="52"/>
      <c r="C418" s="37"/>
      <c r="D418" s="37"/>
      <c r="E418" s="37"/>
      <c r="F418" s="37"/>
    </row>
    <row r="419" spans="2:6">
      <c r="B419" s="52"/>
      <c r="C419" s="37"/>
      <c r="D419" s="37"/>
      <c r="E419" s="37"/>
      <c r="F419" s="37"/>
    </row>
    <row r="420" spans="2:6">
      <c r="B420" s="52"/>
      <c r="C420" s="37"/>
      <c r="D420" s="37"/>
      <c r="E420" s="37"/>
      <c r="F420" s="37"/>
    </row>
    <row r="421" spans="2:6">
      <c r="B421" s="52"/>
      <c r="C421" s="37"/>
      <c r="D421" s="37"/>
      <c r="E421" s="37"/>
      <c r="F421" s="37"/>
    </row>
    <row r="422" spans="2:6">
      <c r="B422" s="52"/>
      <c r="C422" s="37"/>
      <c r="D422" s="37"/>
      <c r="E422" s="37"/>
      <c r="F422" s="37"/>
    </row>
    <row r="423" spans="2:6">
      <c r="B423" s="52"/>
      <c r="C423" s="37"/>
      <c r="D423" s="37"/>
      <c r="E423" s="37"/>
      <c r="F423" s="37"/>
    </row>
    <row r="424" spans="2:6">
      <c r="B424" s="52"/>
      <c r="C424" s="37"/>
      <c r="D424" s="37"/>
      <c r="E424" s="37"/>
      <c r="F424" s="37"/>
    </row>
    <row r="425" spans="2:6">
      <c r="B425" s="52"/>
      <c r="C425" s="37"/>
      <c r="D425" s="37"/>
      <c r="E425" s="37"/>
      <c r="F425" s="37"/>
    </row>
    <row r="426" spans="2:6">
      <c r="B426" s="52"/>
      <c r="C426" s="37"/>
      <c r="D426" s="37"/>
      <c r="E426" s="37"/>
      <c r="F426" s="37"/>
    </row>
    <row r="427" spans="2:6">
      <c r="B427" s="52"/>
      <c r="C427" s="37"/>
      <c r="D427" s="37"/>
      <c r="E427" s="37"/>
      <c r="F427" s="37"/>
    </row>
    <row r="428" spans="2:6">
      <c r="B428" s="52"/>
      <c r="C428" s="37"/>
      <c r="D428" s="37"/>
      <c r="E428" s="37"/>
      <c r="F428" s="37"/>
    </row>
    <row r="429" spans="2:6">
      <c r="B429" s="52"/>
      <c r="C429" s="37"/>
      <c r="D429" s="37"/>
      <c r="E429" s="37"/>
      <c r="F429" s="37"/>
    </row>
    <row r="430" spans="2:6">
      <c r="B430" s="52"/>
      <c r="C430" s="37"/>
      <c r="D430" s="37"/>
      <c r="E430" s="37"/>
      <c r="F430" s="37"/>
    </row>
    <row r="431" spans="2:6">
      <c r="B431" s="52"/>
      <c r="C431" s="37"/>
      <c r="D431" s="37"/>
      <c r="E431" s="37"/>
      <c r="F431" s="37"/>
    </row>
    <row r="432" spans="2:6">
      <c r="B432" s="52"/>
      <c r="C432" s="37"/>
      <c r="D432" s="37"/>
      <c r="E432" s="37"/>
      <c r="F432" s="37"/>
    </row>
    <row r="433" spans="2:6">
      <c r="B433" s="52"/>
      <c r="C433" s="37"/>
      <c r="D433" s="37"/>
      <c r="E433" s="37"/>
      <c r="F433" s="37"/>
    </row>
    <row r="434" spans="2:6">
      <c r="B434" s="52"/>
      <c r="C434" s="37"/>
      <c r="D434" s="37"/>
      <c r="E434" s="37"/>
      <c r="F434" s="37"/>
    </row>
    <row r="435" spans="2:6">
      <c r="B435" s="52"/>
      <c r="C435" s="37"/>
      <c r="D435" s="37"/>
      <c r="E435" s="37"/>
      <c r="F435" s="37"/>
    </row>
    <row r="436" spans="2:6">
      <c r="B436" s="52"/>
      <c r="C436" s="37"/>
      <c r="D436" s="37"/>
      <c r="E436" s="37"/>
      <c r="F436" s="37"/>
    </row>
    <row r="437" spans="2:6">
      <c r="B437" s="52"/>
      <c r="C437" s="37"/>
      <c r="D437" s="37"/>
      <c r="E437" s="37"/>
      <c r="F437" s="37"/>
    </row>
    <row r="438" spans="2:6">
      <c r="B438" s="52"/>
      <c r="C438" s="37"/>
      <c r="D438" s="37"/>
      <c r="E438" s="37"/>
      <c r="F438" s="37"/>
    </row>
    <row r="439" spans="2:6">
      <c r="B439" s="52"/>
      <c r="C439" s="37"/>
      <c r="D439" s="37"/>
      <c r="E439" s="37"/>
      <c r="F439" s="37"/>
    </row>
    <row r="440" spans="2:6">
      <c r="B440" s="52"/>
      <c r="C440" s="37"/>
      <c r="D440" s="37"/>
      <c r="E440" s="37"/>
      <c r="F440" s="37"/>
    </row>
    <row r="441" spans="2:6">
      <c r="B441" s="52"/>
      <c r="C441" s="37"/>
      <c r="D441" s="37"/>
      <c r="E441" s="37"/>
      <c r="F441" s="37"/>
    </row>
    <row r="442" spans="2:6">
      <c r="B442" s="52"/>
      <c r="C442" s="37"/>
      <c r="D442" s="37"/>
      <c r="E442" s="37"/>
      <c r="F442" s="37"/>
    </row>
    <row r="443" spans="2:6">
      <c r="B443" s="52"/>
      <c r="C443" s="37"/>
      <c r="D443" s="37"/>
      <c r="E443" s="37"/>
      <c r="F443" s="37"/>
    </row>
    <row r="444" spans="2:6">
      <c r="B444" s="52"/>
      <c r="C444" s="37"/>
      <c r="D444" s="37"/>
      <c r="E444" s="37"/>
      <c r="F444" s="37"/>
    </row>
    <row r="445" spans="2:6">
      <c r="B445" s="52"/>
      <c r="C445" s="37"/>
      <c r="D445" s="37"/>
      <c r="E445" s="37"/>
      <c r="F445" s="37"/>
    </row>
    <row r="446" spans="2:6">
      <c r="B446" s="52"/>
      <c r="C446" s="37"/>
      <c r="D446" s="37"/>
      <c r="E446" s="37"/>
      <c r="F446" s="37"/>
    </row>
    <row r="447" spans="2:6">
      <c r="B447" s="52"/>
      <c r="C447" s="37"/>
      <c r="D447" s="37"/>
      <c r="E447" s="37"/>
      <c r="F447" s="37"/>
    </row>
    <row r="448" spans="2:6">
      <c r="B448" s="52"/>
      <c r="C448" s="37"/>
      <c r="D448" s="37"/>
      <c r="E448" s="37"/>
      <c r="F448" s="37"/>
    </row>
    <row r="449" spans="2:6">
      <c r="B449" s="52"/>
      <c r="C449" s="37"/>
      <c r="D449" s="37"/>
      <c r="E449" s="37"/>
      <c r="F449" s="37"/>
    </row>
    <row r="450" spans="2:6">
      <c r="B450" s="52"/>
      <c r="C450" s="37"/>
      <c r="D450" s="37"/>
      <c r="E450" s="37"/>
      <c r="F450" s="37"/>
    </row>
    <row r="451" spans="2:6">
      <c r="B451" s="52"/>
      <c r="C451" s="37"/>
      <c r="D451" s="37"/>
      <c r="E451" s="37"/>
      <c r="F451" s="37"/>
    </row>
    <row r="452" spans="2:6">
      <c r="B452" s="52"/>
      <c r="C452" s="37"/>
      <c r="D452" s="37"/>
      <c r="E452" s="37"/>
      <c r="F452" s="37"/>
    </row>
    <row r="453" spans="2:6">
      <c r="B453" s="52"/>
      <c r="C453" s="37"/>
      <c r="D453" s="37"/>
      <c r="E453" s="37"/>
      <c r="F453" s="37"/>
    </row>
    <row r="454" spans="2:6">
      <c r="B454" s="52"/>
      <c r="C454" s="37"/>
      <c r="D454" s="37"/>
      <c r="E454" s="37"/>
      <c r="F454" s="37"/>
    </row>
    <row r="455" spans="2:6">
      <c r="B455" s="52"/>
      <c r="C455" s="37"/>
      <c r="D455" s="37"/>
      <c r="E455" s="37"/>
      <c r="F455" s="37"/>
    </row>
    <row r="456" spans="2:6">
      <c r="B456" s="52"/>
      <c r="C456" s="37"/>
      <c r="D456" s="37"/>
      <c r="E456" s="37"/>
      <c r="F456" s="37"/>
    </row>
    <row r="457" spans="2:6">
      <c r="B457" s="52"/>
      <c r="C457" s="37"/>
      <c r="D457" s="37"/>
      <c r="E457" s="37"/>
      <c r="F457" s="37"/>
    </row>
    <row r="458" spans="2:6">
      <c r="B458" s="52"/>
      <c r="C458" s="37"/>
      <c r="D458" s="37"/>
      <c r="E458" s="37"/>
      <c r="F458" s="37"/>
    </row>
    <row r="459" spans="2:6">
      <c r="B459" s="52"/>
      <c r="C459" s="37"/>
      <c r="D459" s="37"/>
      <c r="E459" s="37"/>
      <c r="F459" s="37"/>
    </row>
    <row r="460" spans="2:6">
      <c r="B460" s="52"/>
      <c r="C460" s="37"/>
      <c r="D460" s="37"/>
      <c r="E460" s="37"/>
      <c r="F460" s="37"/>
    </row>
    <row r="461" spans="2:6">
      <c r="B461" s="52"/>
      <c r="C461" s="37"/>
      <c r="D461" s="37"/>
      <c r="E461" s="37"/>
      <c r="F461" s="37"/>
    </row>
    <row r="462" spans="2:6">
      <c r="B462" s="52"/>
      <c r="C462" s="37"/>
      <c r="D462" s="37"/>
      <c r="E462" s="37"/>
      <c r="F462" s="37"/>
    </row>
    <row r="463" spans="2:6">
      <c r="B463" s="52"/>
      <c r="C463" s="37"/>
      <c r="D463" s="37"/>
      <c r="E463" s="37"/>
      <c r="F463" s="37"/>
    </row>
    <row r="464" spans="2:6">
      <c r="B464" s="52"/>
      <c r="C464" s="37"/>
      <c r="D464" s="37"/>
      <c r="E464" s="37"/>
      <c r="F464" s="37"/>
    </row>
    <row r="465" spans="2:6">
      <c r="B465" s="52"/>
      <c r="C465" s="37"/>
      <c r="D465" s="37"/>
      <c r="E465" s="37"/>
      <c r="F465" s="37"/>
    </row>
    <row r="466" spans="2:6">
      <c r="B466" s="52"/>
      <c r="C466" s="37"/>
      <c r="D466" s="37"/>
      <c r="E466" s="37"/>
      <c r="F466" s="37"/>
    </row>
    <row r="467" spans="2:6">
      <c r="B467" s="52"/>
      <c r="C467" s="37"/>
      <c r="D467" s="37"/>
      <c r="E467" s="37"/>
      <c r="F467" s="37"/>
    </row>
    <row r="468" spans="2:6">
      <c r="B468" s="52"/>
      <c r="C468" s="37"/>
      <c r="D468" s="37"/>
      <c r="E468" s="37"/>
      <c r="F468" s="37"/>
    </row>
    <row r="469" spans="2:6">
      <c r="B469" s="52"/>
      <c r="C469" s="37"/>
      <c r="D469" s="37"/>
      <c r="E469" s="37"/>
      <c r="F469" s="37"/>
    </row>
    <row r="470" spans="2:6">
      <c r="B470" s="52"/>
      <c r="C470" s="37"/>
      <c r="D470" s="37"/>
      <c r="E470" s="37"/>
      <c r="F470" s="37"/>
    </row>
    <row r="471" spans="2:6">
      <c r="B471" s="52"/>
      <c r="C471" s="37"/>
      <c r="D471" s="37"/>
      <c r="E471" s="37"/>
      <c r="F471" s="37"/>
    </row>
    <row r="472" spans="2:6">
      <c r="B472" s="52"/>
      <c r="C472" s="37"/>
      <c r="D472" s="37"/>
      <c r="E472" s="37"/>
      <c r="F472" s="37"/>
    </row>
    <row r="473" spans="2:6">
      <c r="B473" s="52"/>
      <c r="C473" s="37"/>
      <c r="D473" s="37"/>
      <c r="E473" s="37"/>
      <c r="F473" s="37"/>
    </row>
    <row r="474" spans="2:6">
      <c r="B474" s="52"/>
      <c r="C474" s="37"/>
      <c r="D474" s="37"/>
      <c r="E474" s="37"/>
      <c r="F474" s="37"/>
    </row>
    <row r="475" spans="2:6">
      <c r="B475" s="52"/>
      <c r="C475" s="37"/>
      <c r="D475" s="37"/>
      <c r="E475" s="37"/>
      <c r="F475" s="37"/>
    </row>
    <row r="476" spans="2:6">
      <c r="B476" s="52"/>
      <c r="C476" s="37"/>
      <c r="D476" s="37"/>
      <c r="E476" s="37"/>
      <c r="F476" s="37"/>
    </row>
    <row r="477" spans="2:6">
      <c r="B477" s="52"/>
      <c r="C477" s="37"/>
      <c r="D477" s="37"/>
      <c r="E477" s="37"/>
      <c r="F477" s="37"/>
    </row>
    <row r="478" spans="2:6">
      <c r="B478" s="52"/>
      <c r="C478" s="37"/>
      <c r="D478" s="37"/>
      <c r="E478" s="37"/>
      <c r="F478" s="37"/>
    </row>
    <row r="479" spans="2:6">
      <c r="B479" s="52"/>
      <c r="C479" s="37"/>
      <c r="D479" s="37"/>
      <c r="E479" s="37"/>
      <c r="F479" s="37"/>
    </row>
    <row r="480" spans="2:6">
      <c r="B480" s="52"/>
      <c r="C480" s="37"/>
      <c r="D480" s="37"/>
      <c r="E480" s="37"/>
      <c r="F480" s="37"/>
    </row>
    <row r="481" spans="2:6">
      <c r="B481" s="52"/>
      <c r="C481" s="37"/>
      <c r="D481" s="37"/>
      <c r="E481" s="37"/>
      <c r="F481" s="37"/>
    </row>
    <row r="482" spans="2:6">
      <c r="B482" s="52"/>
      <c r="C482" s="37"/>
      <c r="D482" s="37"/>
      <c r="E482" s="37"/>
      <c r="F482" s="37"/>
    </row>
    <row r="483" spans="2:6">
      <c r="B483" s="52"/>
      <c r="C483" s="37"/>
      <c r="D483" s="37"/>
      <c r="E483" s="37"/>
      <c r="F483" s="37"/>
    </row>
    <row r="484" spans="2:6">
      <c r="B484" s="52"/>
      <c r="C484" s="37"/>
      <c r="D484" s="37"/>
      <c r="E484" s="37"/>
      <c r="F484" s="37"/>
    </row>
    <row r="485" spans="2:6">
      <c r="B485" s="52"/>
      <c r="C485" s="37"/>
      <c r="D485" s="37"/>
      <c r="E485" s="37"/>
      <c r="F485" s="37"/>
    </row>
    <row r="486" spans="2:6">
      <c r="B486" s="52"/>
      <c r="C486" s="37"/>
      <c r="D486" s="37"/>
      <c r="E486" s="37"/>
      <c r="F486" s="37"/>
    </row>
    <row r="487" spans="2:6">
      <c r="B487" s="52"/>
      <c r="C487" s="37"/>
      <c r="D487" s="37"/>
      <c r="E487" s="37"/>
      <c r="F487" s="37"/>
    </row>
    <row r="488" spans="2:6">
      <c r="B488" s="52"/>
      <c r="C488" s="37"/>
      <c r="D488" s="37"/>
      <c r="E488" s="37"/>
      <c r="F488" s="37"/>
    </row>
    <row r="489" spans="2:6">
      <c r="B489" s="52"/>
      <c r="C489" s="37"/>
      <c r="D489" s="37"/>
      <c r="E489" s="37"/>
      <c r="F489" s="37"/>
    </row>
    <row r="490" spans="2:6">
      <c r="B490" s="52"/>
      <c r="C490" s="37"/>
      <c r="D490" s="37"/>
      <c r="E490" s="37"/>
      <c r="F490" s="37"/>
    </row>
    <row r="491" spans="2:6">
      <c r="B491" s="52"/>
      <c r="C491" s="37"/>
      <c r="D491" s="37"/>
      <c r="E491" s="37"/>
      <c r="F491" s="37"/>
    </row>
    <row r="492" spans="2:6">
      <c r="B492" s="52"/>
      <c r="C492" s="37"/>
      <c r="D492" s="37"/>
      <c r="E492" s="37"/>
      <c r="F492" s="37"/>
    </row>
    <row r="493" spans="2:6">
      <c r="B493" s="52"/>
      <c r="C493" s="37"/>
      <c r="D493" s="37"/>
      <c r="E493" s="37"/>
      <c r="F493" s="37"/>
    </row>
    <row r="494" spans="2:6">
      <c r="B494" s="52"/>
      <c r="C494" s="37"/>
      <c r="D494" s="37"/>
      <c r="E494" s="37"/>
      <c r="F494" s="37"/>
    </row>
    <row r="495" spans="2:6">
      <c r="B495" s="52"/>
      <c r="C495" s="37"/>
      <c r="D495" s="37"/>
      <c r="E495" s="37"/>
      <c r="F495" s="37"/>
    </row>
    <row r="496" spans="2:6">
      <c r="B496" s="52"/>
      <c r="C496" s="37"/>
      <c r="D496" s="37"/>
      <c r="E496" s="37"/>
      <c r="F496" s="37"/>
    </row>
    <row r="497" spans="2:6">
      <c r="B497" s="52"/>
      <c r="C497" s="37"/>
      <c r="D497" s="37"/>
      <c r="E497" s="37"/>
      <c r="F497" s="37"/>
    </row>
    <row r="498" spans="2:6">
      <c r="B498" s="52"/>
      <c r="C498" s="37"/>
      <c r="D498" s="37"/>
      <c r="E498" s="37"/>
      <c r="F498" s="37"/>
    </row>
    <row r="499" spans="2:6">
      <c r="B499" s="52"/>
      <c r="C499" s="37"/>
      <c r="D499" s="37"/>
      <c r="E499" s="37"/>
      <c r="F499" s="37"/>
    </row>
    <row r="500" spans="2:6">
      <c r="B500" s="52"/>
      <c r="C500" s="37"/>
      <c r="D500" s="37"/>
      <c r="E500" s="37"/>
      <c r="F500" s="37"/>
    </row>
    <row r="501" spans="2:6">
      <c r="B501" s="52"/>
      <c r="C501" s="37"/>
      <c r="D501" s="37"/>
      <c r="E501" s="37"/>
      <c r="F501" s="37"/>
    </row>
    <row r="502" spans="2:6">
      <c r="B502" s="52"/>
      <c r="C502" s="37"/>
      <c r="D502" s="37"/>
      <c r="E502" s="37"/>
      <c r="F502" s="37"/>
    </row>
    <row r="503" spans="2:6">
      <c r="B503" s="52"/>
      <c r="C503" s="37"/>
      <c r="D503" s="37"/>
      <c r="E503" s="37"/>
      <c r="F503" s="37"/>
    </row>
    <row r="504" spans="2:6">
      <c r="B504" s="52"/>
      <c r="C504" s="37"/>
      <c r="D504" s="37"/>
      <c r="E504" s="37"/>
      <c r="F504" s="37"/>
    </row>
    <row r="505" spans="2:6">
      <c r="B505" s="52"/>
      <c r="C505" s="37"/>
      <c r="D505" s="37"/>
      <c r="E505" s="37"/>
      <c r="F505" s="37"/>
    </row>
    <row r="506" spans="2:6">
      <c r="B506" s="52"/>
      <c r="C506" s="37"/>
      <c r="D506" s="37"/>
      <c r="E506" s="37"/>
      <c r="F506" s="37"/>
    </row>
    <row r="507" spans="2:6">
      <c r="B507" s="52"/>
      <c r="C507" s="37"/>
      <c r="D507" s="37"/>
      <c r="E507" s="37"/>
      <c r="F507" s="37"/>
    </row>
    <row r="508" spans="2:6">
      <c r="B508" s="52"/>
      <c r="C508" s="37"/>
      <c r="D508" s="37"/>
      <c r="E508" s="37"/>
      <c r="F508" s="37"/>
    </row>
    <row r="509" spans="2:6">
      <c r="B509" s="52"/>
      <c r="C509" s="37"/>
      <c r="D509" s="37"/>
      <c r="E509" s="37"/>
      <c r="F509" s="37"/>
    </row>
    <row r="510" spans="2:6">
      <c r="B510" s="52"/>
      <c r="C510" s="37"/>
      <c r="D510" s="37"/>
      <c r="E510" s="37"/>
      <c r="F510" s="37"/>
    </row>
    <row r="511" spans="2:6">
      <c r="B511" s="52"/>
      <c r="C511" s="37"/>
      <c r="D511" s="37"/>
      <c r="E511" s="37"/>
      <c r="F511" s="37"/>
    </row>
    <row r="512" spans="2:6">
      <c r="B512" s="52"/>
      <c r="C512" s="37"/>
      <c r="D512" s="37"/>
      <c r="E512" s="37"/>
      <c r="F512" s="37"/>
    </row>
    <row r="513" spans="2:6">
      <c r="B513" s="52"/>
      <c r="C513" s="37"/>
      <c r="D513" s="37"/>
      <c r="E513" s="37"/>
      <c r="F513" s="37"/>
    </row>
    <row r="514" spans="2:6">
      <c r="B514" s="52"/>
      <c r="C514" s="37"/>
      <c r="D514" s="37"/>
      <c r="E514" s="37"/>
      <c r="F514" s="37"/>
    </row>
    <row r="515" spans="2:6">
      <c r="B515" s="52"/>
      <c r="C515" s="37"/>
      <c r="D515" s="37"/>
      <c r="E515" s="37"/>
      <c r="F515" s="37"/>
    </row>
    <row r="516" spans="2:6">
      <c r="B516" s="52"/>
      <c r="C516" s="37"/>
      <c r="D516" s="37"/>
      <c r="E516" s="37"/>
      <c r="F516" s="37"/>
    </row>
    <row r="517" spans="2:6">
      <c r="B517" s="52"/>
      <c r="C517" s="37"/>
      <c r="D517" s="37"/>
      <c r="E517" s="37"/>
      <c r="F517" s="37"/>
    </row>
    <row r="518" spans="2:6">
      <c r="B518" s="52"/>
      <c r="C518" s="37"/>
      <c r="D518" s="37"/>
      <c r="E518" s="37"/>
      <c r="F518" s="37"/>
    </row>
    <row r="519" spans="2:6">
      <c r="B519" s="52"/>
      <c r="C519" s="37"/>
      <c r="D519" s="37"/>
      <c r="E519" s="37"/>
      <c r="F519" s="37"/>
    </row>
    <row r="520" spans="2:6">
      <c r="B520" s="52"/>
      <c r="C520" s="37"/>
      <c r="D520" s="37"/>
      <c r="E520" s="37"/>
      <c r="F520" s="37"/>
    </row>
    <row r="521" spans="2:6">
      <c r="B521" s="52"/>
      <c r="C521" s="37"/>
      <c r="D521" s="37"/>
      <c r="E521" s="37"/>
      <c r="F521" s="37"/>
    </row>
    <row r="522" spans="2:6">
      <c r="B522" s="52"/>
      <c r="C522" s="37"/>
      <c r="D522" s="37"/>
      <c r="E522" s="37"/>
      <c r="F522" s="37"/>
    </row>
    <row r="523" spans="2:6">
      <c r="B523" s="52"/>
      <c r="C523" s="37"/>
      <c r="D523" s="37"/>
      <c r="E523" s="37"/>
      <c r="F523" s="37"/>
    </row>
    <row r="524" spans="2:6">
      <c r="B524" s="52"/>
      <c r="C524" s="37"/>
      <c r="D524" s="37"/>
      <c r="E524" s="37"/>
      <c r="F524" s="37"/>
    </row>
    <row r="525" spans="2:6">
      <c r="B525" s="52"/>
      <c r="C525" s="37"/>
      <c r="D525" s="37"/>
      <c r="E525" s="37"/>
      <c r="F525" s="37"/>
    </row>
    <row r="526" spans="2:6">
      <c r="B526" s="52"/>
      <c r="C526" s="37"/>
      <c r="D526" s="37"/>
      <c r="E526" s="37"/>
      <c r="F526" s="37"/>
    </row>
    <row r="527" spans="2:6">
      <c r="B527" s="52"/>
      <c r="C527" s="37"/>
      <c r="D527" s="37"/>
      <c r="E527" s="37"/>
      <c r="F527" s="37"/>
    </row>
    <row r="528" spans="2:6">
      <c r="B528" s="52"/>
      <c r="C528" s="37"/>
      <c r="D528" s="37"/>
      <c r="E528" s="37"/>
      <c r="F528" s="37"/>
    </row>
    <row r="529" spans="2:6">
      <c r="B529" s="52"/>
      <c r="C529" s="37"/>
      <c r="D529" s="37"/>
      <c r="E529" s="37"/>
      <c r="F529" s="37"/>
    </row>
    <row r="530" spans="2:6">
      <c r="B530" s="52"/>
      <c r="C530" s="37"/>
      <c r="D530" s="37"/>
      <c r="E530" s="37"/>
      <c r="F530" s="37"/>
    </row>
    <row r="531" spans="2:6">
      <c r="B531" s="52"/>
      <c r="C531" s="37"/>
      <c r="D531" s="37"/>
      <c r="E531" s="37"/>
      <c r="F531" s="37"/>
    </row>
    <row r="532" spans="2:6">
      <c r="B532" s="52"/>
      <c r="C532" s="37"/>
      <c r="D532" s="37"/>
      <c r="E532" s="37"/>
      <c r="F532" s="37"/>
    </row>
    <row r="533" spans="2:6">
      <c r="B533" s="52"/>
      <c r="C533" s="37"/>
      <c r="D533" s="37"/>
      <c r="E533" s="37"/>
      <c r="F533" s="37"/>
    </row>
    <row r="534" spans="2:6">
      <c r="B534" s="52"/>
      <c r="C534" s="37"/>
      <c r="D534" s="37"/>
      <c r="E534" s="37"/>
      <c r="F534" s="37"/>
    </row>
    <row r="535" spans="2:6">
      <c r="B535" s="52"/>
      <c r="C535" s="37"/>
      <c r="D535" s="37"/>
      <c r="E535" s="37"/>
      <c r="F535" s="37"/>
    </row>
    <row r="536" spans="2:6">
      <c r="B536" s="52"/>
      <c r="C536" s="37"/>
      <c r="D536" s="37"/>
      <c r="E536" s="37"/>
      <c r="F536" s="37"/>
    </row>
    <row r="537" spans="2:6">
      <c r="B537" s="52"/>
      <c r="C537" s="37"/>
      <c r="D537" s="37"/>
      <c r="E537" s="37"/>
      <c r="F537" s="37"/>
    </row>
    <row r="538" spans="2:6">
      <c r="B538" s="52"/>
      <c r="C538" s="37"/>
      <c r="D538" s="37"/>
      <c r="E538" s="37"/>
      <c r="F538" s="37"/>
    </row>
    <row r="539" spans="2:6">
      <c r="B539" s="52"/>
      <c r="C539" s="37"/>
      <c r="D539" s="37"/>
      <c r="E539" s="37"/>
      <c r="F539" s="37"/>
    </row>
    <row r="540" spans="2:6">
      <c r="B540" s="52"/>
      <c r="C540" s="37"/>
      <c r="D540" s="37"/>
      <c r="E540" s="37"/>
      <c r="F540" s="37"/>
    </row>
    <row r="541" spans="2:6">
      <c r="B541" s="52"/>
      <c r="C541" s="37"/>
      <c r="D541" s="37"/>
      <c r="E541" s="37"/>
      <c r="F541" s="37"/>
    </row>
    <row r="542" spans="2:6">
      <c r="B542" s="52"/>
      <c r="C542" s="37"/>
      <c r="D542" s="37"/>
      <c r="E542" s="37"/>
      <c r="F542" s="37"/>
    </row>
    <row r="543" spans="2:6">
      <c r="B543" s="52"/>
      <c r="C543" s="37"/>
      <c r="D543" s="37"/>
      <c r="E543" s="37"/>
      <c r="F543" s="37"/>
    </row>
    <row r="544" spans="2:6">
      <c r="B544" s="52"/>
      <c r="C544" s="37"/>
      <c r="D544" s="37"/>
      <c r="E544" s="37"/>
      <c r="F544" s="37"/>
    </row>
    <row r="545" spans="2:6">
      <c r="B545" s="52"/>
      <c r="C545" s="37"/>
      <c r="D545" s="37"/>
      <c r="E545" s="37"/>
      <c r="F545" s="37"/>
    </row>
    <row r="546" spans="2:6">
      <c r="B546" s="52"/>
      <c r="C546" s="37"/>
      <c r="D546" s="37"/>
      <c r="E546" s="37"/>
      <c r="F546" s="37"/>
    </row>
    <row r="547" spans="2:6">
      <c r="B547" s="52"/>
      <c r="C547" s="37"/>
      <c r="D547" s="37"/>
      <c r="E547" s="37"/>
      <c r="F547" s="37"/>
    </row>
    <row r="548" spans="2:6">
      <c r="B548" s="52"/>
      <c r="C548" s="37"/>
      <c r="D548" s="37"/>
      <c r="E548" s="37"/>
      <c r="F548" s="37"/>
    </row>
    <row r="549" spans="2:6">
      <c r="B549" s="52"/>
      <c r="C549" s="37"/>
      <c r="D549" s="37"/>
      <c r="E549" s="37"/>
      <c r="F549" s="37"/>
    </row>
    <row r="550" spans="2:6">
      <c r="B550" s="52"/>
      <c r="C550" s="37"/>
      <c r="D550" s="37"/>
      <c r="E550" s="37"/>
      <c r="F550" s="37"/>
    </row>
    <row r="551" spans="2:6">
      <c r="B551" s="52"/>
      <c r="C551" s="37"/>
      <c r="D551" s="37"/>
      <c r="E551" s="37"/>
      <c r="F551" s="37"/>
    </row>
    <row r="552" spans="2:6">
      <c r="B552" s="52"/>
      <c r="C552" s="37"/>
      <c r="D552" s="37"/>
      <c r="E552" s="37"/>
      <c r="F552" s="37"/>
    </row>
    <row r="553" spans="2:6">
      <c r="B553" s="52"/>
      <c r="C553" s="37"/>
      <c r="D553" s="37"/>
      <c r="E553" s="37"/>
      <c r="F553" s="37"/>
    </row>
    <row r="554" spans="2:6">
      <c r="B554" s="52"/>
      <c r="C554" s="37"/>
      <c r="D554" s="37"/>
      <c r="E554" s="37"/>
      <c r="F554" s="37"/>
    </row>
    <row r="555" spans="2:6">
      <c r="B555" s="52"/>
      <c r="C555" s="37"/>
      <c r="D555" s="37"/>
      <c r="E555" s="37"/>
      <c r="F555" s="37"/>
    </row>
    <row r="556" spans="2:6">
      <c r="B556" s="52"/>
      <c r="C556" s="37"/>
      <c r="D556" s="37"/>
      <c r="E556" s="37"/>
      <c r="F556" s="37"/>
    </row>
    <row r="557" spans="2:6">
      <c r="B557" s="52"/>
      <c r="C557" s="37"/>
      <c r="D557" s="37"/>
      <c r="E557" s="37"/>
      <c r="F557" s="37"/>
    </row>
    <row r="558" spans="2:6">
      <c r="B558" s="52"/>
      <c r="C558" s="37"/>
      <c r="D558" s="37"/>
      <c r="E558" s="37"/>
      <c r="F558" s="37"/>
    </row>
    <row r="559" spans="2:6">
      <c r="B559" s="52"/>
      <c r="C559" s="37"/>
      <c r="D559" s="37"/>
      <c r="E559" s="37"/>
      <c r="F559" s="37"/>
    </row>
    <row r="560" spans="2:6">
      <c r="B560" s="52"/>
      <c r="C560" s="37"/>
      <c r="D560" s="37"/>
      <c r="E560" s="37"/>
      <c r="F560" s="37"/>
    </row>
    <row r="561" spans="2:6">
      <c r="B561" s="52"/>
      <c r="C561" s="37"/>
      <c r="D561" s="37"/>
      <c r="E561" s="37"/>
      <c r="F561" s="37"/>
    </row>
    <row r="562" spans="2:6">
      <c r="B562" s="52"/>
      <c r="C562" s="37"/>
      <c r="D562" s="37"/>
      <c r="E562" s="37"/>
      <c r="F562" s="37"/>
    </row>
    <row r="563" spans="2:6">
      <c r="B563" s="52"/>
      <c r="C563" s="37"/>
      <c r="D563" s="37"/>
      <c r="E563" s="37"/>
      <c r="F563" s="37"/>
    </row>
    <row r="564" spans="2:6">
      <c r="B564" s="52"/>
      <c r="C564" s="37"/>
      <c r="D564" s="37"/>
      <c r="E564" s="37"/>
      <c r="F564" s="37"/>
    </row>
    <row r="565" spans="2:6">
      <c r="B565" s="52"/>
      <c r="C565" s="37"/>
      <c r="D565" s="37"/>
      <c r="E565" s="37"/>
      <c r="F565" s="37"/>
    </row>
    <row r="566" spans="2:6">
      <c r="B566" s="52"/>
      <c r="C566" s="37"/>
      <c r="D566" s="37"/>
      <c r="E566" s="37"/>
      <c r="F566" s="37"/>
    </row>
    <row r="567" spans="2:6">
      <c r="B567" s="52"/>
      <c r="C567" s="37"/>
      <c r="D567" s="37"/>
      <c r="E567" s="37"/>
      <c r="F567" s="37"/>
    </row>
    <row r="568" spans="2:6">
      <c r="B568" s="52"/>
      <c r="C568" s="37"/>
      <c r="D568" s="37"/>
      <c r="E568" s="37"/>
      <c r="F568" s="37"/>
    </row>
    <row r="569" spans="2:6">
      <c r="B569" s="52"/>
      <c r="C569" s="37"/>
      <c r="D569" s="37"/>
      <c r="E569" s="37"/>
      <c r="F569" s="37"/>
    </row>
    <row r="570" spans="2:6">
      <c r="B570" s="52"/>
      <c r="C570" s="37"/>
      <c r="D570" s="37"/>
      <c r="E570" s="37"/>
      <c r="F570" s="37"/>
    </row>
    <row r="571" spans="2:6">
      <c r="B571" s="52"/>
      <c r="C571" s="37"/>
      <c r="D571" s="37"/>
      <c r="E571" s="37"/>
      <c r="F571" s="37"/>
    </row>
    <row r="572" spans="2:6">
      <c r="B572" s="52"/>
      <c r="C572" s="37"/>
      <c r="D572" s="37"/>
      <c r="E572" s="37"/>
      <c r="F572" s="37"/>
    </row>
    <row r="573" spans="2:6">
      <c r="B573" s="52"/>
      <c r="C573" s="37"/>
      <c r="D573" s="37"/>
      <c r="E573" s="37"/>
      <c r="F573" s="37"/>
    </row>
    <row r="574" spans="2:6">
      <c r="B574" s="52"/>
      <c r="C574" s="37"/>
      <c r="D574" s="37"/>
      <c r="E574" s="37"/>
      <c r="F574" s="37"/>
    </row>
    <row r="575" spans="2:6">
      <c r="B575" s="52"/>
      <c r="C575" s="37"/>
      <c r="D575" s="37"/>
      <c r="E575" s="37"/>
      <c r="F575" s="37"/>
    </row>
    <row r="576" spans="2:6">
      <c r="B576" s="52"/>
      <c r="C576" s="37"/>
      <c r="D576" s="37"/>
      <c r="E576" s="37"/>
      <c r="F576" s="37"/>
    </row>
    <row r="577" spans="2:6">
      <c r="B577" s="52"/>
      <c r="C577" s="37"/>
      <c r="D577" s="37"/>
      <c r="E577" s="37"/>
      <c r="F577" s="37"/>
    </row>
    <row r="578" spans="2:6">
      <c r="B578" s="52"/>
      <c r="C578" s="37"/>
      <c r="D578" s="37"/>
      <c r="E578" s="37"/>
      <c r="F578" s="37"/>
    </row>
    <row r="579" spans="2:6">
      <c r="B579" s="52"/>
      <c r="C579" s="37"/>
      <c r="D579" s="37"/>
      <c r="E579" s="37"/>
      <c r="F579" s="37"/>
    </row>
    <row r="580" spans="2:6">
      <c r="B580" s="52"/>
      <c r="C580" s="37"/>
      <c r="D580" s="37"/>
      <c r="E580" s="37"/>
      <c r="F580" s="37"/>
    </row>
    <row r="581" spans="2:6">
      <c r="B581" s="52"/>
      <c r="C581" s="37"/>
      <c r="D581" s="37"/>
      <c r="E581" s="37"/>
      <c r="F581" s="37"/>
    </row>
    <row r="582" spans="2:6">
      <c r="B582" s="52"/>
      <c r="C582" s="37"/>
      <c r="D582" s="37"/>
      <c r="E582" s="37"/>
      <c r="F582" s="37"/>
    </row>
    <row r="583" spans="2:6">
      <c r="B583" s="52"/>
      <c r="C583" s="37"/>
      <c r="D583" s="37"/>
      <c r="E583" s="37"/>
      <c r="F583" s="37"/>
    </row>
    <row r="584" spans="2:6">
      <c r="B584" s="52"/>
      <c r="C584" s="37"/>
      <c r="D584" s="37"/>
      <c r="E584" s="37"/>
      <c r="F584" s="37"/>
    </row>
    <row r="585" spans="2:6">
      <c r="B585" s="52"/>
      <c r="C585" s="37"/>
      <c r="D585" s="37"/>
      <c r="E585" s="37"/>
      <c r="F585" s="37"/>
    </row>
    <row r="586" spans="2:6">
      <c r="B586" s="52"/>
      <c r="C586" s="37"/>
      <c r="D586" s="37"/>
      <c r="E586" s="37"/>
      <c r="F586" s="37"/>
    </row>
    <row r="587" spans="2:6">
      <c r="B587" s="52"/>
      <c r="C587" s="37"/>
      <c r="D587" s="37"/>
      <c r="E587" s="37"/>
      <c r="F587" s="37"/>
    </row>
    <row r="588" spans="2:6">
      <c r="B588" s="52"/>
      <c r="C588" s="37"/>
      <c r="D588" s="37"/>
      <c r="E588" s="37"/>
      <c r="F588" s="37"/>
    </row>
    <row r="589" spans="2:6">
      <c r="B589" s="52"/>
      <c r="C589" s="37"/>
      <c r="D589" s="37"/>
      <c r="E589" s="37"/>
      <c r="F589" s="37"/>
    </row>
    <row r="590" spans="2:6">
      <c r="B590" s="52"/>
      <c r="C590" s="37"/>
      <c r="D590" s="37"/>
      <c r="E590" s="37"/>
      <c r="F590" s="37"/>
    </row>
    <row r="591" spans="2:6">
      <c r="B591" s="52"/>
      <c r="C591" s="37"/>
      <c r="D591" s="37"/>
      <c r="E591" s="37"/>
      <c r="F591" s="37"/>
    </row>
    <row r="592" spans="2:6">
      <c r="B592" s="52"/>
      <c r="C592" s="37"/>
      <c r="D592" s="37"/>
      <c r="E592" s="37"/>
      <c r="F592" s="37"/>
    </row>
    <row r="593" spans="2:6">
      <c r="B593" s="52"/>
      <c r="C593" s="37"/>
      <c r="D593" s="37"/>
      <c r="E593" s="37"/>
      <c r="F593" s="37"/>
    </row>
    <row r="594" spans="2:6">
      <c r="B594" s="52"/>
      <c r="C594" s="37"/>
      <c r="D594" s="37"/>
      <c r="E594" s="37"/>
      <c r="F594" s="37"/>
    </row>
    <row r="595" spans="2:6">
      <c r="B595" s="52"/>
      <c r="C595" s="37"/>
      <c r="D595" s="37"/>
      <c r="E595" s="37"/>
      <c r="F595" s="37"/>
    </row>
    <row r="596" spans="2:6">
      <c r="B596" s="52"/>
      <c r="C596" s="37"/>
      <c r="D596" s="37"/>
      <c r="E596" s="37"/>
      <c r="F596" s="37"/>
    </row>
    <row r="597" spans="2:6">
      <c r="B597" s="52"/>
      <c r="C597" s="37"/>
      <c r="D597" s="37"/>
      <c r="E597" s="37"/>
      <c r="F597" s="37"/>
    </row>
    <row r="598" spans="2:6">
      <c r="B598" s="52"/>
      <c r="C598" s="37"/>
      <c r="D598" s="37"/>
      <c r="E598" s="37"/>
      <c r="F598" s="37"/>
    </row>
    <row r="599" spans="2:6">
      <c r="B599" s="52"/>
      <c r="C599" s="37"/>
      <c r="D599" s="37"/>
      <c r="E599" s="37"/>
      <c r="F599" s="37"/>
    </row>
    <row r="600" spans="2:6">
      <c r="B600" s="52"/>
      <c r="C600" s="37"/>
      <c r="D600" s="37"/>
      <c r="E600" s="37"/>
      <c r="F600" s="37"/>
    </row>
    <row r="601" spans="2:6">
      <c r="B601" s="52"/>
      <c r="C601" s="37"/>
      <c r="D601" s="37"/>
      <c r="E601" s="37"/>
      <c r="F601" s="37"/>
    </row>
    <row r="602" spans="2:6">
      <c r="B602" s="52"/>
      <c r="C602" s="37"/>
      <c r="D602" s="37"/>
      <c r="E602" s="37"/>
      <c r="F602" s="37"/>
    </row>
    <row r="603" spans="2:6">
      <c r="B603" s="52"/>
      <c r="C603" s="37"/>
      <c r="D603" s="37"/>
      <c r="E603" s="37"/>
      <c r="F603" s="37"/>
    </row>
    <row r="604" spans="2:6">
      <c r="B604" s="52"/>
      <c r="C604" s="37"/>
      <c r="D604" s="37"/>
      <c r="E604" s="37"/>
      <c r="F604" s="37"/>
    </row>
    <row r="605" spans="2:6">
      <c r="B605" s="52"/>
      <c r="C605" s="37"/>
      <c r="D605" s="37"/>
      <c r="E605" s="37"/>
      <c r="F605" s="37"/>
    </row>
    <row r="606" spans="2:6">
      <c r="B606" s="52"/>
      <c r="C606" s="37"/>
      <c r="D606" s="37"/>
      <c r="E606" s="37"/>
      <c r="F606" s="37"/>
    </row>
    <row r="607" spans="2:6">
      <c r="B607" s="52"/>
      <c r="C607" s="37"/>
      <c r="D607" s="37"/>
      <c r="E607" s="37"/>
      <c r="F607" s="37"/>
    </row>
    <row r="608" spans="2:6">
      <c r="B608" s="52"/>
      <c r="C608" s="37"/>
      <c r="D608" s="37"/>
      <c r="E608" s="37"/>
      <c r="F608" s="37"/>
    </row>
    <row r="609" spans="2:6">
      <c r="B609" s="52"/>
      <c r="C609" s="37"/>
      <c r="D609" s="37"/>
      <c r="E609" s="37"/>
      <c r="F609" s="37"/>
    </row>
    <row r="610" spans="2:6">
      <c r="B610" s="52"/>
      <c r="C610" s="37"/>
      <c r="D610" s="37"/>
      <c r="E610" s="37"/>
      <c r="F610" s="37"/>
    </row>
    <row r="611" spans="2:6">
      <c r="B611" s="52"/>
      <c r="C611" s="37"/>
      <c r="D611" s="37"/>
      <c r="E611" s="37"/>
      <c r="F611" s="37"/>
    </row>
    <row r="612" spans="2:6">
      <c r="B612" s="52"/>
      <c r="C612" s="37"/>
      <c r="D612" s="37"/>
      <c r="E612" s="37"/>
      <c r="F612" s="37"/>
    </row>
    <row r="613" spans="2:6">
      <c r="B613" s="52"/>
      <c r="C613" s="37"/>
      <c r="D613" s="37"/>
      <c r="E613" s="37"/>
      <c r="F613" s="37"/>
    </row>
    <row r="614" spans="2:6">
      <c r="B614" s="52"/>
      <c r="C614" s="37"/>
      <c r="D614" s="37"/>
      <c r="E614" s="37"/>
      <c r="F614" s="37"/>
    </row>
    <row r="615" spans="2:6">
      <c r="B615" s="52"/>
      <c r="C615" s="37"/>
      <c r="D615" s="37"/>
      <c r="E615" s="37"/>
      <c r="F615" s="37"/>
    </row>
    <row r="616" spans="2:6">
      <c r="B616" s="52"/>
      <c r="C616" s="37"/>
      <c r="D616" s="37"/>
      <c r="E616" s="37"/>
      <c r="F616" s="37"/>
    </row>
    <row r="617" spans="2:6">
      <c r="B617" s="52"/>
      <c r="C617" s="37"/>
      <c r="D617" s="37"/>
      <c r="E617" s="37"/>
      <c r="F617" s="37"/>
    </row>
    <row r="618" spans="2:6">
      <c r="B618" s="52"/>
      <c r="C618" s="37"/>
      <c r="D618" s="37"/>
      <c r="E618" s="37"/>
      <c r="F618" s="37"/>
    </row>
    <row r="619" spans="2:6">
      <c r="B619" s="52"/>
      <c r="C619" s="37"/>
      <c r="D619" s="37"/>
      <c r="E619" s="37"/>
      <c r="F619" s="37"/>
    </row>
    <row r="620" spans="2:6">
      <c r="B620" s="52"/>
      <c r="C620" s="37"/>
      <c r="D620" s="37"/>
      <c r="E620" s="37"/>
      <c r="F620" s="37"/>
    </row>
    <row r="621" spans="2:6">
      <c r="B621" s="52"/>
      <c r="C621" s="37"/>
      <c r="D621" s="37"/>
      <c r="E621" s="37"/>
      <c r="F621" s="37"/>
    </row>
    <row r="622" spans="2:6">
      <c r="B622" s="52"/>
      <c r="C622" s="37"/>
      <c r="D622" s="37"/>
      <c r="E622" s="37"/>
      <c r="F622" s="37"/>
    </row>
    <row r="623" spans="2:6">
      <c r="B623" s="52"/>
      <c r="C623" s="37"/>
      <c r="D623" s="37"/>
      <c r="E623" s="37"/>
      <c r="F623" s="37"/>
    </row>
    <row r="624" spans="2:6">
      <c r="B624" s="52"/>
      <c r="C624" s="37"/>
      <c r="D624" s="37"/>
      <c r="E624" s="37"/>
      <c r="F624" s="37"/>
    </row>
    <row r="625" spans="2:6">
      <c r="B625" s="52"/>
      <c r="C625" s="37"/>
      <c r="D625" s="37"/>
      <c r="E625" s="37"/>
      <c r="F625" s="37"/>
    </row>
    <row r="626" spans="2:6">
      <c r="B626" s="52"/>
      <c r="C626" s="37"/>
      <c r="D626" s="37"/>
      <c r="E626" s="37"/>
      <c r="F626" s="37"/>
    </row>
    <row r="627" spans="2:6">
      <c r="B627" s="52"/>
      <c r="C627" s="37"/>
      <c r="D627" s="37"/>
      <c r="E627" s="37"/>
      <c r="F627" s="37"/>
    </row>
    <row r="628" spans="2:6">
      <c r="B628" s="52"/>
      <c r="C628" s="37"/>
      <c r="D628" s="37"/>
      <c r="E628" s="37"/>
      <c r="F628" s="37"/>
    </row>
    <row r="629" spans="2:6">
      <c r="B629" s="52"/>
      <c r="C629" s="37"/>
      <c r="D629" s="37"/>
      <c r="E629" s="37"/>
      <c r="F629" s="37"/>
    </row>
    <row r="630" spans="2:6">
      <c r="B630" s="52"/>
      <c r="C630" s="37"/>
      <c r="D630" s="37"/>
      <c r="E630" s="37"/>
      <c r="F630" s="37"/>
    </row>
    <row r="631" spans="2:6">
      <c r="B631" s="52"/>
      <c r="C631" s="37"/>
      <c r="D631" s="37"/>
      <c r="E631" s="37"/>
      <c r="F631" s="37"/>
    </row>
    <row r="632" spans="2:6">
      <c r="B632" s="52"/>
      <c r="C632" s="37"/>
      <c r="D632" s="37"/>
      <c r="E632" s="37"/>
      <c r="F632" s="37"/>
    </row>
    <row r="633" spans="2:6">
      <c r="B633" s="52"/>
      <c r="C633" s="37"/>
      <c r="D633" s="37"/>
      <c r="E633" s="37"/>
      <c r="F633" s="37"/>
    </row>
    <row r="634" spans="2:6">
      <c r="B634" s="52"/>
      <c r="C634" s="37"/>
      <c r="D634" s="37"/>
      <c r="E634" s="37"/>
      <c r="F634" s="37"/>
    </row>
    <row r="635" spans="2:6">
      <c r="B635" s="52"/>
      <c r="C635" s="37"/>
      <c r="D635" s="37"/>
      <c r="E635" s="37"/>
      <c r="F635" s="37"/>
    </row>
    <row r="636" spans="2:6">
      <c r="B636" s="52"/>
      <c r="C636" s="37"/>
      <c r="D636" s="37"/>
      <c r="E636" s="37"/>
      <c r="F636" s="37"/>
    </row>
    <row r="637" spans="2:6">
      <c r="B637" s="52"/>
      <c r="C637" s="37"/>
      <c r="D637" s="37"/>
      <c r="E637" s="37"/>
      <c r="F637" s="37"/>
    </row>
    <row r="638" spans="2:6">
      <c r="B638" s="52"/>
      <c r="C638" s="37"/>
      <c r="D638" s="37"/>
      <c r="E638" s="37"/>
      <c r="F638" s="37"/>
    </row>
    <row r="639" spans="2:6">
      <c r="B639" s="52"/>
      <c r="C639" s="37"/>
      <c r="D639" s="37"/>
      <c r="E639" s="37"/>
      <c r="F639" s="37"/>
    </row>
    <row r="640" spans="2:6">
      <c r="B640" s="52"/>
      <c r="C640" s="37"/>
      <c r="D640" s="37"/>
      <c r="E640" s="37"/>
      <c r="F640" s="37"/>
    </row>
    <row r="641" spans="2:6">
      <c r="B641" s="52"/>
      <c r="C641" s="37"/>
      <c r="D641" s="37"/>
      <c r="E641" s="37"/>
      <c r="F641" s="37"/>
    </row>
    <row r="642" spans="2:6">
      <c r="B642" s="52"/>
      <c r="C642" s="37"/>
      <c r="D642" s="37"/>
      <c r="E642" s="37"/>
      <c r="F642" s="37"/>
    </row>
    <row r="643" spans="2:6">
      <c r="B643" s="52"/>
      <c r="C643" s="37"/>
      <c r="D643" s="37"/>
      <c r="E643" s="37"/>
      <c r="F643" s="37"/>
    </row>
    <row r="644" spans="2:6">
      <c r="B644" s="52"/>
      <c r="C644" s="37"/>
      <c r="D644" s="37"/>
      <c r="E644" s="37"/>
      <c r="F644" s="37"/>
    </row>
    <row r="645" spans="2:6">
      <c r="B645" s="52"/>
      <c r="C645" s="37"/>
      <c r="D645" s="37"/>
      <c r="E645" s="37"/>
      <c r="F645" s="37"/>
    </row>
    <row r="646" spans="2:6">
      <c r="B646" s="52"/>
      <c r="C646" s="37"/>
      <c r="D646" s="37"/>
      <c r="E646" s="37"/>
      <c r="F646" s="37"/>
    </row>
    <row r="647" spans="2:6">
      <c r="B647" s="52"/>
      <c r="C647" s="37"/>
      <c r="D647" s="37"/>
      <c r="E647" s="37"/>
      <c r="F647" s="37"/>
    </row>
    <row r="648" spans="2:6">
      <c r="B648" s="52"/>
      <c r="C648" s="37"/>
      <c r="D648" s="37"/>
      <c r="E648" s="37"/>
      <c r="F648" s="37"/>
    </row>
    <row r="649" spans="2:6">
      <c r="B649" s="52"/>
      <c r="C649" s="37"/>
      <c r="D649" s="37"/>
      <c r="E649" s="37"/>
      <c r="F649" s="37"/>
    </row>
    <row r="650" spans="2:6">
      <c r="B650" s="52"/>
      <c r="C650" s="37"/>
      <c r="D650" s="37"/>
      <c r="E650" s="37"/>
      <c r="F650" s="37"/>
    </row>
    <row r="651" spans="2:6">
      <c r="B651" s="52"/>
      <c r="C651" s="37"/>
      <c r="D651" s="37"/>
      <c r="E651" s="37"/>
      <c r="F651" s="37"/>
    </row>
    <row r="652" spans="2:6">
      <c r="B652" s="52"/>
      <c r="C652" s="37"/>
      <c r="D652" s="37"/>
      <c r="E652" s="37"/>
      <c r="F652" s="37"/>
    </row>
    <row r="653" spans="2:6">
      <c r="B653" s="52"/>
      <c r="C653" s="37"/>
      <c r="D653" s="37"/>
      <c r="E653" s="37"/>
      <c r="F653" s="37"/>
    </row>
    <row r="654" spans="2:6">
      <c r="B654" s="52"/>
      <c r="C654" s="37"/>
      <c r="D654" s="37"/>
      <c r="E654" s="37"/>
      <c r="F654" s="37"/>
    </row>
    <row r="655" spans="2:6">
      <c r="B655" s="52"/>
      <c r="C655" s="37"/>
      <c r="D655" s="37"/>
      <c r="E655" s="37"/>
      <c r="F655" s="37"/>
    </row>
    <row r="656" spans="2:6">
      <c r="B656" s="52"/>
      <c r="C656" s="37"/>
      <c r="D656" s="37"/>
      <c r="E656" s="37"/>
      <c r="F656" s="37"/>
    </row>
    <row r="657" spans="2:6">
      <c r="B657" s="52"/>
      <c r="C657" s="37"/>
      <c r="D657" s="37"/>
      <c r="E657" s="37"/>
      <c r="F657" s="37"/>
    </row>
    <row r="658" spans="2:6">
      <c r="B658" s="52"/>
      <c r="C658" s="37"/>
      <c r="D658" s="37"/>
      <c r="E658" s="37"/>
      <c r="F658" s="37"/>
    </row>
    <row r="659" spans="2:6">
      <c r="B659" s="52"/>
      <c r="C659" s="37"/>
      <c r="D659" s="37"/>
      <c r="E659" s="37"/>
      <c r="F659" s="37"/>
    </row>
    <row r="660" spans="2:6">
      <c r="B660" s="52"/>
      <c r="C660" s="37"/>
      <c r="D660" s="37"/>
      <c r="E660" s="37"/>
      <c r="F660" s="37"/>
    </row>
    <row r="661" spans="2:6">
      <c r="B661" s="52"/>
      <c r="C661" s="37"/>
      <c r="D661" s="37"/>
      <c r="E661" s="37"/>
      <c r="F661" s="37"/>
    </row>
    <row r="662" spans="2:6">
      <c r="B662" s="52"/>
      <c r="C662" s="37"/>
      <c r="D662" s="37"/>
      <c r="E662" s="37"/>
      <c r="F662" s="37"/>
    </row>
    <row r="663" spans="2:6">
      <c r="B663" s="52"/>
      <c r="C663" s="37"/>
      <c r="D663" s="37"/>
      <c r="E663" s="37"/>
      <c r="F663" s="37"/>
    </row>
    <row r="664" spans="2:6">
      <c r="B664" s="52"/>
      <c r="C664" s="37"/>
      <c r="D664" s="37"/>
      <c r="E664" s="37"/>
      <c r="F664" s="37"/>
    </row>
    <row r="665" spans="2:6">
      <c r="B665" s="52"/>
      <c r="C665" s="37"/>
      <c r="D665" s="37"/>
      <c r="E665" s="37"/>
      <c r="F665" s="37"/>
    </row>
    <row r="666" spans="2:6">
      <c r="B666" s="52"/>
      <c r="C666" s="37"/>
      <c r="D666" s="37"/>
      <c r="E666" s="37"/>
      <c r="F666" s="37"/>
    </row>
    <row r="667" spans="2:6">
      <c r="B667" s="52"/>
      <c r="C667" s="37"/>
      <c r="D667" s="37"/>
      <c r="E667" s="37"/>
      <c r="F667" s="37"/>
    </row>
    <row r="668" spans="2:6">
      <c r="B668" s="52"/>
      <c r="C668" s="37"/>
      <c r="D668" s="37"/>
      <c r="E668" s="37"/>
      <c r="F668" s="37"/>
    </row>
    <row r="669" spans="2:6">
      <c r="B669" s="52"/>
      <c r="C669" s="37"/>
      <c r="D669" s="37"/>
      <c r="E669" s="37"/>
      <c r="F669" s="37"/>
    </row>
    <row r="670" spans="2:6">
      <c r="B670" s="52"/>
      <c r="C670" s="37"/>
      <c r="D670" s="37"/>
      <c r="E670" s="37"/>
      <c r="F670" s="37"/>
    </row>
    <row r="671" spans="2:6">
      <c r="B671" s="52"/>
      <c r="C671" s="37"/>
      <c r="D671" s="37"/>
      <c r="E671" s="37"/>
      <c r="F671" s="37"/>
    </row>
    <row r="672" spans="2:6">
      <c r="B672" s="52"/>
      <c r="C672" s="37"/>
      <c r="D672" s="37"/>
      <c r="E672" s="37"/>
      <c r="F672" s="37"/>
    </row>
    <row r="673" spans="2:6">
      <c r="B673" s="52"/>
      <c r="C673" s="37"/>
      <c r="D673" s="37"/>
      <c r="E673" s="37"/>
      <c r="F673" s="37"/>
    </row>
    <row r="674" spans="2:6">
      <c r="B674" s="52"/>
      <c r="C674" s="37"/>
      <c r="D674" s="37"/>
      <c r="E674" s="37"/>
      <c r="F674" s="37"/>
    </row>
    <row r="675" spans="2:6">
      <c r="B675" s="52"/>
      <c r="C675" s="37"/>
      <c r="D675" s="37"/>
      <c r="E675" s="37"/>
      <c r="F675" s="37"/>
    </row>
    <row r="676" spans="2:6">
      <c r="B676" s="52"/>
      <c r="C676" s="37"/>
      <c r="D676" s="37"/>
      <c r="E676" s="37"/>
      <c r="F676" s="37"/>
    </row>
    <row r="677" spans="2:6">
      <c r="B677" s="52"/>
      <c r="C677" s="37"/>
      <c r="D677" s="37"/>
      <c r="E677" s="37"/>
      <c r="F677" s="37"/>
    </row>
    <row r="678" spans="2:6">
      <c r="B678" s="52"/>
      <c r="C678" s="37"/>
      <c r="D678" s="37"/>
      <c r="E678" s="37"/>
      <c r="F678" s="37"/>
    </row>
    <row r="679" spans="2:6">
      <c r="B679" s="52"/>
      <c r="C679" s="37"/>
      <c r="D679" s="37"/>
      <c r="E679" s="37"/>
      <c r="F679" s="37"/>
    </row>
    <row r="680" spans="2:6">
      <c r="B680" s="52"/>
      <c r="C680" s="37"/>
      <c r="D680" s="37"/>
      <c r="E680" s="37"/>
      <c r="F680" s="37"/>
    </row>
    <row r="681" spans="2:6">
      <c r="B681" s="52"/>
      <c r="C681" s="37"/>
      <c r="D681" s="37"/>
      <c r="E681" s="37"/>
      <c r="F681" s="37"/>
    </row>
    <row r="682" spans="2:6">
      <c r="B682" s="52"/>
      <c r="C682" s="37"/>
      <c r="D682" s="37"/>
      <c r="E682" s="37"/>
      <c r="F682" s="37"/>
    </row>
    <row r="683" spans="2:6">
      <c r="B683" s="52"/>
      <c r="C683" s="37"/>
      <c r="D683" s="37"/>
      <c r="E683" s="37"/>
      <c r="F683" s="37"/>
    </row>
    <row r="684" spans="2:6">
      <c r="B684" s="52"/>
      <c r="C684" s="37"/>
      <c r="D684" s="37"/>
      <c r="E684" s="37"/>
      <c r="F684" s="37"/>
    </row>
    <row r="685" spans="2:6">
      <c r="B685" s="52"/>
      <c r="C685" s="37"/>
      <c r="D685" s="37"/>
      <c r="E685" s="37"/>
      <c r="F685" s="37"/>
    </row>
    <row r="686" spans="2:6">
      <c r="B686" s="52"/>
      <c r="C686" s="37"/>
      <c r="D686" s="37"/>
      <c r="E686" s="37"/>
      <c r="F686" s="37"/>
    </row>
    <row r="687" spans="2:6">
      <c r="B687" s="52"/>
      <c r="C687" s="37"/>
      <c r="D687" s="37"/>
      <c r="E687" s="37"/>
      <c r="F687" s="37"/>
    </row>
    <row r="688" spans="2:6">
      <c r="B688" s="52"/>
      <c r="C688" s="37"/>
      <c r="D688" s="37"/>
      <c r="E688" s="37"/>
      <c r="F688" s="37"/>
    </row>
    <row r="689" spans="2:6">
      <c r="B689" s="52"/>
      <c r="C689" s="37"/>
      <c r="D689" s="37"/>
      <c r="E689" s="37"/>
      <c r="F689" s="37"/>
    </row>
    <row r="690" spans="2:6">
      <c r="B690" s="52"/>
      <c r="C690" s="37"/>
      <c r="D690" s="37"/>
      <c r="E690" s="37"/>
      <c r="F690" s="37"/>
    </row>
    <row r="691" spans="2:6">
      <c r="B691" s="52"/>
      <c r="C691" s="37"/>
      <c r="D691" s="37"/>
      <c r="E691" s="37"/>
      <c r="F691" s="37"/>
    </row>
    <row r="692" spans="2:6">
      <c r="B692" s="52"/>
      <c r="C692" s="37"/>
      <c r="D692" s="37"/>
      <c r="E692" s="37"/>
      <c r="F692" s="37"/>
    </row>
    <row r="693" spans="2:6">
      <c r="B693" s="52"/>
      <c r="C693" s="37"/>
      <c r="D693" s="37"/>
      <c r="E693" s="37"/>
      <c r="F693" s="37"/>
    </row>
    <row r="694" spans="2:6">
      <c r="B694" s="52"/>
      <c r="C694" s="37"/>
      <c r="D694" s="37"/>
      <c r="E694" s="37"/>
      <c r="F694" s="37"/>
    </row>
    <row r="695" spans="2:6">
      <c r="B695" s="52"/>
      <c r="C695" s="37"/>
      <c r="D695" s="37"/>
      <c r="E695" s="37"/>
      <c r="F695" s="37"/>
    </row>
    <row r="696" spans="2:6">
      <c r="B696" s="52"/>
      <c r="C696" s="37"/>
      <c r="D696" s="37"/>
      <c r="E696" s="37"/>
      <c r="F696" s="37"/>
    </row>
    <row r="697" spans="2:6">
      <c r="B697" s="52"/>
      <c r="C697" s="37"/>
      <c r="D697" s="37"/>
      <c r="E697" s="37"/>
      <c r="F697" s="37"/>
    </row>
    <row r="698" spans="2:6">
      <c r="B698" s="52"/>
      <c r="C698" s="37"/>
      <c r="D698" s="37"/>
      <c r="E698" s="37"/>
      <c r="F698" s="37"/>
    </row>
    <row r="699" spans="2:6">
      <c r="B699" s="52"/>
      <c r="C699" s="37"/>
      <c r="D699" s="37"/>
      <c r="E699" s="37"/>
      <c r="F699" s="37"/>
    </row>
    <row r="700" spans="2:6">
      <c r="B700" s="52"/>
      <c r="C700" s="37"/>
      <c r="D700" s="37"/>
      <c r="E700" s="37"/>
      <c r="F700" s="37"/>
    </row>
    <row r="701" spans="2:6">
      <c r="B701" s="52"/>
      <c r="C701" s="37"/>
      <c r="D701" s="37"/>
      <c r="E701" s="37"/>
      <c r="F701" s="37"/>
    </row>
    <row r="702" spans="2:6">
      <c r="B702" s="52"/>
      <c r="C702" s="37"/>
      <c r="D702" s="37"/>
      <c r="E702" s="37"/>
      <c r="F702" s="37"/>
    </row>
    <row r="703" spans="2:6">
      <c r="B703" s="52"/>
      <c r="C703" s="37"/>
      <c r="D703" s="37"/>
      <c r="E703" s="37"/>
      <c r="F703" s="37"/>
    </row>
    <row r="704" spans="2:6">
      <c r="B704" s="52"/>
      <c r="C704" s="37"/>
      <c r="D704" s="37"/>
      <c r="E704" s="37"/>
      <c r="F704" s="37"/>
    </row>
    <row r="705" spans="2:6">
      <c r="B705" s="52"/>
      <c r="C705" s="37"/>
      <c r="D705" s="37"/>
      <c r="E705" s="37"/>
      <c r="F705" s="37"/>
    </row>
    <row r="706" spans="2:6">
      <c r="B706" s="52"/>
      <c r="C706" s="37"/>
      <c r="D706" s="37"/>
      <c r="E706" s="37"/>
      <c r="F706" s="37"/>
    </row>
    <row r="707" spans="2:6">
      <c r="B707" s="52"/>
      <c r="C707" s="37"/>
      <c r="D707" s="37"/>
      <c r="E707" s="37"/>
      <c r="F707" s="37"/>
    </row>
    <row r="708" spans="2:6">
      <c r="B708" s="52"/>
      <c r="C708" s="37"/>
      <c r="D708" s="37"/>
      <c r="E708" s="37"/>
      <c r="F708" s="37"/>
    </row>
    <row r="709" spans="2:6">
      <c r="B709" s="52"/>
      <c r="C709" s="37"/>
      <c r="D709" s="37"/>
      <c r="E709" s="37"/>
      <c r="F709" s="37"/>
    </row>
    <row r="710" spans="2:6">
      <c r="B710" s="52"/>
      <c r="C710" s="37"/>
      <c r="D710" s="37"/>
      <c r="E710" s="37"/>
      <c r="F710" s="37"/>
    </row>
    <row r="711" spans="2:6">
      <c r="B711" s="52"/>
      <c r="C711" s="37"/>
      <c r="D711" s="37"/>
      <c r="E711" s="37"/>
      <c r="F711" s="37"/>
    </row>
    <row r="712" spans="2:6">
      <c r="B712" s="52"/>
      <c r="C712" s="37"/>
      <c r="D712" s="37"/>
      <c r="E712" s="37"/>
      <c r="F712" s="37"/>
    </row>
    <row r="713" spans="2:6">
      <c r="B713" s="52"/>
      <c r="C713" s="37"/>
      <c r="D713" s="37"/>
      <c r="E713" s="37"/>
      <c r="F713" s="37"/>
    </row>
    <row r="714" spans="2:6">
      <c r="B714" s="52"/>
      <c r="C714" s="37"/>
      <c r="D714" s="37"/>
      <c r="E714" s="37"/>
      <c r="F714" s="37"/>
    </row>
    <row r="715" spans="2:6">
      <c r="B715" s="52"/>
      <c r="C715" s="37"/>
      <c r="D715" s="37"/>
      <c r="E715" s="37"/>
      <c r="F715" s="37"/>
    </row>
    <row r="716" spans="2:6">
      <c r="B716" s="52"/>
      <c r="C716" s="37"/>
      <c r="D716" s="37"/>
      <c r="E716" s="37"/>
      <c r="F716" s="37"/>
    </row>
    <row r="717" spans="2:6">
      <c r="B717" s="52"/>
      <c r="C717" s="37"/>
      <c r="D717" s="37"/>
      <c r="E717" s="37"/>
      <c r="F717" s="37"/>
    </row>
    <row r="718" spans="2:6">
      <c r="B718" s="52"/>
      <c r="C718" s="37"/>
      <c r="D718" s="37"/>
      <c r="E718" s="37"/>
      <c r="F718" s="37"/>
    </row>
    <row r="719" spans="2:6">
      <c r="B719" s="52"/>
      <c r="C719" s="37"/>
      <c r="D719" s="37"/>
      <c r="E719" s="37"/>
      <c r="F719" s="37"/>
    </row>
    <row r="720" spans="2:6">
      <c r="B720" s="52"/>
      <c r="C720" s="37"/>
      <c r="D720" s="37"/>
      <c r="E720" s="37"/>
      <c r="F720" s="37"/>
    </row>
    <row r="721" spans="2:6">
      <c r="B721" s="52"/>
      <c r="C721" s="37"/>
      <c r="D721" s="37"/>
      <c r="E721" s="37"/>
      <c r="F721" s="37"/>
    </row>
    <row r="722" spans="2:6">
      <c r="B722" s="52"/>
      <c r="C722" s="37"/>
      <c r="D722" s="37"/>
      <c r="E722" s="37"/>
      <c r="F722" s="37"/>
    </row>
    <row r="723" spans="2:6">
      <c r="B723" s="52"/>
      <c r="C723" s="37"/>
      <c r="D723" s="37"/>
      <c r="E723" s="37"/>
      <c r="F723" s="37"/>
    </row>
    <row r="724" spans="2:6">
      <c r="B724" s="52"/>
      <c r="C724" s="37"/>
      <c r="D724" s="37"/>
      <c r="E724" s="37"/>
      <c r="F724" s="37"/>
    </row>
    <row r="725" spans="2:6">
      <c r="B725" s="52"/>
      <c r="C725" s="37"/>
      <c r="D725" s="37"/>
      <c r="E725" s="37"/>
      <c r="F725" s="37"/>
    </row>
    <row r="726" spans="2:6">
      <c r="B726" s="52"/>
      <c r="C726" s="37"/>
      <c r="D726" s="37"/>
      <c r="E726" s="37"/>
      <c r="F726" s="37"/>
    </row>
    <row r="727" spans="2:6">
      <c r="B727" s="52"/>
      <c r="C727" s="37"/>
      <c r="D727" s="37"/>
      <c r="E727" s="37"/>
      <c r="F727" s="37"/>
    </row>
    <row r="728" spans="2:6">
      <c r="B728" s="52"/>
      <c r="C728" s="37"/>
      <c r="D728" s="37"/>
      <c r="E728" s="37"/>
      <c r="F728" s="37"/>
    </row>
    <row r="729" spans="2:6">
      <c r="B729" s="52"/>
      <c r="C729" s="37"/>
      <c r="D729" s="37"/>
      <c r="E729" s="37"/>
      <c r="F729" s="37"/>
    </row>
    <row r="730" spans="2:6">
      <c r="B730" s="52"/>
      <c r="C730" s="37"/>
      <c r="D730" s="37"/>
      <c r="E730" s="37"/>
      <c r="F730" s="37"/>
    </row>
    <row r="731" spans="2:6">
      <c r="B731" s="52"/>
      <c r="C731" s="37"/>
      <c r="D731" s="37"/>
      <c r="E731" s="37"/>
      <c r="F731" s="37"/>
    </row>
    <row r="732" spans="2:6">
      <c r="B732" s="52"/>
      <c r="C732" s="37"/>
      <c r="D732" s="37"/>
      <c r="E732" s="37"/>
      <c r="F732" s="37"/>
    </row>
    <row r="733" spans="2:6">
      <c r="B733" s="52"/>
      <c r="C733" s="37"/>
      <c r="D733" s="37"/>
      <c r="E733" s="37"/>
      <c r="F733" s="37"/>
    </row>
    <row r="734" spans="2:6">
      <c r="B734" s="52"/>
      <c r="C734" s="37"/>
      <c r="D734" s="37"/>
      <c r="E734" s="37"/>
      <c r="F734" s="37"/>
    </row>
    <row r="735" spans="2:6">
      <c r="B735" s="52"/>
      <c r="C735" s="37"/>
      <c r="D735" s="37"/>
      <c r="E735" s="37"/>
      <c r="F735" s="37"/>
    </row>
    <row r="736" spans="2:6">
      <c r="B736" s="52"/>
      <c r="C736" s="37"/>
      <c r="D736" s="37"/>
      <c r="E736" s="37"/>
      <c r="F736" s="37"/>
    </row>
    <row r="737" spans="2:6">
      <c r="B737" s="52"/>
      <c r="C737" s="37"/>
      <c r="D737" s="37"/>
      <c r="E737" s="37"/>
      <c r="F737" s="37"/>
    </row>
    <row r="738" spans="2:6">
      <c r="B738" s="52"/>
      <c r="C738" s="37"/>
      <c r="D738" s="37"/>
      <c r="E738" s="37"/>
      <c r="F738" s="37"/>
    </row>
    <row r="739" spans="2:6">
      <c r="B739" s="52"/>
      <c r="C739" s="37"/>
      <c r="D739" s="37"/>
      <c r="E739" s="37"/>
      <c r="F739" s="37"/>
    </row>
    <row r="740" spans="2:6">
      <c r="B740" s="52"/>
      <c r="C740" s="37"/>
      <c r="D740" s="37"/>
      <c r="E740" s="37"/>
      <c r="F740" s="37"/>
    </row>
    <row r="741" spans="2:6">
      <c r="B741" s="52"/>
      <c r="C741" s="37"/>
      <c r="D741" s="37"/>
      <c r="E741" s="37"/>
      <c r="F741" s="37"/>
    </row>
    <row r="742" spans="2:6">
      <c r="B742" s="52"/>
      <c r="C742" s="37"/>
      <c r="D742" s="37"/>
      <c r="E742" s="37"/>
      <c r="F742" s="37"/>
    </row>
    <row r="743" spans="2:6">
      <c r="B743" s="52"/>
      <c r="C743" s="37"/>
      <c r="D743" s="37"/>
      <c r="E743" s="37"/>
      <c r="F743" s="37"/>
    </row>
    <row r="744" spans="2:6">
      <c r="B744" s="52"/>
      <c r="C744" s="37"/>
      <c r="D744" s="37"/>
      <c r="E744" s="37"/>
      <c r="F744" s="37"/>
    </row>
    <row r="745" spans="2:6">
      <c r="B745" s="52"/>
      <c r="C745" s="37"/>
      <c r="D745" s="37"/>
      <c r="E745" s="37"/>
      <c r="F745" s="37"/>
    </row>
    <row r="746" spans="2:6">
      <c r="B746" s="52"/>
      <c r="C746" s="37"/>
      <c r="D746" s="37"/>
      <c r="E746" s="37"/>
      <c r="F746" s="37"/>
    </row>
    <row r="747" spans="2:6">
      <c r="B747" s="52"/>
      <c r="C747" s="37"/>
      <c r="D747" s="37"/>
      <c r="E747" s="37"/>
      <c r="F747" s="37"/>
    </row>
    <row r="748" spans="2:6">
      <c r="B748" s="52"/>
      <c r="C748" s="37"/>
      <c r="D748" s="37"/>
      <c r="E748" s="37"/>
      <c r="F748" s="37"/>
    </row>
    <row r="749" spans="2:6">
      <c r="B749" s="52"/>
      <c r="C749" s="37"/>
      <c r="D749" s="37"/>
      <c r="E749" s="37"/>
      <c r="F749" s="37"/>
    </row>
    <row r="750" spans="2:6">
      <c r="B750" s="52"/>
      <c r="C750" s="37"/>
      <c r="D750" s="37"/>
      <c r="E750" s="37"/>
      <c r="F750" s="37"/>
    </row>
    <row r="751" spans="2:6">
      <c r="B751" s="52"/>
      <c r="C751" s="37"/>
      <c r="D751" s="37"/>
      <c r="E751" s="37"/>
      <c r="F751" s="37"/>
    </row>
    <row r="752" spans="2:6">
      <c r="B752" s="52"/>
      <c r="C752" s="37"/>
      <c r="D752" s="37"/>
      <c r="E752" s="37"/>
      <c r="F752" s="37"/>
    </row>
    <row r="753" spans="2:6">
      <c r="B753" s="52"/>
      <c r="C753" s="37"/>
      <c r="D753" s="37"/>
      <c r="E753" s="37"/>
      <c r="F753" s="37"/>
    </row>
    <row r="754" spans="2:6">
      <c r="B754" s="52"/>
      <c r="C754" s="37"/>
      <c r="D754" s="37"/>
      <c r="E754" s="37"/>
      <c r="F754" s="37"/>
    </row>
    <row r="755" spans="2:6">
      <c r="B755" s="52"/>
      <c r="C755" s="37"/>
      <c r="D755" s="37"/>
      <c r="E755" s="37"/>
      <c r="F755" s="37"/>
    </row>
    <row r="756" spans="2:6">
      <c r="B756" s="52"/>
      <c r="C756" s="37"/>
      <c r="D756" s="37"/>
      <c r="E756" s="37"/>
      <c r="F756" s="37"/>
    </row>
    <row r="757" spans="2:6">
      <c r="B757" s="52"/>
      <c r="C757" s="37"/>
      <c r="D757" s="37"/>
      <c r="E757" s="37"/>
      <c r="F757" s="37"/>
    </row>
    <row r="758" spans="2:6">
      <c r="B758" s="52"/>
      <c r="C758" s="37"/>
      <c r="D758" s="37"/>
      <c r="E758" s="37"/>
      <c r="F758" s="37"/>
    </row>
    <row r="759" spans="2:6">
      <c r="B759" s="52"/>
      <c r="C759" s="37"/>
      <c r="D759" s="37"/>
      <c r="E759" s="37"/>
      <c r="F759" s="37"/>
    </row>
    <row r="760" spans="2:6">
      <c r="B760" s="52"/>
      <c r="C760" s="37"/>
      <c r="D760" s="37"/>
      <c r="E760" s="37"/>
      <c r="F760" s="37"/>
    </row>
    <row r="761" spans="2:6">
      <c r="B761" s="52"/>
      <c r="C761" s="37"/>
      <c r="D761" s="37"/>
      <c r="E761" s="37"/>
      <c r="F761" s="37"/>
    </row>
    <row r="762" spans="2:6">
      <c r="B762" s="52"/>
      <c r="C762" s="37"/>
      <c r="D762" s="37"/>
      <c r="E762" s="37"/>
      <c r="F762" s="37"/>
    </row>
    <row r="763" spans="2:6">
      <c r="B763" s="52"/>
      <c r="C763" s="37"/>
      <c r="D763" s="37"/>
      <c r="E763" s="37"/>
      <c r="F763" s="37"/>
    </row>
    <row r="764" spans="2:6">
      <c r="B764" s="52"/>
      <c r="C764" s="37"/>
      <c r="D764" s="37"/>
      <c r="E764" s="37"/>
      <c r="F764" s="37"/>
    </row>
    <row r="765" spans="2:6">
      <c r="B765" s="52"/>
      <c r="C765" s="37"/>
      <c r="D765" s="37"/>
      <c r="E765" s="37"/>
      <c r="F765" s="37"/>
    </row>
    <row r="766" spans="2:6">
      <c r="B766" s="52"/>
      <c r="C766" s="37"/>
      <c r="D766" s="37"/>
      <c r="E766" s="37"/>
      <c r="F766" s="37"/>
    </row>
    <row r="767" spans="2:6">
      <c r="B767" s="52"/>
      <c r="C767" s="37"/>
      <c r="D767" s="37"/>
      <c r="E767" s="37"/>
      <c r="F767" s="37"/>
    </row>
    <row r="768" spans="2:6">
      <c r="B768" s="52"/>
      <c r="C768" s="37"/>
      <c r="D768" s="37"/>
      <c r="E768" s="37"/>
      <c r="F768" s="37"/>
    </row>
    <row r="769" spans="2:6">
      <c r="B769" s="52"/>
      <c r="C769" s="37"/>
      <c r="D769" s="37"/>
      <c r="E769" s="37"/>
      <c r="F769" s="37"/>
    </row>
    <row r="770" spans="2:6">
      <c r="B770" s="52"/>
      <c r="C770" s="37"/>
      <c r="D770" s="37"/>
      <c r="E770" s="37"/>
      <c r="F770" s="37"/>
    </row>
    <row r="771" spans="2:6">
      <c r="B771" s="52"/>
      <c r="C771" s="37"/>
      <c r="D771" s="37"/>
      <c r="E771" s="37"/>
      <c r="F771" s="37"/>
    </row>
    <row r="772" spans="2:6">
      <c r="B772" s="52"/>
      <c r="C772" s="37"/>
      <c r="D772" s="37"/>
      <c r="E772" s="37"/>
      <c r="F772" s="37"/>
    </row>
    <row r="773" spans="2:6">
      <c r="B773" s="52"/>
      <c r="C773" s="37"/>
      <c r="D773" s="37"/>
      <c r="E773" s="37"/>
      <c r="F773" s="37"/>
    </row>
    <row r="774" spans="2:6">
      <c r="B774" s="52"/>
      <c r="C774" s="37"/>
      <c r="D774" s="37"/>
      <c r="E774" s="37"/>
      <c r="F774" s="37"/>
    </row>
    <row r="775" spans="2:6">
      <c r="B775" s="52"/>
      <c r="C775" s="37"/>
      <c r="D775" s="37"/>
      <c r="E775" s="37"/>
      <c r="F775" s="37"/>
    </row>
    <row r="776" spans="2:6">
      <c r="B776" s="52"/>
      <c r="C776" s="37"/>
      <c r="D776" s="37"/>
      <c r="E776" s="37"/>
      <c r="F776" s="37"/>
    </row>
    <row r="777" spans="2:6">
      <c r="B777" s="52"/>
      <c r="C777" s="37"/>
      <c r="D777" s="37"/>
      <c r="E777" s="37"/>
      <c r="F777" s="37"/>
    </row>
    <row r="778" spans="2:6">
      <c r="B778" s="52"/>
      <c r="C778" s="37"/>
      <c r="D778" s="37"/>
      <c r="E778" s="37"/>
      <c r="F778" s="37"/>
    </row>
    <row r="779" spans="2:6">
      <c r="B779" s="52"/>
      <c r="C779" s="37"/>
      <c r="D779" s="37"/>
      <c r="E779" s="37"/>
      <c r="F779" s="37"/>
    </row>
    <row r="780" spans="2:6">
      <c r="B780" s="52"/>
      <c r="C780" s="37"/>
      <c r="D780" s="37"/>
      <c r="E780" s="37"/>
      <c r="F780" s="37"/>
    </row>
    <row r="781" spans="2:6">
      <c r="B781" s="52"/>
      <c r="C781" s="37"/>
      <c r="D781" s="37"/>
      <c r="E781" s="37"/>
      <c r="F781" s="37"/>
    </row>
    <row r="782" spans="2:6">
      <c r="B782" s="52"/>
      <c r="C782" s="37"/>
      <c r="D782" s="37"/>
      <c r="E782" s="37"/>
      <c r="F782" s="37"/>
    </row>
    <row r="783" spans="2:6">
      <c r="B783" s="52"/>
      <c r="C783" s="37"/>
      <c r="D783" s="37"/>
      <c r="E783" s="37"/>
      <c r="F783" s="37"/>
    </row>
    <row r="784" spans="2:6">
      <c r="B784" s="52"/>
      <c r="C784" s="37"/>
      <c r="D784" s="37"/>
      <c r="E784" s="37"/>
      <c r="F784" s="37"/>
    </row>
    <row r="785" spans="2:6">
      <c r="B785" s="52"/>
      <c r="C785" s="37"/>
      <c r="D785" s="37"/>
      <c r="E785" s="37"/>
      <c r="F785" s="37"/>
    </row>
    <row r="786" spans="2:6">
      <c r="B786" s="52"/>
      <c r="C786" s="37"/>
      <c r="D786" s="37"/>
      <c r="E786" s="37"/>
      <c r="F786" s="37"/>
    </row>
    <row r="787" spans="2:6">
      <c r="B787" s="52"/>
      <c r="C787" s="37"/>
      <c r="D787" s="37"/>
      <c r="E787" s="37"/>
      <c r="F787" s="37"/>
    </row>
    <row r="788" spans="2:6">
      <c r="B788" s="52"/>
      <c r="C788" s="37"/>
      <c r="D788" s="37"/>
      <c r="E788" s="37"/>
      <c r="F788" s="37"/>
    </row>
    <row r="789" spans="2:6">
      <c r="B789" s="52"/>
      <c r="C789" s="37"/>
      <c r="D789" s="37"/>
      <c r="E789" s="37"/>
      <c r="F789" s="37"/>
    </row>
    <row r="790" spans="2:6">
      <c r="B790" s="52"/>
      <c r="C790" s="37"/>
      <c r="D790" s="37"/>
      <c r="E790" s="37"/>
      <c r="F790" s="37"/>
    </row>
    <row r="791" spans="2:6">
      <c r="B791" s="52"/>
      <c r="C791" s="37"/>
      <c r="D791" s="37"/>
      <c r="E791" s="37"/>
      <c r="F791" s="37"/>
    </row>
    <row r="792" spans="2:6">
      <c r="B792" s="52"/>
      <c r="C792" s="37"/>
      <c r="D792" s="37"/>
      <c r="E792" s="37"/>
      <c r="F792" s="37"/>
    </row>
    <row r="793" spans="2:6">
      <c r="B793" s="52"/>
      <c r="C793" s="37"/>
      <c r="D793" s="37"/>
      <c r="E793" s="37"/>
      <c r="F793" s="37"/>
    </row>
    <row r="794" spans="2:6">
      <c r="B794" s="52"/>
      <c r="C794" s="37"/>
      <c r="D794" s="37"/>
      <c r="E794" s="37"/>
      <c r="F794" s="37"/>
    </row>
    <row r="795" spans="2:6">
      <c r="B795" s="52"/>
      <c r="C795" s="37"/>
      <c r="D795" s="37"/>
      <c r="E795" s="37"/>
      <c r="F795" s="37"/>
    </row>
    <row r="796" spans="2:6">
      <c r="B796" s="52"/>
      <c r="C796" s="37"/>
      <c r="D796" s="37"/>
      <c r="E796" s="37"/>
      <c r="F796" s="37"/>
    </row>
    <row r="797" spans="2:6">
      <c r="B797" s="52"/>
      <c r="C797" s="37"/>
      <c r="D797" s="37"/>
      <c r="E797" s="37"/>
      <c r="F797" s="37"/>
    </row>
    <row r="798" spans="2:6">
      <c r="B798" s="52"/>
      <c r="C798" s="37"/>
      <c r="D798" s="37"/>
      <c r="E798" s="37"/>
      <c r="F798" s="37"/>
    </row>
    <row r="799" spans="2:6">
      <c r="B799" s="52"/>
      <c r="C799" s="37"/>
      <c r="D799" s="37"/>
      <c r="E799" s="37"/>
      <c r="F799" s="37"/>
    </row>
    <row r="800" spans="2:6">
      <c r="B800" s="52"/>
      <c r="C800" s="37"/>
      <c r="D800" s="37"/>
      <c r="E800" s="37"/>
      <c r="F800" s="37"/>
    </row>
    <row r="801" spans="2:6">
      <c r="B801" s="52"/>
      <c r="C801" s="37"/>
      <c r="D801" s="37"/>
      <c r="E801" s="37"/>
      <c r="F801" s="37"/>
    </row>
    <row r="802" spans="2:6">
      <c r="B802" s="52"/>
      <c r="C802" s="37"/>
      <c r="D802" s="37"/>
      <c r="E802" s="37"/>
      <c r="F802" s="37"/>
    </row>
    <row r="803" spans="2:6">
      <c r="B803" s="52"/>
      <c r="C803" s="37"/>
      <c r="D803" s="37"/>
      <c r="E803" s="37"/>
      <c r="F803" s="37"/>
    </row>
    <row r="804" spans="2:6">
      <c r="B804" s="52"/>
      <c r="C804" s="37"/>
      <c r="D804" s="37"/>
      <c r="E804" s="37"/>
      <c r="F804" s="37"/>
    </row>
    <row r="805" spans="2:6">
      <c r="B805" s="52"/>
      <c r="C805" s="37"/>
      <c r="D805" s="37"/>
      <c r="E805" s="37"/>
      <c r="F805" s="37"/>
    </row>
    <row r="806" spans="2:6">
      <c r="B806" s="52"/>
      <c r="C806" s="37"/>
      <c r="D806" s="37"/>
      <c r="E806" s="37"/>
      <c r="F806" s="37"/>
    </row>
    <row r="807" spans="2:6">
      <c r="B807" s="52"/>
      <c r="C807" s="37"/>
      <c r="D807" s="37"/>
      <c r="E807" s="37"/>
      <c r="F807" s="37"/>
    </row>
    <row r="808" spans="2:6">
      <c r="B808" s="52"/>
      <c r="C808" s="37"/>
      <c r="D808" s="37"/>
      <c r="E808" s="37"/>
      <c r="F808" s="37"/>
    </row>
    <row r="809" spans="2:6">
      <c r="B809" s="52"/>
      <c r="C809" s="37"/>
      <c r="D809" s="37"/>
      <c r="E809" s="37"/>
      <c r="F809" s="37"/>
    </row>
    <row r="810" spans="2:6">
      <c r="B810" s="52"/>
      <c r="C810" s="37"/>
      <c r="D810" s="37"/>
      <c r="E810" s="37"/>
      <c r="F810" s="37"/>
    </row>
    <row r="811" spans="2:6">
      <c r="B811" s="52"/>
      <c r="C811" s="37"/>
      <c r="D811" s="37"/>
      <c r="E811" s="37"/>
      <c r="F811" s="37"/>
    </row>
    <row r="812" spans="2:6">
      <c r="B812" s="52"/>
      <c r="C812" s="37"/>
      <c r="D812" s="37"/>
      <c r="E812" s="37"/>
      <c r="F812" s="37"/>
    </row>
    <row r="813" spans="2:6">
      <c r="B813" s="52"/>
      <c r="C813" s="37"/>
      <c r="D813" s="37"/>
      <c r="E813" s="37"/>
      <c r="F813" s="37"/>
    </row>
    <row r="814" spans="2:6">
      <c r="B814" s="52"/>
      <c r="C814" s="37"/>
      <c r="D814" s="37"/>
      <c r="E814" s="37"/>
      <c r="F814" s="37"/>
    </row>
    <row r="815" spans="2:6">
      <c r="B815" s="52"/>
      <c r="C815" s="37"/>
      <c r="D815" s="37"/>
      <c r="E815" s="37"/>
      <c r="F815" s="37"/>
    </row>
    <row r="816" spans="2:6">
      <c r="B816" s="52"/>
      <c r="C816" s="37"/>
      <c r="D816" s="37"/>
      <c r="E816" s="37"/>
      <c r="F816" s="37"/>
    </row>
    <row r="817" spans="2:6">
      <c r="B817" s="52"/>
      <c r="C817" s="37"/>
      <c r="D817" s="37"/>
      <c r="E817" s="37"/>
      <c r="F817" s="37"/>
    </row>
    <row r="818" spans="2:6">
      <c r="B818" s="52"/>
      <c r="C818" s="37"/>
      <c r="D818" s="37"/>
      <c r="E818" s="37"/>
      <c r="F818" s="37"/>
    </row>
    <row r="819" spans="2:6">
      <c r="B819" s="52"/>
      <c r="C819" s="37"/>
      <c r="D819" s="37"/>
      <c r="E819" s="37"/>
      <c r="F819" s="37"/>
    </row>
    <row r="820" spans="2:6">
      <c r="B820" s="52"/>
      <c r="C820" s="37"/>
      <c r="D820" s="37"/>
      <c r="E820" s="37"/>
      <c r="F820" s="37"/>
    </row>
    <row r="821" spans="2:6">
      <c r="B821" s="52"/>
      <c r="C821" s="37"/>
      <c r="D821" s="37"/>
      <c r="E821" s="37"/>
      <c r="F821" s="37"/>
    </row>
    <row r="822" spans="2:6">
      <c r="B822" s="52"/>
      <c r="C822" s="37"/>
      <c r="D822" s="37"/>
      <c r="E822" s="37"/>
      <c r="F822" s="37"/>
    </row>
    <row r="823" spans="2:6">
      <c r="B823" s="52"/>
      <c r="C823" s="37"/>
      <c r="D823" s="37"/>
      <c r="E823" s="37"/>
      <c r="F823" s="37"/>
    </row>
    <row r="824" spans="2:6">
      <c r="B824" s="52"/>
      <c r="C824" s="37"/>
      <c r="D824" s="37"/>
      <c r="E824" s="37"/>
      <c r="F824" s="37"/>
    </row>
    <row r="825" spans="2:6">
      <c r="B825" s="52"/>
      <c r="C825" s="37"/>
      <c r="D825" s="37"/>
      <c r="E825" s="37"/>
      <c r="F825" s="37"/>
    </row>
    <row r="826" spans="2:6">
      <c r="B826" s="52"/>
      <c r="C826" s="37"/>
      <c r="D826" s="37"/>
      <c r="E826" s="37"/>
      <c r="F826" s="37"/>
    </row>
    <row r="827" spans="2:6">
      <c r="B827" s="52"/>
      <c r="C827" s="37"/>
      <c r="D827" s="37"/>
      <c r="E827" s="37"/>
      <c r="F827" s="37"/>
    </row>
    <row r="828" spans="2:6">
      <c r="B828" s="52"/>
      <c r="C828" s="37"/>
      <c r="D828" s="37"/>
      <c r="E828" s="37"/>
      <c r="F828" s="37"/>
    </row>
    <row r="829" spans="2:6">
      <c r="B829" s="52"/>
      <c r="C829" s="37"/>
      <c r="D829" s="37"/>
      <c r="E829" s="37"/>
      <c r="F829" s="37"/>
    </row>
    <row r="830" spans="2:6">
      <c r="B830" s="52"/>
      <c r="C830" s="37"/>
      <c r="D830" s="37"/>
      <c r="E830" s="37"/>
      <c r="F830" s="37"/>
    </row>
    <row r="831" spans="2:6">
      <c r="B831" s="52"/>
      <c r="C831" s="37"/>
      <c r="D831" s="37"/>
      <c r="E831" s="37"/>
      <c r="F831" s="37"/>
    </row>
    <row r="832" spans="2:6">
      <c r="B832" s="52"/>
      <c r="C832" s="37"/>
      <c r="D832" s="37"/>
      <c r="E832" s="37"/>
      <c r="F832" s="37"/>
    </row>
    <row r="833" spans="2:6">
      <c r="B833" s="52"/>
      <c r="C833" s="37"/>
      <c r="D833" s="37"/>
      <c r="E833" s="37"/>
      <c r="F833" s="37"/>
    </row>
    <row r="834" spans="2:6">
      <c r="B834" s="52"/>
      <c r="C834" s="37"/>
      <c r="D834" s="37"/>
      <c r="E834" s="37"/>
      <c r="F834" s="37"/>
    </row>
    <row r="835" spans="2:6">
      <c r="B835" s="52"/>
      <c r="C835" s="37"/>
      <c r="D835" s="37"/>
      <c r="E835" s="37"/>
      <c r="F835" s="37"/>
    </row>
    <row r="836" spans="2:6">
      <c r="B836" s="52"/>
      <c r="C836" s="37"/>
      <c r="D836" s="37"/>
      <c r="E836" s="37"/>
      <c r="F836" s="37"/>
    </row>
    <row r="837" spans="2:6">
      <c r="B837" s="52"/>
      <c r="C837" s="37"/>
      <c r="D837" s="37"/>
      <c r="E837" s="37"/>
      <c r="F837" s="37"/>
    </row>
    <row r="838" spans="2:6">
      <c r="B838" s="52"/>
      <c r="C838" s="37"/>
      <c r="D838" s="37"/>
      <c r="E838" s="37"/>
      <c r="F838" s="37"/>
    </row>
    <row r="839" spans="2:6">
      <c r="B839" s="52"/>
      <c r="C839" s="37"/>
      <c r="D839" s="37"/>
      <c r="E839" s="37"/>
      <c r="F839" s="37"/>
    </row>
    <row r="840" spans="2:6">
      <c r="B840" s="52"/>
      <c r="C840" s="37"/>
      <c r="D840" s="37"/>
      <c r="E840" s="37"/>
      <c r="F840" s="37"/>
    </row>
    <row r="841" spans="2:6">
      <c r="B841" s="52"/>
      <c r="C841" s="37"/>
      <c r="D841" s="37"/>
      <c r="E841" s="37"/>
      <c r="F841" s="37"/>
    </row>
    <row r="842" spans="2:6">
      <c r="B842" s="52"/>
      <c r="C842" s="37"/>
      <c r="D842" s="37"/>
      <c r="E842" s="37"/>
      <c r="F842" s="37"/>
    </row>
    <row r="843" spans="2:6">
      <c r="B843" s="52"/>
      <c r="C843" s="37"/>
      <c r="D843" s="37"/>
      <c r="E843" s="37"/>
      <c r="F843" s="37"/>
    </row>
    <row r="844" spans="2:6">
      <c r="B844" s="52"/>
      <c r="C844" s="37"/>
      <c r="D844" s="37"/>
      <c r="E844" s="37"/>
      <c r="F844" s="37"/>
    </row>
    <row r="845" spans="2:6">
      <c r="B845" s="52"/>
      <c r="C845" s="37"/>
      <c r="D845" s="37"/>
      <c r="E845" s="37"/>
      <c r="F845" s="37"/>
    </row>
    <row r="846" spans="2:6">
      <c r="B846" s="52"/>
      <c r="C846" s="37"/>
      <c r="D846" s="37"/>
      <c r="E846" s="37"/>
      <c r="F846" s="37"/>
    </row>
    <row r="847" spans="2:6">
      <c r="B847" s="52"/>
      <c r="C847" s="37"/>
      <c r="D847" s="37"/>
      <c r="E847" s="37"/>
      <c r="F847" s="37"/>
    </row>
    <row r="848" spans="2:6">
      <c r="B848" s="52"/>
      <c r="C848" s="37"/>
      <c r="D848" s="37"/>
      <c r="E848" s="37"/>
      <c r="F848" s="37"/>
    </row>
    <row r="849" spans="2:6">
      <c r="B849" s="52"/>
      <c r="C849" s="37"/>
      <c r="D849" s="37"/>
      <c r="E849" s="37"/>
      <c r="F849" s="37"/>
    </row>
    <row r="850" spans="2:6">
      <c r="B850" s="52"/>
      <c r="C850" s="37"/>
      <c r="D850" s="37"/>
      <c r="E850" s="37"/>
      <c r="F850" s="37"/>
    </row>
    <row r="851" spans="2:6">
      <c r="B851" s="52"/>
      <c r="C851" s="37"/>
      <c r="D851" s="37"/>
      <c r="E851" s="37"/>
      <c r="F851" s="37"/>
    </row>
    <row r="852" spans="2:6">
      <c r="B852" s="52"/>
      <c r="C852" s="37"/>
      <c r="D852" s="37"/>
      <c r="E852" s="37"/>
      <c r="F852" s="37"/>
    </row>
    <row r="853" spans="2:6">
      <c r="B853" s="52"/>
      <c r="C853" s="37"/>
      <c r="D853" s="37"/>
      <c r="E853" s="37"/>
      <c r="F853" s="37"/>
    </row>
    <row r="854" spans="2:6">
      <c r="B854" s="52"/>
      <c r="C854" s="37"/>
      <c r="D854" s="37"/>
      <c r="E854" s="37"/>
      <c r="F854" s="37"/>
    </row>
    <row r="855" spans="2:6">
      <c r="B855" s="52"/>
      <c r="C855" s="37"/>
      <c r="D855" s="37"/>
      <c r="E855" s="37"/>
      <c r="F855" s="37"/>
    </row>
    <row r="856" spans="2:6">
      <c r="B856" s="52"/>
      <c r="C856" s="37"/>
      <c r="D856" s="37"/>
      <c r="E856" s="37"/>
      <c r="F856" s="37"/>
    </row>
    <row r="857" spans="2:6">
      <c r="B857" s="52"/>
      <c r="C857" s="37"/>
      <c r="D857" s="37"/>
      <c r="E857" s="37"/>
      <c r="F857" s="37"/>
    </row>
    <row r="858" spans="2:6">
      <c r="B858" s="52"/>
      <c r="C858" s="37"/>
      <c r="D858" s="37"/>
      <c r="E858" s="37"/>
      <c r="F858" s="37"/>
    </row>
    <row r="859" spans="2:6">
      <c r="B859" s="52"/>
      <c r="C859" s="37"/>
      <c r="D859" s="37"/>
      <c r="E859" s="37"/>
      <c r="F859" s="37"/>
    </row>
    <row r="860" spans="2:6">
      <c r="B860" s="52"/>
      <c r="C860" s="37"/>
      <c r="D860" s="37"/>
      <c r="E860" s="37"/>
      <c r="F860" s="37"/>
    </row>
    <row r="861" spans="2:6">
      <c r="B861" s="52"/>
      <c r="C861" s="37"/>
      <c r="D861" s="37"/>
      <c r="E861" s="37"/>
      <c r="F861" s="37"/>
    </row>
    <row r="862" spans="2:6">
      <c r="B862" s="52"/>
      <c r="C862" s="37"/>
      <c r="D862" s="37"/>
      <c r="E862" s="37"/>
      <c r="F862" s="37"/>
    </row>
    <row r="863" spans="2:6">
      <c r="B863" s="52"/>
      <c r="C863" s="37"/>
      <c r="D863" s="37"/>
      <c r="E863" s="37"/>
      <c r="F863" s="37"/>
    </row>
    <row r="864" spans="2:6">
      <c r="B864" s="52"/>
      <c r="C864" s="37"/>
      <c r="D864" s="37"/>
      <c r="E864" s="37"/>
      <c r="F864" s="37"/>
    </row>
    <row r="865" spans="2:6">
      <c r="B865" s="52"/>
      <c r="C865" s="37"/>
      <c r="D865" s="37"/>
      <c r="E865" s="37"/>
      <c r="F865" s="37"/>
    </row>
    <row r="866" spans="2:6">
      <c r="B866" s="52"/>
      <c r="C866" s="37"/>
      <c r="D866" s="37"/>
      <c r="E866" s="37"/>
      <c r="F866" s="37"/>
    </row>
    <row r="867" spans="2:6">
      <c r="B867" s="52"/>
      <c r="C867" s="37"/>
      <c r="D867" s="37"/>
      <c r="E867" s="37"/>
      <c r="F867" s="37"/>
    </row>
    <row r="868" spans="2:6">
      <c r="B868" s="52"/>
      <c r="C868" s="37"/>
      <c r="D868" s="37"/>
      <c r="E868" s="37"/>
      <c r="F868" s="37"/>
    </row>
    <row r="869" spans="2:6">
      <c r="B869" s="52"/>
      <c r="C869" s="37"/>
      <c r="D869" s="37"/>
      <c r="E869" s="37"/>
      <c r="F869" s="37"/>
    </row>
    <row r="870" spans="2:6">
      <c r="B870" s="52"/>
      <c r="C870" s="37"/>
      <c r="D870" s="37"/>
      <c r="E870" s="37"/>
      <c r="F870" s="37"/>
    </row>
    <row r="871" spans="2:6">
      <c r="B871" s="52"/>
      <c r="C871" s="37"/>
      <c r="D871" s="37"/>
      <c r="E871" s="37"/>
      <c r="F871" s="37"/>
    </row>
    <row r="872" spans="2:6">
      <c r="B872" s="52"/>
      <c r="C872" s="37"/>
      <c r="D872" s="37"/>
      <c r="E872" s="37"/>
      <c r="F872" s="37"/>
    </row>
    <row r="873" spans="2:6">
      <c r="B873" s="52"/>
      <c r="C873" s="37"/>
      <c r="D873" s="37"/>
      <c r="E873" s="37"/>
      <c r="F873" s="37"/>
    </row>
    <row r="874" spans="2:6">
      <c r="B874" s="52"/>
      <c r="C874" s="37"/>
      <c r="D874" s="37"/>
      <c r="E874" s="37"/>
      <c r="F874" s="37"/>
    </row>
    <row r="875" spans="2:6">
      <c r="B875" s="52"/>
      <c r="C875" s="37"/>
      <c r="D875" s="37"/>
      <c r="E875" s="37"/>
      <c r="F875" s="37"/>
    </row>
    <row r="876" spans="2:6">
      <c r="B876" s="52"/>
      <c r="C876" s="37"/>
      <c r="D876" s="37"/>
      <c r="E876" s="37"/>
      <c r="F876" s="37"/>
    </row>
    <row r="877" spans="2:6">
      <c r="B877" s="52"/>
      <c r="C877" s="37"/>
      <c r="D877" s="37"/>
      <c r="E877" s="37"/>
      <c r="F877" s="37"/>
    </row>
    <row r="878" spans="2:6">
      <c r="B878" s="52"/>
      <c r="C878" s="37"/>
      <c r="D878" s="37"/>
      <c r="E878" s="37"/>
      <c r="F878" s="37"/>
    </row>
    <row r="879" spans="2:6">
      <c r="B879" s="52"/>
      <c r="C879" s="37"/>
      <c r="D879" s="37"/>
      <c r="E879" s="37"/>
      <c r="F879" s="37"/>
    </row>
    <row r="880" spans="2:6">
      <c r="B880" s="52"/>
      <c r="C880" s="37"/>
      <c r="D880" s="37"/>
      <c r="E880" s="37"/>
      <c r="F880" s="37"/>
    </row>
    <row r="881" spans="2:6">
      <c r="B881" s="52"/>
      <c r="C881" s="37"/>
      <c r="D881" s="37"/>
      <c r="E881" s="37"/>
      <c r="F881" s="37"/>
    </row>
    <row r="882" spans="2:6">
      <c r="B882" s="52"/>
      <c r="C882" s="37"/>
      <c r="D882" s="37"/>
      <c r="E882" s="37"/>
      <c r="F882" s="37"/>
    </row>
    <row r="883" spans="2:6">
      <c r="B883" s="52"/>
      <c r="C883" s="37"/>
      <c r="D883" s="37"/>
      <c r="E883" s="37"/>
      <c r="F883" s="37"/>
    </row>
    <row r="884" spans="2:6">
      <c r="B884" s="52"/>
      <c r="C884" s="37"/>
      <c r="D884" s="37"/>
      <c r="E884" s="37"/>
      <c r="F884" s="37"/>
    </row>
    <row r="885" spans="2:6">
      <c r="B885" s="52"/>
      <c r="C885" s="37"/>
      <c r="D885" s="37"/>
      <c r="E885" s="37"/>
      <c r="F885" s="37"/>
    </row>
    <row r="886" spans="2:6">
      <c r="B886" s="52"/>
      <c r="C886" s="37"/>
      <c r="D886" s="37"/>
      <c r="E886" s="37"/>
      <c r="F886" s="37"/>
    </row>
    <row r="887" spans="2:6">
      <c r="B887" s="52"/>
      <c r="C887" s="37"/>
      <c r="D887" s="37"/>
      <c r="E887" s="37"/>
      <c r="F887" s="37"/>
    </row>
    <row r="888" spans="2:6">
      <c r="B888" s="52"/>
      <c r="C888" s="37"/>
      <c r="D888" s="37"/>
      <c r="E888" s="37"/>
      <c r="F888" s="37"/>
    </row>
    <row r="889" spans="2:6">
      <c r="B889" s="52"/>
      <c r="C889" s="37"/>
      <c r="D889" s="37"/>
      <c r="E889" s="37"/>
      <c r="F889" s="37"/>
    </row>
    <row r="890" spans="2:6">
      <c r="B890" s="52"/>
      <c r="C890" s="37"/>
      <c r="D890" s="37"/>
      <c r="E890" s="37"/>
      <c r="F890" s="37"/>
    </row>
    <row r="891" spans="2:6">
      <c r="B891" s="52"/>
      <c r="C891" s="37"/>
      <c r="D891" s="37"/>
      <c r="E891" s="37"/>
      <c r="F891" s="37"/>
    </row>
    <row r="892" spans="2:6">
      <c r="B892" s="52"/>
      <c r="C892" s="37"/>
      <c r="D892" s="37"/>
      <c r="E892" s="37"/>
      <c r="F892" s="37"/>
    </row>
    <row r="893" spans="2:6">
      <c r="B893" s="52"/>
      <c r="C893" s="37"/>
      <c r="D893" s="37"/>
      <c r="E893" s="37"/>
      <c r="F893" s="37"/>
    </row>
    <row r="894" spans="2:6">
      <c r="B894" s="52"/>
      <c r="C894" s="37"/>
      <c r="D894" s="37"/>
      <c r="E894" s="37"/>
      <c r="F894" s="37"/>
    </row>
    <row r="895" spans="2:6">
      <c r="B895" s="52"/>
      <c r="C895" s="37"/>
      <c r="D895" s="37"/>
      <c r="E895" s="37"/>
      <c r="F895" s="37"/>
    </row>
    <row r="896" spans="2:6">
      <c r="B896" s="52"/>
      <c r="C896" s="37"/>
      <c r="D896" s="37"/>
      <c r="E896" s="37"/>
      <c r="F896" s="37"/>
    </row>
    <row r="897" spans="2:6">
      <c r="B897" s="52"/>
      <c r="C897" s="37"/>
      <c r="D897" s="37"/>
      <c r="E897" s="37"/>
      <c r="F897" s="37"/>
    </row>
    <row r="898" spans="2:6">
      <c r="B898" s="52"/>
      <c r="C898" s="37"/>
      <c r="D898" s="37"/>
      <c r="E898" s="37"/>
      <c r="F898" s="37"/>
    </row>
    <row r="899" spans="2:6">
      <c r="B899" s="52"/>
      <c r="C899" s="37"/>
      <c r="D899" s="37"/>
      <c r="E899" s="37"/>
      <c r="F899" s="37"/>
    </row>
    <row r="900" spans="2:6">
      <c r="B900" s="52"/>
      <c r="C900" s="37"/>
      <c r="D900" s="37"/>
      <c r="E900" s="37"/>
      <c r="F900" s="37"/>
    </row>
    <row r="901" spans="2:6">
      <c r="B901" s="52"/>
      <c r="C901" s="37"/>
      <c r="D901" s="37"/>
      <c r="E901" s="37"/>
      <c r="F901" s="37"/>
    </row>
    <row r="902" spans="2:6">
      <c r="B902" s="52"/>
      <c r="C902" s="37"/>
      <c r="D902" s="37"/>
      <c r="E902" s="37"/>
      <c r="F902" s="37"/>
    </row>
    <row r="903" spans="2:6">
      <c r="B903" s="52"/>
      <c r="C903" s="37"/>
      <c r="D903" s="37"/>
      <c r="E903" s="37"/>
      <c r="F903" s="37"/>
    </row>
    <row r="904" spans="2:6">
      <c r="B904" s="52"/>
      <c r="C904" s="37"/>
      <c r="D904" s="37"/>
      <c r="E904" s="37"/>
      <c r="F904" s="37"/>
    </row>
    <row r="905" spans="2:6">
      <c r="B905" s="52"/>
      <c r="C905" s="37"/>
      <c r="D905" s="37"/>
      <c r="E905" s="37"/>
      <c r="F905" s="37"/>
    </row>
    <row r="906" spans="2:6">
      <c r="B906" s="52"/>
      <c r="C906" s="37"/>
      <c r="D906" s="37"/>
      <c r="E906" s="37"/>
      <c r="F906" s="37"/>
    </row>
    <row r="907" spans="2:6">
      <c r="B907" s="52"/>
      <c r="C907" s="37"/>
      <c r="D907" s="37"/>
      <c r="E907" s="37"/>
      <c r="F907" s="37"/>
    </row>
    <row r="908" spans="2:6">
      <c r="B908" s="52"/>
      <c r="C908" s="37"/>
      <c r="D908" s="37"/>
      <c r="E908" s="37"/>
      <c r="F908" s="37"/>
    </row>
    <row r="909" spans="2:6">
      <c r="B909" s="52"/>
      <c r="C909" s="37"/>
      <c r="D909" s="37"/>
      <c r="E909" s="37"/>
      <c r="F909" s="37"/>
    </row>
    <row r="910" spans="2:6">
      <c r="B910" s="52"/>
      <c r="C910" s="37"/>
      <c r="D910" s="37"/>
      <c r="E910" s="37"/>
      <c r="F910" s="37"/>
    </row>
    <row r="911" spans="2:6">
      <c r="B911" s="52"/>
      <c r="C911" s="37"/>
      <c r="D911" s="37"/>
      <c r="E911" s="37"/>
      <c r="F911" s="37"/>
    </row>
    <row r="912" spans="2:6">
      <c r="B912" s="52"/>
      <c r="C912" s="37"/>
      <c r="D912" s="37"/>
      <c r="E912" s="37"/>
      <c r="F912" s="37"/>
    </row>
    <row r="913" spans="2:6">
      <c r="B913" s="52"/>
      <c r="C913" s="37"/>
      <c r="D913" s="37"/>
      <c r="E913" s="37"/>
      <c r="F913" s="37"/>
    </row>
    <row r="914" spans="2:6">
      <c r="B914" s="52"/>
      <c r="C914" s="37"/>
      <c r="D914" s="37"/>
      <c r="E914" s="37"/>
      <c r="F914" s="37"/>
    </row>
    <row r="915" spans="2:6">
      <c r="B915" s="52"/>
      <c r="C915" s="37"/>
      <c r="D915" s="37"/>
      <c r="E915" s="37"/>
      <c r="F915" s="37"/>
    </row>
    <row r="916" spans="2:6">
      <c r="B916" s="52"/>
      <c r="C916" s="37"/>
      <c r="D916" s="37"/>
      <c r="E916" s="37"/>
      <c r="F916" s="37"/>
    </row>
    <row r="917" spans="2:6">
      <c r="B917" s="52"/>
      <c r="C917" s="37"/>
      <c r="D917" s="37"/>
      <c r="E917" s="37"/>
      <c r="F917" s="37"/>
    </row>
    <row r="918" spans="2:6">
      <c r="B918" s="52"/>
      <c r="C918" s="37"/>
      <c r="D918" s="37"/>
      <c r="E918" s="37"/>
      <c r="F918" s="37"/>
    </row>
    <row r="919" spans="2:6">
      <c r="B919" s="52"/>
      <c r="C919" s="37"/>
      <c r="D919" s="37"/>
      <c r="E919" s="37"/>
      <c r="F919" s="37"/>
    </row>
    <row r="920" spans="2:6">
      <c r="B920" s="52"/>
      <c r="C920" s="37"/>
      <c r="D920" s="37"/>
      <c r="E920" s="37"/>
      <c r="F920" s="37"/>
    </row>
    <row r="921" spans="2:6">
      <c r="B921" s="52"/>
      <c r="C921" s="37"/>
      <c r="D921" s="37"/>
      <c r="E921" s="37"/>
      <c r="F921" s="37"/>
    </row>
    <row r="922" spans="2:6">
      <c r="B922" s="52"/>
      <c r="C922" s="37"/>
      <c r="D922" s="37"/>
      <c r="E922" s="37"/>
      <c r="F922" s="37"/>
    </row>
    <row r="923" spans="2:6">
      <c r="B923" s="52"/>
      <c r="C923" s="37"/>
      <c r="D923" s="37"/>
      <c r="E923" s="37"/>
      <c r="F923" s="37"/>
    </row>
    <row r="924" spans="2:6">
      <c r="B924" s="52"/>
      <c r="C924" s="37"/>
      <c r="D924" s="37"/>
      <c r="E924" s="37"/>
      <c r="F924" s="37"/>
    </row>
    <row r="925" spans="2:6">
      <c r="B925" s="52"/>
      <c r="C925" s="37"/>
      <c r="D925" s="37"/>
      <c r="E925" s="37"/>
      <c r="F925" s="37"/>
    </row>
    <row r="926" spans="2:6">
      <c r="B926" s="52"/>
      <c r="C926" s="37"/>
      <c r="D926" s="37"/>
      <c r="E926" s="37"/>
      <c r="F926" s="37"/>
    </row>
    <row r="927" spans="2:6">
      <c r="B927" s="52"/>
      <c r="C927" s="37"/>
      <c r="D927" s="37"/>
      <c r="E927" s="37"/>
      <c r="F927" s="37"/>
    </row>
    <row r="928" spans="2:6">
      <c r="B928" s="52"/>
      <c r="C928" s="37"/>
      <c r="D928" s="37"/>
      <c r="E928" s="37"/>
      <c r="F928" s="37"/>
    </row>
    <row r="929" spans="2:6">
      <c r="B929" s="52"/>
      <c r="C929" s="37"/>
      <c r="D929" s="37"/>
      <c r="E929" s="37"/>
      <c r="F929" s="37"/>
    </row>
    <row r="930" spans="2:6">
      <c r="B930" s="52"/>
      <c r="C930" s="37"/>
      <c r="D930" s="37"/>
      <c r="E930" s="37"/>
      <c r="F930" s="37"/>
    </row>
    <row r="931" spans="2:6">
      <c r="B931" s="52"/>
      <c r="C931" s="37"/>
      <c r="D931" s="37"/>
      <c r="E931" s="37"/>
      <c r="F931" s="37"/>
    </row>
    <row r="932" spans="2:6">
      <c r="B932" s="52"/>
      <c r="C932" s="37"/>
      <c r="D932" s="37"/>
      <c r="E932" s="37"/>
      <c r="F932" s="37"/>
    </row>
    <row r="933" spans="2:6">
      <c r="B933" s="52"/>
      <c r="C933" s="37"/>
      <c r="D933" s="37"/>
      <c r="E933" s="37"/>
      <c r="F933" s="37"/>
    </row>
    <row r="934" spans="2:6">
      <c r="B934" s="52"/>
      <c r="C934" s="37"/>
      <c r="D934" s="37"/>
      <c r="E934" s="37"/>
      <c r="F934" s="37"/>
    </row>
    <row r="935" spans="2:6">
      <c r="B935" s="52"/>
      <c r="C935" s="37"/>
      <c r="D935" s="37"/>
      <c r="E935" s="37"/>
      <c r="F935" s="37"/>
    </row>
    <row r="936" spans="2:6">
      <c r="B936" s="52"/>
      <c r="C936" s="37"/>
      <c r="D936" s="37"/>
      <c r="E936" s="37"/>
      <c r="F936" s="37"/>
    </row>
    <row r="937" spans="2:6">
      <c r="B937" s="52"/>
      <c r="C937" s="37"/>
      <c r="D937" s="37"/>
      <c r="E937" s="37"/>
      <c r="F937" s="37"/>
    </row>
    <row r="938" spans="2:6">
      <c r="B938" s="52"/>
      <c r="C938" s="37"/>
      <c r="D938" s="37"/>
      <c r="E938" s="37"/>
      <c r="F938" s="37"/>
    </row>
    <row r="939" spans="2:6">
      <c r="B939" s="52"/>
      <c r="C939" s="37"/>
      <c r="D939" s="37"/>
      <c r="E939" s="37"/>
      <c r="F939" s="37"/>
    </row>
    <row r="940" spans="2:6">
      <c r="B940" s="52"/>
      <c r="C940" s="37"/>
      <c r="D940" s="37"/>
      <c r="E940" s="37"/>
      <c r="F940" s="37"/>
    </row>
    <row r="941" spans="2:6">
      <c r="B941" s="52"/>
      <c r="C941" s="37"/>
      <c r="D941" s="37"/>
      <c r="E941" s="37"/>
      <c r="F941" s="37"/>
    </row>
    <row r="942" spans="2:6">
      <c r="B942" s="52"/>
      <c r="C942" s="37"/>
      <c r="D942" s="37"/>
      <c r="E942" s="37"/>
      <c r="F942" s="37"/>
    </row>
    <row r="943" spans="2:6">
      <c r="B943" s="52"/>
      <c r="C943" s="37"/>
      <c r="D943" s="37"/>
      <c r="E943" s="37"/>
      <c r="F943" s="37"/>
    </row>
    <row r="944" spans="2:6">
      <c r="B944" s="52"/>
      <c r="C944" s="37"/>
      <c r="D944" s="37"/>
      <c r="E944" s="37"/>
      <c r="F944" s="37"/>
    </row>
    <row r="945" spans="2:6">
      <c r="B945" s="52"/>
      <c r="C945" s="37"/>
      <c r="D945" s="37"/>
      <c r="E945" s="37"/>
      <c r="F945" s="37"/>
    </row>
    <row r="946" spans="2:6">
      <c r="B946" s="52"/>
      <c r="C946" s="37"/>
      <c r="D946" s="37"/>
      <c r="E946" s="37"/>
      <c r="F946" s="37"/>
    </row>
    <row r="947" spans="2:6">
      <c r="B947" s="52"/>
      <c r="C947" s="37"/>
      <c r="D947" s="37"/>
      <c r="E947" s="37"/>
      <c r="F947" s="37"/>
    </row>
    <row r="948" spans="2:6">
      <c r="B948" s="52"/>
      <c r="C948" s="37"/>
      <c r="D948" s="37"/>
      <c r="E948" s="37"/>
      <c r="F948" s="37"/>
    </row>
    <row r="949" spans="2:6">
      <c r="B949" s="52"/>
      <c r="C949" s="37"/>
      <c r="D949" s="37"/>
      <c r="E949" s="37"/>
      <c r="F949" s="37"/>
    </row>
    <row r="950" spans="2:6">
      <c r="B950" s="52"/>
      <c r="C950" s="37"/>
      <c r="D950" s="37"/>
      <c r="E950" s="37"/>
      <c r="F950" s="37"/>
    </row>
    <row r="951" spans="2:6">
      <c r="B951" s="52"/>
      <c r="C951" s="37"/>
      <c r="D951" s="37"/>
      <c r="E951" s="37"/>
      <c r="F951" s="37"/>
    </row>
    <row r="952" spans="2:6">
      <c r="B952" s="52"/>
      <c r="C952" s="37"/>
      <c r="D952" s="37"/>
      <c r="E952" s="37"/>
      <c r="F952" s="37"/>
    </row>
    <row r="953" spans="2:6">
      <c r="B953" s="52"/>
      <c r="C953" s="37"/>
      <c r="D953" s="37"/>
      <c r="E953" s="37"/>
      <c r="F953" s="37"/>
    </row>
    <row r="954" spans="2:6">
      <c r="B954" s="52"/>
      <c r="C954" s="37"/>
      <c r="D954" s="37"/>
      <c r="E954" s="37"/>
      <c r="F954" s="37"/>
    </row>
    <row r="955" spans="2:6">
      <c r="B955" s="52"/>
      <c r="C955" s="37"/>
      <c r="D955" s="37"/>
      <c r="E955" s="37"/>
      <c r="F955" s="37"/>
    </row>
    <row r="956" spans="2:6">
      <c r="B956" s="52"/>
      <c r="C956" s="37"/>
      <c r="D956" s="37"/>
      <c r="E956" s="37"/>
      <c r="F956" s="37"/>
    </row>
    <row r="957" spans="2:6">
      <c r="B957" s="52"/>
      <c r="C957" s="37"/>
      <c r="D957" s="37"/>
      <c r="E957" s="37"/>
      <c r="F957" s="37"/>
    </row>
    <row r="958" spans="2:6">
      <c r="B958" s="52"/>
      <c r="C958" s="37"/>
      <c r="D958" s="37"/>
      <c r="E958" s="37"/>
      <c r="F958" s="37"/>
    </row>
    <row r="959" spans="2:6">
      <c r="B959" s="52"/>
      <c r="C959" s="37"/>
      <c r="D959" s="37"/>
      <c r="E959" s="37"/>
      <c r="F959" s="37"/>
    </row>
    <row r="960" spans="2:6">
      <c r="B960" s="52"/>
      <c r="C960" s="37"/>
      <c r="D960" s="37"/>
      <c r="E960" s="37"/>
      <c r="F960" s="37"/>
    </row>
    <row r="961" spans="2:6">
      <c r="B961" s="52"/>
      <c r="C961" s="37"/>
      <c r="D961" s="37"/>
      <c r="E961" s="37"/>
      <c r="F961" s="37"/>
    </row>
    <row r="962" spans="2:6">
      <c r="B962" s="52"/>
      <c r="C962" s="37"/>
      <c r="D962" s="37"/>
      <c r="E962" s="37"/>
      <c r="F962" s="37"/>
    </row>
    <row r="963" spans="2:6">
      <c r="B963" s="52"/>
      <c r="C963" s="37"/>
      <c r="D963" s="37"/>
      <c r="E963" s="37"/>
      <c r="F963" s="37"/>
    </row>
    <row r="964" spans="2:6">
      <c r="B964" s="52"/>
      <c r="C964" s="37"/>
      <c r="D964" s="37"/>
      <c r="E964" s="37"/>
      <c r="F964" s="37"/>
    </row>
    <row r="965" spans="2:6">
      <c r="B965" s="52"/>
      <c r="C965" s="37"/>
      <c r="D965" s="37"/>
      <c r="E965" s="37"/>
      <c r="F965" s="37"/>
    </row>
    <row r="966" spans="2:6">
      <c r="B966" s="52"/>
      <c r="C966" s="37"/>
      <c r="D966" s="37"/>
      <c r="E966" s="37"/>
      <c r="F966" s="37"/>
    </row>
    <row r="967" spans="2:6">
      <c r="B967" s="52"/>
      <c r="C967" s="37"/>
      <c r="D967" s="37"/>
      <c r="E967" s="37"/>
      <c r="F967" s="37"/>
    </row>
    <row r="968" spans="2:6">
      <c r="B968" s="52"/>
      <c r="C968" s="37"/>
      <c r="D968" s="37"/>
      <c r="E968" s="37"/>
      <c r="F968" s="37"/>
    </row>
    <row r="969" spans="2:6">
      <c r="B969" s="52"/>
      <c r="C969" s="37"/>
      <c r="D969" s="37"/>
      <c r="E969" s="37"/>
      <c r="F969" s="37"/>
    </row>
    <row r="970" spans="2:6">
      <c r="B970" s="52"/>
      <c r="C970" s="37"/>
      <c r="D970" s="37"/>
      <c r="E970" s="37"/>
      <c r="F970" s="37"/>
    </row>
    <row r="971" spans="2:6">
      <c r="B971" s="52"/>
      <c r="C971" s="37"/>
      <c r="D971" s="37"/>
      <c r="E971" s="37"/>
      <c r="F971" s="37"/>
    </row>
    <row r="972" spans="2:6">
      <c r="B972" s="52"/>
      <c r="C972" s="37"/>
      <c r="D972" s="37"/>
      <c r="E972" s="37"/>
      <c r="F972" s="37"/>
    </row>
    <row r="973" spans="2:6">
      <c r="B973" s="52"/>
      <c r="C973" s="37"/>
      <c r="D973" s="37"/>
      <c r="E973" s="37"/>
      <c r="F973" s="37"/>
    </row>
    <row r="974" spans="2:6">
      <c r="B974" s="52"/>
      <c r="C974" s="37"/>
      <c r="D974" s="37"/>
      <c r="E974" s="37"/>
      <c r="F974" s="37"/>
    </row>
    <row r="975" spans="2:6">
      <c r="B975" s="52"/>
      <c r="C975" s="37"/>
      <c r="D975" s="37"/>
      <c r="E975" s="37"/>
      <c r="F975" s="37"/>
    </row>
    <row r="976" spans="2:6">
      <c r="B976" s="52"/>
      <c r="C976" s="37"/>
      <c r="D976" s="37"/>
      <c r="E976" s="37"/>
      <c r="F976" s="37"/>
    </row>
    <row r="977" spans="2:6">
      <c r="B977" s="52"/>
      <c r="C977" s="37"/>
      <c r="D977" s="37"/>
      <c r="E977" s="37"/>
      <c r="F977" s="37"/>
    </row>
    <row r="978" spans="2:6">
      <c r="B978" s="52"/>
      <c r="C978" s="37"/>
      <c r="D978" s="37"/>
      <c r="E978" s="37"/>
      <c r="F978" s="37"/>
    </row>
    <row r="979" spans="2:6">
      <c r="B979" s="52"/>
      <c r="C979" s="37"/>
      <c r="D979" s="37"/>
      <c r="E979" s="37"/>
      <c r="F979" s="37"/>
    </row>
    <row r="980" spans="2:6">
      <c r="B980" s="52"/>
      <c r="C980" s="37"/>
      <c r="D980" s="37"/>
      <c r="E980" s="37"/>
      <c r="F980" s="37"/>
    </row>
    <row r="981" spans="2:6">
      <c r="B981" s="52"/>
      <c r="C981" s="37"/>
      <c r="D981" s="37"/>
      <c r="E981" s="37"/>
      <c r="F981" s="37"/>
    </row>
    <row r="982" spans="2:6">
      <c r="B982" s="52"/>
      <c r="C982" s="37"/>
      <c r="D982" s="37"/>
      <c r="E982" s="37"/>
      <c r="F982" s="37"/>
    </row>
    <row r="983" spans="2:6">
      <c r="B983" s="52"/>
      <c r="C983" s="37"/>
      <c r="D983" s="37"/>
      <c r="E983" s="37"/>
      <c r="F983" s="37"/>
    </row>
    <row r="984" spans="2:6">
      <c r="B984" s="52"/>
      <c r="C984" s="37"/>
      <c r="D984" s="37"/>
      <c r="E984" s="37"/>
      <c r="F984" s="37"/>
    </row>
    <row r="985" spans="2:6">
      <c r="B985" s="52"/>
      <c r="C985" s="37"/>
      <c r="D985" s="37"/>
      <c r="E985" s="37"/>
      <c r="F985" s="37"/>
    </row>
    <row r="986" spans="2:6">
      <c r="B986" s="52"/>
      <c r="C986" s="37"/>
      <c r="D986" s="37"/>
      <c r="E986" s="37"/>
      <c r="F986" s="37"/>
    </row>
    <row r="987" spans="2:6">
      <c r="B987" s="52"/>
      <c r="C987" s="37"/>
      <c r="D987" s="37"/>
      <c r="E987" s="37"/>
      <c r="F987" s="37"/>
    </row>
    <row r="988" spans="2:6">
      <c r="B988" s="52"/>
      <c r="C988" s="37"/>
      <c r="D988" s="37"/>
      <c r="E988" s="37"/>
      <c r="F988" s="37"/>
    </row>
    <row r="989" spans="2:6">
      <c r="B989" s="52"/>
      <c r="C989" s="37"/>
      <c r="D989" s="37"/>
      <c r="E989" s="37"/>
      <c r="F989" s="37"/>
    </row>
    <row r="990" spans="2:6">
      <c r="B990" s="52"/>
      <c r="C990" s="37"/>
      <c r="D990" s="37"/>
      <c r="E990" s="37"/>
      <c r="F990" s="37"/>
    </row>
    <row r="991" spans="2:6">
      <c r="B991" s="52"/>
      <c r="C991" s="37"/>
      <c r="D991" s="37"/>
      <c r="E991" s="37"/>
      <c r="F991" s="37"/>
    </row>
    <row r="992" spans="2:6">
      <c r="B992" s="52"/>
      <c r="C992" s="37"/>
      <c r="D992" s="37"/>
      <c r="E992" s="37"/>
      <c r="F992" s="37"/>
    </row>
    <row r="993" spans="2:6">
      <c r="B993" s="52"/>
      <c r="C993" s="37"/>
      <c r="D993" s="37"/>
      <c r="E993" s="37"/>
      <c r="F993" s="37"/>
    </row>
    <row r="994" spans="2:6">
      <c r="B994" s="52"/>
      <c r="C994" s="37"/>
      <c r="D994" s="37"/>
      <c r="E994" s="37"/>
      <c r="F994" s="37"/>
    </row>
    <row r="995" spans="2:6">
      <c r="B995" s="52"/>
      <c r="C995" s="37"/>
      <c r="D995" s="37"/>
      <c r="E995" s="37"/>
      <c r="F995" s="37"/>
    </row>
    <row r="996" spans="2:6">
      <c r="B996" s="52"/>
      <c r="C996" s="37"/>
      <c r="D996" s="37"/>
      <c r="E996" s="37"/>
      <c r="F996" s="37"/>
    </row>
    <row r="997" spans="2:6">
      <c r="B997" s="52"/>
      <c r="C997" s="37"/>
      <c r="D997" s="37"/>
      <c r="E997" s="37"/>
      <c r="F997" s="37"/>
    </row>
    <row r="998" spans="2:6">
      <c r="B998" s="52"/>
      <c r="C998" s="37"/>
      <c r="D998" s="37"/>
      <c r="E998" s="37"/>
      <c r="F998" s="37"/>
    </row>
    <row r="999" spans="2:6">
      <c r="B999" s="52"/>
      <c r="C999" s="37"/>
      <c r="D999" s="37"/>
      <c r="E999" s="37"/>
      <c r="F999" s="37"/>
    </row>
    <row r="1000" spans="2:6">
      <c r="B1000" s="52"/>
      <c r="C1000" s="37"/>
      <c r="D1000" s="37"/>
      <c r="E1000" s="37"/>
      <c r="F1000" s="37"/>
    </row>
    <row r="1001" spans="2:6">
      <c r="B1001" s="52"/>
      <c r="C1001" s="37"/>
      <c r="D1001" s="37"/>
      <c r="E1001" s="37"/>
      <c r="F1001" s="37"/>
    </row>
    <row r="1002" spans="2:6">
      <c r="B1002" s="52"/>
      <c r="C1002" s="37"/>
      <c r="D1002" s="37"/>
      <c r="E1002" s="37"/>
      <c r="F1002" s="37"/>
    </row>
    <row r="1003" spans="2:6">
      <c r="B1003" s="52"/>
      <c r="C1003" s="37"/>
      <c r="D1003" s="37"/>
      <c r="E1003" s="37"/>
      <c r="F1003" s="37"/>
    </row>
    <row r="1004" spans="2:6">
      <c r="B1004" s="52"/>
      <c r="C1004" s="37"/>
      <c r="D1004" s="37"/>
      <c r="E1004" s="37"/>
      <c r="F1004" s="37"/>
    </row>
    <row r="1005" spans="2:6">
      <c r="B1005" s="52"/>
      <c r="C1005" s="37"/>
      <c r="D1005" s="37"/>
      <c r="E1005" s="37"/>
      <c r="F1005" s="37"/>
    </row>
    <row r="1006" spans="2:6">
      <c r="B1006" s="52"/>
      <c r="C1006" s="37"/>
      <c r="D1006" s="37"/>
      <c r="E1006" s="37"/>
      <c r="F1006" s="37"/>
    </row>
    <row r="1007" spans="2:6">
      <c r="B1007" s="52"/>
      <c r="C1007" s="37"/>
      <c r="D1007" s="37"/>
      <c r="E1007" s="37"/>
      <c r="F1007" s="37"/>
    </row>
    <row r="1008" spans="2:6">
      <c r="B1008" s="52"/>
      <c r="C1008" s="37"/>
      <c r="D1008" s="37"/>
      <c r="E1008" s="37"/>
      <c r="F1008" s="37"/>
    </row>
    <row r="1009" spans="2:6">
      <c r="B1009" s="52"/>
      <c r="C1009" s="37"/>
      <c r="D1009" s="37"/>
      <c r="E1009" s="37"/>
      <c r="F1009" s="37"/>
    </row>
    <row r="1010" spans="2:6">
      <c r="B1010" s="52"/>
      <c r="C1010" s="37"/>
      <c r="D1010" s="37"/>
      <c r="E1010" s="37"/>
      <c r="F1010" s="37"/>
    </row>
    <row r="1011" spans="2:6">
      <c r="B1011" s="52"/>
      <c r="C1011" s="37"/>
      <c r="D1011" s="37"/>
      <c r="E1011" s="37"/>
      <c r="F1011" s="37"/>
    </row>
    <row r="1012" spans="2:6">
      <c r="B1012" s="52"/>
      <c r="C1012" s="37"/>
      <c r="D1012" s="37"/>
      <c r="E1012" s="37"/>
      <c r="F1012" s="37"/>
    </row>
    <row r="1013" spans="2:6">
      <c r="B1013" s="52"/>
      <c r="C1013" s="37"/>
      <c r="D1013" s="37"/>
      <c r="E1013" s="37"/>
      <c r="F1013" s="37"/>
    </row>
    <row r="1014" spans="2:6">
      <c r="B1014" s="52"/>
      <c r="C1014" s="37"/>
      <c r="D1014" s="37"/>
      <c r="E1014" s="37"/>
      <c r="F1014" s="37"/>
    </row>
    <row r="1015" spans="2:6">
      <c r="B1015" s="52"/>
      <c r="C1015" s="37"/>
      <c r="D1015" s="37"/>
      <c r="E1015" s="37"/>
      <c r="F1015" s="37"/>
    </row>
    <row r="1016" spans="2:6">
      <c r="B1016" s="52"/>
      <c r="C1016" s="37"/>
      <c r="D1016" s="37"/>
      <c r="E1016" s="37"/>
      <c r="F1016" s="37"/>
    </row>
    <row r="1017" spans="2:6">
      <c r="B1017" s="52"/>
      <c r="C1017" s="37"/>
      <c r="D1017" s="37"/>
      <c r="E1017" s="37"/>
      <c r="F1017" s="37"/>
    </row>
    <row r="1018" spans="2:6">
      <c r="B1018" s="52"/>
      <c r="C1018" s="37"/>
      <c r="D1018" s="37"/>
      <c r="E1018" s="37"/>
      <c r="F1018" s="37"/>
    </row>
    <row r="1019" spans="2:6">
      <c r="B1019" s="52"/>
      <c r="C1019" s="37"/>
      <c r="D1019" s="37"/>
      <c r="E1019" s="37"/>
      <c r="F1019" s="37"/>
    </row>
    <row r="1020" spans="2:6">
      <c r="B1020" s="52"/>
      <c r="C1020" s="37"/>
      <c r="D1020" s="37"/>
      <c r="E1020" s="37"/>
      <c r="F1020" s="37"/>
    </row>
    <row r="1021" spans="2:6">
      <c r="B1021" s="52"/>
      <c r="C1021" s="37"/>
      <c r="D1021" s="37"/>
      <c r="E1021" s="37"/>
      <c r="F1021" s="37"/>
    </row>
    <row r="1022" spans="2:6">
      <c r="B1022" s="52"/>
      <c r="C1022" s="37"/>
      <c r="D1022" s="37"/>
      <c r="E1022" s="37"/>
      <c r="F1022" s="37"/>
    </row>
    <row r="1023" spans="2:6">
      <c r="B1023" s="52"/>
      <c r="C1023" s="37"/>
      <c r="D1023" s="37"/>
      <c r="E1023" s="37"/>
      <c r="F1023" s="37"/>
    </row>
    <row r="1024" spans="2:6">
      <c r="B1024" s="52"/>
      <c r="C1024" s="37"/>
      <c r="D1024" s="37"/>
      <c r="E1024" s="37"/>
      <c r="F1024" s="37"/>
    </row>
    <row r="1025" spans="2:6">
      <c r="B1025" s="52"/>
      <c r="C1025" s="37"/>
      <c r="D1025" s="37"/>
      <c r="E1025" s="37"/>
      <c r="F1025" s="37"/>
    </row>
    <row r="1026" spans="2:6">
      <c r="B1026" s="52"/>
      <c r="C1026" s="37"/>
      <c r="D1026" s="37"/>
      <c r="E1026" s="37"/>
      <c r="F1026" s="37"/>
    </row>
    <row r="1027" spans="2:6">
      <c r="B1027" s="52"/>
      <c r="C1027" s="37"/>
      <c r="D1027" s="37"/>
      <c r="E1027" s="37"/>
      <c r="F1027" s="37"/>
    </row>
    <row r="1028" spans="2:6">
      <c r="B1028" s="52"/>
      <c r="C1028" s="37"/>
      <c r="D1028" s="37"/>
      <c r="E1028" s="37"/>
      <c r="F1028" s="37"/>
    </row>
    <row r="1029" spans="2:6">
      <c r="B1029" s="52"/>
      <c r="C1029" s="37"/>
      <c r="D1029" s="37"/>
      <c r="E1029" s="37"/>
      <c r="F1029" s="37"/>
    </row>
    <row r="1030" spans="2:6">
      <c r="B1030" s="52"/>
      <c r="C1030" s="37"/>
      <c r="D1030" s="37"/>
      <c r="E1030" s="37"/>
      <c r="F1030" s="37"/>
    </row>
    <row r="1031" spans="2:6">
      <c r="B1031" s="52"/>
      <c r="C1031" s="37"/>
      <c r="D1031" s="37"/>
      <c r="E1031" s="37"/>
      <c r="F1031" s="37"/>
    </row>
    <row r="1032" spans="2:6">
      <c r="B1032" s="52"/>
      <c r="C1032" s="37"/>
      <c r="D1032" s="37"/>
      <c r="E1032" s="37"/>
      <c r="F1032" s="37"/>
    </row>
    <row r="1033" spans="2:6">
      <c r="B1033" s="52"/>
      <c r="C1033" s="37"/>
      <c r="D1033" s="37"/>
      <c r="E1033" s="37"/>
      <c r="F1033" s="37"/>
    </row>
    <row r="1034" spans="2:6">
      <c r="B1034" s="52"/>
      <c r="C1034" s="37"/>
      <c r="D1034" s="37"/>
      <c r="E1034" s="37"/>
      <c r="F1034" s="37"/>
    </row>
    <row r="1035" spans="2:6">
      <c r="B1035" s="52"/>
      <c r="C1035" s="37"/>
      <c r="D1035" s="37"/>
      <c r="E1035" s="37"/>
      <c r="F1035" s="37"/>
    </row>
    <row r="1036" spans="2:6">
      <c r="B1036" s="52"/>
      <c r="C1036" s="37"/>
      <c r="D1036" s="37"/>
      <c r="E1036" s="37"/>
      <c r="F1036" s="37"/>
    </row>
    <row r="1037" spans="2:6">
      <c r="B1037" s="52"/>
      <c r="C1037" s="37"/>
      <c r="D1037" s="37"/>
      <c r="E1037" s="37"/>
      <c r="F1037" s="37"/>
    </row>
    <row r="1038" spans="2:6">
      <c r="B1038" s="52"/>
      <c r="C1038" s="37"/>
      <c r="D1038" s="37"/>
      <c r="E1038" s="37"/>
      <c r="F1038" s="37"/>
    </row>
    <row r="1039" spans="2:6">
      <c r="B1039" s="52"/>
      <c r="C1039" s="37"/>
      <c r="D1039" s="37"/>
      <c r="E1039" s="37"/>
      <c r="F1039" s="37"/>
    </row>
    <row r="1040" spans="2:6">
      <c r="B1040" s="52"/>
      <c r="C1040" s="37"/>
      <c r="D1040" s="37"/>
      <c r="E1040" s="37"/>
      <c r="F1040" s="37"/>
    </row>
    <row r="1041" spans="2:6">
      <c r="B1041" s="52"/>
      <c r="C1041" s="37"/>
      <c r="D1041" s="37"/>
      <c r="E1041" s="37"/>
      <c r="F1041" s="37"/>
    </row>
    <row r="1042" spans="2:6">
      <c r="B1042" s="52"/>
      <c r="C1042" s="37"/>
      <c r="D1042" s="37"/>
      <c r="E1042" s="37"/>
      <c r="F1042" s="37"/>
    </row>
    <row r="1043" spans="2:6">
      <c r="B1043" s="52"/>
      <c r="C1043" s="37"/>
      <c r="D1043" s="37"/>
      <c r="E1043" s="37"/>
      <c r="F1043" s="37"/>
    </row>
    <row r="1044" spans="2:6">
      <c r="B1044" s="52"/>
      <c r="C1044" s="37"/>
      <c r="D1044" s="37"/>
      <c r="E1044" s="37"/>
      <c r="F1044" s="37"/>
    </row>
    <row r="1045" spans="2:6">
      <c r="B1045" s="52"/>
      <c r="C1045" s="37"/>
      <c r="D1045" s="37"/>
      <c r="E1045" s="37"/>
      <c r="F1045" s="37"/>
    </row>
    <row r="1046" spans="2:6">
      <c r="B1046" s="52"/>
      <c r="C1046" s="37"/>
      <c r="D1046" s="37"/>
      <c r="E1046" s="37"/>
      <c r="F1046" s="37"/>
    </row>
    <row r="1047" spans="2:6">
      <c r="B1047" s="52"/>
      <c r="C1047" s="37"/>
      <c r="D1047" s="37"/>
      <c r="E1047" s="37"/>
      <c r="F1047" s="37"/>
    </row>
    <row r="1048" spans="2:6">
      <c r="B1048" s="52"/>
      <c r="C1048" s="37"/>
      <c r="D1048" s="37"/>
      <c r="E1048" s="37"/>
      <c r="F1048" s="37"/>
    </row>
    <row r="1049" spans="2:6">
      <c r="B1049" s="52"/>
      <c r="C1049" s="37"/>
      <c r="D1049" s="37"/>
      <c r="E1049" s="37"/>
      <c r="F1049" s="37"/>
    </row>
    <row r="1050" spans="2:6">
      <c r="B1050" s="52"/>
      <c r="C1050" s="37"/>
      <c r="D1050" s="37"/>
      <c r="E1050" s="37"/>
      <c r="F1050" s="37"/>
    </row>
    <row r="1051" spans="2:6">
      <c r="B1051" s="52"/>
      <c r="C1051" s="37"/>
      <c r="D1051" s="37"/>
      <c r="E1051" s="37"/>
      <c r="F1051" s="37"/>
    </row>
    <row r="1052" spans="2:6">
      <c r="B1052" s="52"/>
      <c r="C1052" s="37"/>
      <c r="D1052" s="37"/>
      <c r="E1052" s="37"/>
      <c r="F1052" s="37"/>
    </row>
    <row r="1053" spans="2:6">
      <c r="B1053" s="52"/>
      <c r="C1053" s="37"/>
      <c r="D1053" s="37"/>
      <c r="E1053" s="37"/>
      <c r="F1053" s="37"/>
    </row>
    <row r="1054" spans="2:6">
      <c r="B1054" s="52"/>
      <c r="C1054" s="37"/>
      <c r="D1054" s="37"/>
      <c r="E1054" s="37"/>
      <c r="F1054" s="37"/>
    </row>
    <row r="1055" spans="2:6">
      <c r="B1055" s="52"/>
      <c r="C1055" s="37"/>
      <c r="D1055" s="37"/>
      <c r="E1055" s="37"/>
      <c r="F1055" s="37"/>
    </row>
    <row r="1056" spans="2:6">
      <c r="B1056" s="52"/>
      <c r="C1056" s="37"/>
      <c r="D1056" s="37"/>
      <c r="E1056" s="37"/>
      <c r="F1056" s="37"/>
    </row>
    <row r="1057" spans="2:6">
      <c r="B1057" s="52"/>
      <c r="C1057" s="37"/>
      <c r="D1057" s="37"/>
      <c r="E1057" s="37"/>
      <c r="F1057" s="37"/>
    </row>
    <row r="1058" spans="2:6">
      <c r="B1058" s="52"/>
      <c r="C1058" s="37"/>
      <c r="D1058" s="37"/>
      <c r="E1058" s="37"/>
      <c r="F1058" s="37"/>
    </row>
    <row r="1059" spans="2:6">
      <c r="B1059" s="52"/>
      <c r="C1059" s="37"/>
      <c r="D1059" s="37"/>
      <c r="E1059" s="37"/>
      <c r="F1059" s="37"/>
    </row>
    <row r="1060" spans="2:6">
      <c r="B1060" s="52"/>
      <c r="C1060" s="37"/>
      <c r="D1060" s="37"/>
      <c r="E1060" s="37"/>
      <c r="F1060" s="37"/>
    </row>
    <row r="1061" spans="2:6">
      <c r="B1061" s="52"/>
      <c r="C1061" s="37"/>
      <c r="D1061" s="37"/>
      <c r="E1061" s="37"/>
      <c r="F1061" s="37"/>
    </row>
    <row r="1062" spans="2:6">
      <c r="B1062" s="52"/>
      <c r="C1062" s="37"/>
      <c r="D1062" s="37"/>
      <c r="E1062" s="37"/>
      <c r="F1062" s="37"/>
    </row>
    <row r="1063" spans="2:6">
      <c r="B1063" s="52"/>
      <c r="C1063" s="37"/>
      <c r="D1063" s="37"/>
      <c r="E1063" s="37"/>
      <c r="F1063" s="37"/>
    </row>
    <row r="1064" spans="2:6">
      <c r="B1064" s="52"/>
      <c r="C1064" s="37"/>
      <c r="D1064" s="37"/>
      <c r="E1064" s="37"/>
      <c r="F1064" s="37"/>
    </row>
    <row r="1065" spans="2:6">
      <c r="B1065" s="52"/>
      <c r="C1065" s="37"/>
      <c r="D1065" s="37"/>
      <c r="E1065" s="37"/>
      <c r="F1065" s="37"/>
    </row>
    <row r="1066" spans="2:6">
      <c r="B1066" s="52"/>
      <c r="C1066" s="37"/>
      <c r="D1066" s="37"/>
      <c r="E1066" s="37"/>
      <c r="F1066" s="37"/>
    </row>
    <row r="1067" spans="2:6">
      <c r="B1067" s="52"/>
      <c r="C1067" s="37"/>
      <c r="D1067" s="37"/>
      <c r="E1067" s="37"/>
      <c r="F1067" s="37"/>
    </row>
    <row r="1068" spans="2:6">
      <c r="B1068" s="52"/>
      <c r="C1068" s="37"/>
      <c r="D1068" s="37"/>
      <c r="E1068" s="37"/>
      <c r="F1068" s="37"/>
    </row>
    <row r="1069" spans="2:6">
      <c r="B1069" s="52"/>
      <c r="C1069" s="37"/>
      <c r="D1069" s="37"/>
      <c r="E1069" s="37"/>
      <c r="F1069" s="37"/>
    </row>
    <row r="1070" spans="2:6">
      <c r="B1070" s="52"/>
      <c r="C1070" s="37"/>
      <c r="D1070" s="37"/>
      <c r="E1070" s="37"/>
      <c r="F1070" s="37"/>
    </row>
    <row r="1071" spans="2:6">
      <c r="B1071" s="52"/>
      <c r="C1071" s="37"/>
      <c r="D1071" s="37"/>
      <c r="E1071" s="37"/>
      <c r="F1071" s="37"/>
    </row>
    <row r="1072" spans="2:6">
      <c r="B1072" s="52"/>
      <c r="C1072" s="37"/>
      <c r="D1072" s="37"/>
      <c r="E1072" s="37"/>
      <c r="F1072" s="37"/>
    </row>
    <row r="1073" spans="2:6">
      <c r="B1073" s="52"/>
      <c r="C1073" s="37"/>
      <c r="D1073" s="37"/>
      <c r="E1073" s="37"/>
      <c r="F1073" s="37"/>
    </row>
    <row r="1074" spans="2:6">
      <c r="B1074" s="52"/>
      <c r="C1074" s="37"/>
      <c r="D1074" s="37"/>
      <c r="E1074" s="37"/>
      <c r="F1074" s="37"/>
    </row>
    <row r="1075" spans="2:6">
      <c r="B1075" s="52"/>
      <c r="C1075" s="37"/>
      <c r="D1075" s="37"/>
      <c r="E1075" s="37"/>
      <c r="F1075" s="37"/>
    </row>
    <row r="1076" spans="2:6">
      <c r="B1076" s="52"/>
      <c r="C1076" s="37"/>
      <c r="D1076" s="37"/>
      <c r="E1076" s="37"/>
      <c r="F1076" s="37"/>
    </row>
    <row r="1077" spans="2:6">
      <c r="B1077" s="52"/>
      <c r="C1077" s="37"/>
      <c r="D1077" s="37"/>
      <c r="E1077" s="37"/>
      <c r="F1077" s="37"/>
    </row>
    <row r="1078" spans="2:6">
      <c r="B1078" s="52"/>
      <c r="C1078" s="37"/>
      <c r="D1078" s="37"/>
      <c r="E1078" s="37"/>
      <c r="F1078" s="37"/>
    </row>
    <row r="1079" spans="2:6">
      <c r="B1079" s="52"/>
      <c r="C1079" s="37"/>
      <c r="D1079" s="37"/>
      <c r="E1079" s="37"/>
      <c r="F1079" s="37"/>
    </row>
    <row r="1080" spans="2:6">
      <c r="B1080" s="52"/>
      <c r="C1080" s="37"/>
      <c r="D1080" s="37"/>
      <c r="E1080" s="37"/>
      <c r="F1080" s="37"/>
    </row>
    <row r="1081" spans="2:6">
      <c r="B1081" s="52"/>
      <c r="C1081" s="37"/>
      <c r="D1081" s="37"/>
      <c r="E1081" s="37"/>
      <c r="F1081" s="37"/>
    </row>
    <row r="1082" spans="2:6">
      <c r="B1082" s="52"/>
      <c r="C1082" s="37"/>
      <c r="D1082" s="37"/>
      <c r="E1082" s="37"/>
      <c r="F1082" s="37"/>
    </row>
    <row r="1083" spans="2:6">
      <c r="B1083" s="52"/>
      <c r="C1083" s="37"/>
      <c r="D1083" s="37"/>
      <c r="E1083" s="37"/>
      <c r="F1083" s="37"/>
    </row>
    <row r="1084" spans="2:6">
      <c r="B1084" s="52"/>
      <c r="C1084" s="37"/>
      <c r="D1084" s="37"/>
      <c r="E1084" s="37"/>
      <c r="F1084" s="37"/>
    </row>
    <row r="1085" spans="2:6">
      <c r="B1085" s="52"/>
      <c r="C1085" s="37"/>
      <c r="D1085" s="37"/>
      <c r="E1085" s="37"/>
      <c r="F1085" s="37"/>
    </row>
    <row r="1086" spans="2:6">
      <c r="B1086" s="52"/>
      <c r="C1086" s="37"/>
      <c r="D1086" s="37"/>
      <c r="E1086" s="37"/>
      <c r="F1086" s="37"/>
    </row>
    <row r="1087" spans="2:6">
      <c r="B1087" s="52"/>
      <c r="C1087" s="37"/>
      <c r="D1087" s="37"/>
      <c r="E1087" s="37"/>
      <c r="F1087" s="37"/>
    </row>
    <row r="1088" spans="2:6">
      <c r="B1088" s="52"/>
      <c r="C1088" s="37"/>
      <c r="D1088" s="37"/>
      <c r="E1088" s="37"/>
      <c r="F1088" s="37"/>
    </row>
    <row r="1089" spans="2:6">
      <c r="B1089" s="52"/>
      <c r="C1089" s="37"/>
      <c r="D1089" s="37"/>
      <c r="E1089" s="37"/>
      <c r="F1089" s="37"/>
    </row>
    <row r="1090" spans="2:6">
      <c r="B1090" s="52"/>
      <c r="C1090" s="37"/>
      <c r="D1090" s="37"/>
      <c r="E1090" s="37"/>
      <c r="F1090" s="37"/>
    </row>
    <row r="1091" spans="2:6">
      <c r="B1091" s="52"/>
      <c r="C1091" s="37"/>
      <c r="D1091" s="37"/>
      <c r="E1091" s="37"/>
      <c r="F1091" s="37"/>
    </row>
    <row r="1092" spans="2:6">
      <c r="B1092" s="52"/>
      <c r="C1092" s="37"/>
      <c r="D1092" s="37"/>
      <c r="E1092" s="37"/>
      <c r="F1092" s="37"/>
    </row>
    <row r="1093" spans="2:6">
      <c r="B1093" s="52"/>
      <c r="C1093" s="37"/>
      <c r="D1093" s="37"/>
      <c r="E1093" s="37"/>
      <c r="F1093" s="37"/>
    </row>
    <row r="1094" spans="2:6">
      <c r="B1094" s="52"/>
      <c r="C1094" s="37"/>
      <c r="D1094" s="37"/>
      <c r="E1094" s="37"/>
      <c r="F1094" s="37"/>
    </row>
    <row r="1095" spans="2:6">
      <c r="B1095" s="52"/>
      <c r="C1095" s="37"/>
      <c r="D1095" s="37"/>
      <c r="E1095" s="37"/>
      <c r="F1095" s="37"/>
    </row>
    <row r="1096" spans="2:6">
      <c r="B1096" s="52"/>
      <c r="C1096" s="37"/>
      <c r="D1096" s="37"/>
      <c r="E1096" s="37"/>
      <c r="F1096" s="37"/>
    </row>
    <row r="1097" spans="2:6">
      <c r="B1097" s="52"/>
      <c r="C1097" s="37"/>
      <c r="D1097" s="37"/>
      <c r="E1097" s="37"/>
      <c r="F1097" s="37"/>
    </row>
    <row r="1098" spans="2:6">
      <c r="B1098" s="52"/>
      <c r="C1098" s="37"/>
      <c r="D1098" s="37"/>
      <c r="E1098" s="37"/>
      <c r="F1098" s="37"/>
    </row>
    <row r="1099" spans="2:6">
      <c r="B1099" s="52"/>
      <c r="C1099" s="37"/>
      <c r="D1099" s="37"/>
      <c r="E1099" s="37"/>
      <c r="F1099" s="37"/>
    </row>
    <row r="1100" spans="2:6">
      <c r="B1100" s="52"/>
      <c r="C1100" s="37"/>
      <c r="D1100" s="37"/>
      <c r="E1100" s="37"/>
      <c r="F1100" s="37"/>
    </row>
    <row r="1101" spans="2:6">
      <c r="B1101" s="52"/>
      <c r="C1101" s="37"/>
      <c r="D1101" s="37"/>
      <c r="E1101" s="37"/>
      <c r="F1101" s="37"/>
    </row>
    <row r="1102" spans="2:6">
      <c r="B1102" s="52"/>
      <c r="C1102" s="37"/>
      <c r="D1102" s="37"/>
      <c r="E1102" s="37"/>
      <c r="F1102" s="37"/>
    </row>
    <row r="1103" spans="2:6">
      <c r="B1103" s="52"/>
      <c r="C1103" s="37"/>
      <c r="D1103" s="37"/>
      <c r="E1103" s="37"/>
      <c r="F1103" s="37"/>
    </row>
    <row r="1104" spans="2:6">
      <c r="B1104" s="52"/>
      <c r="C1104" s="37"/>
      <c r="D1104" s="37"/>
      <c r="E1104" s="37"/>
      <c r="F1104" s="37"/>
    </row>
    <row r="1105" spans="2:6">
      <c r="B1105" s="52"/>
      <c r="C1105" s="37"/>
      <c r="D1105" s="37"/>
      <c r="E1105" s="37"/>
      <c r="F1105" s="37"/>
    </row>
    <row r="1106" spans="2:6">
      <c r="B1106" s="52"/>
      <c r="C1106" s="37"/>
      <c r="D1106" s="37"/>
      <c r="E1106" s="37"/>
      <c r="F1106" s="37"/>
    </row>
    <row r="1107" spans="2:6">
      <c r="B1107" s="52"/>
      <c r="C1107" s="37"/>
      <c r="D1107" s="37"/>
      <c r="E1107" s="37"/>
      <c r="F1107" s="37"/>
    </row>
    <row r="1108" spans="2:6">
      <c r="B1108" s="52"/>
      <c r="C1108" s="37"/>
      <c r="D1108" s="37"/>
      <c r="E1108" s="37"/>
      <c r="F1108" s="37"/>
    </row>
    <row r="1109" spans="2:6">
      <c r="B1109" s="52"/>
      <c r="C1109" s="37"/>
      <c r="D1109" s="37"/>
      <c r="E1109" s="37"/>
      <c r="F1109" s="37"/>
    </row>
    <row r="1110" spans="2:6">
      <c r="B1110" s="52"/>
      <c r="C1110" s="37"/>
      <c r="D1110" s="37"/>
      <c r="E1110" s="37"/>
      <c r="F1110" s="37"/>
    </row>
    <row r="1111" spans="2:6">
      <c r="B1111" s="52"/>
      <c r="C1111" s="37"/>
      <c r="D1111" s="37"/>
      <c r="E1111" s="37"/>
      <c r="F1111" s="37"/>
    </row>
    <row r="1112" spans="2:6">
      <c r="B1112" s="52"/>
      <c r="C1112" s="37"/>
      <c r="D1112" s="37"/>
      <c r="E1112" s="37"/>
      <c r="F1112" s="37"/>
    </row>
    <row r="1113" spans="2:6">
      <c r="B1113" s="52"/>
      <c r="C1113" s="37"/>
      <c r="D1113" s="37"/>
      <c r="E1113" s="37"/>
      <c r="F1113" s="37"/>
    </row>
    <row r="1114" spans="2:6">
      <c r="B1114" s="52"/>
      <c r="C1114" s="37"/>
      <c r="D1114" s="37"/>
      <c r="E1114" s="37"/>
      <c r="F1114" s="37"/>
    </row>
    <row r="1115" spans="2:6">
      <c r="B1115" s="52"/>
      <c r="C1115" s="37"/>
      <c r="D1115" s="37"/>
      <c r="E1115" s="37"/>
      <c r="F1115" s="37"/>
    </row>
    <row r="1116" spans="2:6">
      <c r="B1116" s="52"/>
      <c r="C1116" s="37"/>
      <c r="D1116" s="37"/>
      <c r="E1116" s="37"/>
      <c r="F1116" s="37"/>
    </row>
    <row r="1117" spans="2:6">
      <c r="B1117" s="52"/>
      <c r="C1117" s="37"/>
      <c r="D1117" s="37"/>
      <c r="E1117" s="37"/>
      <c r="F1117" s="37"/>
    </row>
    <row r="1118" spans="2:6">
      <c r="B1118" s="52"/>
      <c r="C1118" s="37"/>
      <c r="D1118" s="37"/>
      <c r="E1118" s="37"/>
      <c r="F1118" s="37"/>
    </row>
    <row r="1119" spans="2:6">
      <c r="B1119" s="52"/>
      <c r="C1119" s="37"/>
      <c r="D1119" s="37"/>
      <c r="E1119" s="37"/>
      <c r="F1119" s="37"/>
    </row>
    <row r="1120" spans="2:6">
      <c r="B1120" s="52"/>
      <c r="C1120" s="37"/>
      <c r="D1120" s="37"/>
      <c r="E1120" s="37"/>
      <c r="F1120" s="37"/>
    </row>
    <row r="1121" spans="2:6">
      <c r="B1121" s="52"/>
      <c r="C1121" s="37"/>
      <c r="D1121" s="37"/>
      <c r="E1121" s="37"/>
      <c r="F1121" s="37"/>
    </row>
    <row r="1122" spans="2:6">
      <c r="B1122" s="52"/>
      <c r="C1122" s="37"/>
      <c r="D1122" s="37"/>
      <c r="E1122" s="37"/>
      <c r="F1122" s="37"/>
    </row>
    <row r="1123" spans="2:6">
      <c r="B1123" s="52"/>
      <c r="C1123" s="37"/>
      <c r="D1123" s="37"/>
      <c r="E1123" s="37"/>
      <c r="F1123" s="37"/>
    </row>
    <row r="1124" spans="2:6">
      <c r="B1124" s="52"/>
      <c r="C1124" s="37"/>
      <c r="D1124" s="37"/>
      <c r="E1124" s="37"/>
      <c r="F1124" s="37"/>
    </row>
    <row r="1125" spans="2:6">
      <c r="B1125" s="52"/>
      <c r="C1125" s="37"/>
      <c r="D1125" s="37"/>
      <c r="E1125" s="37"/>
      <c r="F1125" s="37"/>
    </row>
    <row r="1126" spans="2:6">
      <c r="B1126" s="52"/>
      <c r="C1126" s="37"/>
      <c r="D1126" s="37"/>
      <c r="E1126" s="37"/>
      <c r="F1126" s="37"/>
    </row>
    <row r="1127" spans="2:6">
      <c r="B1127" s="52"/>
      <c r="C1127" s="37"/>
      <c r="D1127" s="37"/>
      <c r="E1127" s="37"/>
      <c r="F1127" s="37"/>
    </row>
    <row r="1128" spans="2:6">
      <c r="B1128" s="52"/>
      <c r="C1128" s="37"/>
      <c r="D1128" s="37"/>
      <c r="E1128" s="37"/>
      <c r="F1128" s="37"/>
    </row>
    <row r="1129" spans="2:6">
      <c r="B1129" s="52"/>
      <c r="C1129" s="37"/>
      <c r="D1129" s="37"/>
      <c r="E1129" s="37"/>
      <c r="F1129" s="37"/>
    </row>
    <row r="1130" spans="2:6">
      <c r="B1130" s="52"/>
      <c r="C1130" s="37"/>
      <c r="D1130" s="37"/>
      <c r="E1130" s="37"/>
      <c r="F1130" s="37"/>
    </row>
    <row r="1131" spans="2:6">
      <c r="B1131" s="52"/>
      <c r="C1131" s="37"/>
      <c r="D1131" s="37"/>
      <c r="E1131" s="37"/>
      <c r="F1131" s="37"/>
    </row>
    <row r="1132" spans="2:6">
      <c r="B1132" s="52"/>
      <c r="C1132" s="37"/>
      <c r="D1132" s="37"/>
      <c r="E1132" s="37"/>
      <c r="F1132" s="37"/>
    </row>
    <row r="1133" spans="2:6">
      <c r="B1133" s="52"/>
      <c r="C1133" s="37"/>
      <c r="D1133" s="37"/>
      <c r="E1133" s="37"/>
      <c r="F1133" s="37"/>
    </row>
    <row r="1134" spans="2:6">
      <c r="B1134" s="52"/>
      <c r="C1134" s="37"/>
      <c r="D1134" s="37"/>
      <c r="E1134" s="37"/>
      <c r="F1134" s="37"/>
    </row>
    <row r="1135" spans="2:6">
      <c r="B1135" s="52"/>
      <c r="C1135" s="37"/>
      <c r="D1135" s="37"/>
      <c r="E1135" s="37"/>
      <c r="F1135" s="37"/>
    </row>
    <row r="1136" spans="2:6">
      <c r="B1136" s="52"/>
      <c r="C1136" s="37"/>
      <c r="D1136" s="37"/>
      <c r="E1136" s="37"/>
      <c r="F1136" s="37"/>
    </row>
    <row r="1137" spans="2:6">
      <c r="B1137" s="52"/>
      <c r="C1137" s="37"/>
      <c r="D1137" s="37"/>
      <c r="E1137" s="37"/>
      <c r="F1137" s="37"/>
    </row>
    <row r="1138" spans="2:6">
      <c r="B1138" s="52"/>
      <c r="C1138" s="37"/>
      <c r="D1138" s="37"/>
      <c r="E1138" s="37"/>
      <c r="F1138" s="37"/>
    </row>
    <row r="1139" spans="2:6">
      <c r="B1139" s="52"/>
      <c r="C1139" s="37"/>
      <c r="D1139" s="37"/>
      <c r="E1139" s="37"/>
      <c r="F1139" s="37"/>
    </row>
    <row r="1140" spans="2:6">
      <c r="B1140" s="52"/>
      <c r="C1140" s="37"/>
      <c r="D1140" s="37"/>
      <c r="E1140" s="37"/>
      <c r="F1140" s="37"/>
    </row>
    <row r="1141" spans="2:6">
      <c r="B1141" s="52"/>
      <c r="C1141" s="37"/>
      <c r="D1141" s="37"/>
      <c r="E1141" s="37"/>
      <c r="F1141" s="37"/>
    </row>
    <row r="1142" spans="2:6">
      <c r="B1142" s="52"/>
      <c r="C1142" s="37"/>
      <c r="D1142" s="37"/>
      <c r="E1142" s="37"/>
      <c r="F1142" s="37"/>
    </row>
    <row r="1143" spans="2:6">
      <c r="B1143" s="52"/>
      <c r="C1143" s="37"/>
      <c r="D1143" s="37"/>
      <c r="E1143" s="37"/>
      <c r="F1143" s="37"/>
    </row>
    <row r="1144" spans="2:6">
      <c r="B1144" s="52"/>
      <c r="C1144" s="37"/>
      <c r="D1144" s="37"/>
      <c r="E1144" s="37"/>
      <c r="F1144" s="37"/>
    </row>
    <row r="1145" spans="2:6">
      <c r="B1145" s="52"/>
      <c r="C1145" s="37"/>
      <c r="D1145" s="37"/>
      <c r="E1145" s="37"/>
      <c r="F1145" s="37"/>
    </row>
    <row r="1146" spans="2:6">
      <c r="B1146" s="52"/>
      <c r="C1146" s="37"/>
      <c r="D1146" s="37"/>
      <c r="E1146" s="37"/>
      <c r="F1146" s="37"/>
    </row>
    <row r="1147" spans="2:6">
      <c r="B1147" s="52"/>
      <c r="C1147" s="37"/>
      <c r="D1147" s="37"/>
      <c r="E1147" s="37"/>
      <c r="F1147" s="37"/>
    </row>
    <row r="1148" spans="2:6">
      <c r="B1148" s="52"/>
      <c r="C1148" s="37"/>
      <c r="D1148" s="37"/>
      <c r="E1148" s="37"/>
      <c r="F1148" s="37"/>
    </row>
    <row r="1149" spans="2:6">
      <c r="B1149" s="52"/>
      <c r="C1149" s="37"/>
      <c r="D1149" s="37"/>
      <c r="E1149" s="37"/>
      <c r="F1149" s="37"/>
    </row>
    <row r="1150" spans="2:6">
      <c r="B1150" s="52"/>
      <c r="C1150" s="37"/>
      <c r="D1150" s="37"/>
      <c r="E1150" s="37"/>
      <c r="F1150" s="37"/>
    </row>
    <row r="1151" spans="2:6">
      <c r="B1151" s="52"/>
      <c r="C1151" s="37"/>
      <c r="D1151" s="37"/>
      <c r="E1151" s="37"/>
      <c r="F1151" s="37"/>
    </row>
    <row r="1152" spans="2:6">
      <c r="B1152" s="52"/>
      <c r="C1152" s="37"/>
      <c r="D1152" s="37"/>
      <c r="E1152" s="37"/>
      <c r="F1152" s="37"/>
    </row>
    <row r="1153" spans="2:6">
      <c r="B1153" s="52"/>
      <c r="C1153" s="37"/>
      <c r="D1153" s="37"/>
      <c r="E1153" s="37"/>
      <c r="F1153" s="37"/>
    </row>
    <row r="1154" spans="2:6">
      <c r="B1154" s="52"/>
      <c r="C1154" s="37"/>
      <c r="D1154" s="37"/>
      <c r="E1154" s="37"/>
      <c r="F1154" s="37"/>
    </row>
    <row r="1155" spans="2:6">
      <c r="B1155" s="52"/>
      <c r="C1155" s="37"/>
      <c r="D1155" s="37"/>
      <c r="E1155" s="37"/>
      <c r="F1155" s="37"/>
    </row>
    <row r="1156" spans="2:6">
      <c r="B1156" s="52"/>
      <c r="C1156" s="37"/>
      <c r="D1156" s="37"/>
      <c r="E1156" s="37"/>
      <c r="F1156" s="37"/>
    </row>
    <row r="1157" spans="2:6">
      <c r="B1157" s="52"/>
      <c r="C1157" s="37"/>
      <c r="D1157" s="37"/>
      <c r="E1157" s="37"/>
      <c r="F1157" s="37"/>
    </row>
    <row r="1158" spans="2:6">
      <c r="B1158" s="52"/>
      <c r="C1158" s="37"/>
      <c r="D1158" s="37"/>
      <c r="E1158" s="37"/>
      <c r="F1158" s="37"/>
    </row>
    <row r="1159" spans="2:6">
      <c r="B1159" s="52"/>
      <c r="C1159" s="37"/>
      <c r="D1159" s="37"/>
      <c r="E1159" s="37"/>
      <c r="F1159" s="37"/>
    </row>
    <row r="1160" spans="2:6">
      <c r="B1160" s="52"/>
      <c r="C1160" s="37"/>
      <c r="D1160" s="37"/>
      <c r="E1160" s="37"/>
      <c r="F1160" s="37"/>
    </row>
    <row r="1161" spans="2:6">
      <c r="B1161" s="52"/>
      <c r="C1161" s="37"/>
      <c r="D1161" s="37"/>
      <c r="E1161" s="37"/>
      <c r="F1161" s="37"/>
    </row>
    <row r="1162" spans="2:6">
      <c r="B1162" s="52"/>
      <c r="C1162" s="37"/>
      <c r="D1162" s="37"/>
      <c r="E1162" s="37"/>
      <c r="F1162" s="37"/>
    </row>
    <row r="1163" spans="2:6">
      <c r="B1163" s="52"/>
      <c r="C1163" s="37"/>
      <c r="D1163" s="37"/>
      <c r="E1163" s="37"/>
      <c r="F1163" s="37"/>
    </row>
    <row r="1164" spans="2:6">
      <c r="B1164" s="52"/>
      <c r="C1164" s="37"/>
      <c r="D1164" s="37"/>
      <c r="E1164" s="37"/>
      <c r="F1164" s="37"/>
    </row>
    <row r="1165" spans="2:6">
      <c r="B1165" s="52"/>
      <c r="C1165" s="37"/>
      <c r="D1165" s="37"/>
      <c r="E1165" s="37"/>
      <c r="F1165" s="37"/>
    </row>
    <row r="1166" spans="2:6">
      <c r="B1166" s="52"/>
      <c r="C1166" s="37"/>
      <c r="D1166" s="37"/>
      <c r="E1166" s="37"/>
      <c r="F1166" s="37"/>
    </row>
    <row r="1167" spans="2:6">
      <c r="B1167" s="52"/>
      <c r="C1167" s="37"/>
      <c r="D1167" s="37"/>
      <c r="E1167" s="37"/>
      <c r="F1167" s="37"/>
    </row>
    <row r="1168" spans="2:6">
      <c r="B1168" s="52"/>
      <c r="C1168" s="37"/>
      <c r="D1168" s="37"/>
      <c r="E1168" s="37"/>
      <c r="F1168" s="37"/>
    </row>
    <row r="1169" spans="2:6">
      <c r="B1169" s="52"/>
      <c r="C1169" s="37"/>
      <c r="D1169" s="37"/>
      <c r="E1169" s="37"/>
      <c r="F1169" s="37"/>
    </row>
    <row r="1170" spans="2:6">
      <c r="B1170" s="52"/>
      <c r="C1170" s="37"/>
      <c r="D1170" s="37"/>
      <c r="E1170" s="37"/>
      <c r="F1170" s="37"/>
    </row>
    <row r="1171" spans="2:6">
      <c r="B1171" s="52"/>
      <c r="C1171" s="37"/>
      <c r="D1171" s="37"/>
      <c r="E1171" s="37"/>
      <c r="F1171" s="37"/>
    </row>
    <row r="1172" spans="2:6">
      <c r="B1172" s="52"/>
      <c r="C1172" s="37"/>
      <c r="D1172" s="37"/>
      <c r="E1172" s="37"/>
      <c r="F1172" s="37"/>
    </row>
    <row r="1173" spans="2:6">
      <c r="B1173" s="52"/>
      <c r="C1173" s="37"/>
      <c r="D1173" s="37"/>
      <c r="E1173" s="37"/>
      <c r="F1173" s="37"/>
    </row>
    <row r="1174" spans="2:6">
      <c r="B1174" s="52"/>
      <c r="C1174" s="37"/>
      <c r="D1174" s="37"/>
      <c r="E1174" s="37"/>
      <c r="F1174" s="37"/>
    </row>
    <row r="1175" spans="2:6">
      <c r="B1175" s="52"/>
      <c r="C1175" s="37"/>
      <c r="D1175" s="37"/>
      <c r="E1175" s="37"/>
      <c r="F1175" s="37"/>
    </row>
    <row r="1176" spans="2:6">
      <c r="B1176" s="52"/>
      <c r="C1176" s="37"/>
      <c r="D1176" s="37"/>
      <c r="E1176" s="37"/>
      <c r="F1176" s="37"/>
    </row>
    <row r="1177" spans="2:6">
      <c r="B1177" s="52"/>
      <c r="C1177" s="37"/>
      <c r="D1177" s="37"/>
      <c r="E1177" s="37"/>
      <c r="F1177" s="37"/>
    </row>
    <row r="1178" spans="2:6">
      <c r="B1178" s="52"/>
      <c r="C1178" s="37"/>
      <c r="D1178" s="37"/>
      <c r="E1178" s="37"/>
      <c r="F1178" s="37"/>
    </row>
    <row r="1179" spans="2:6">
      <c r="B1179" s="52"/>
      <c r="C1179" s="37"/>
      <c r="D1179" s="37"/>
      <c r="E1179" s="37"/>
      <c r="F1179" s="37"/>
    </row>
    <row r="1180" spans="2:6">
      <c r="B1180" s="52"/>
      <c r="C1180" s="37"/>
      <c r="D1180" s="37"/>
      <c r="E1180" s="37"/>
      <c r="F1180" s="37"/>
    </row>
    <row r="1181" spans="2:6">
      <c r="B1181" s="52"/>
      <c r="C1181" s="37"/>
      <c r="D1181" s="37"/>
      <c r="E1181" s="37"/>
      <c r="F1181" s="37"/>
    </row>
    <row r="1182" spans="2:6">
      <c r="B1182" s="52"/>
      <c r="C1182" s="37"/>
      <c r="D1182" s="37"/>
      <c r="E1182" s="37"/>
      <c r="F1182" s="37"/>
    </row>
    <row r="1183" spans="2:6">
      <c r="B1183" s="52"/>
      <c r="C1183" s="37"/>
      <c r="D1183" s="37"/>
      <c r="E1183" s="37"/>
      <c r="F1183" s="37"/>
    </row>
    <row r="1184" spans="2:6">
      <c r="B1184" s="52"/>
      <c r="C1184" s="37"/>
      <c r="D1184" s="37"/>
      <c r="E1184" s="37"/>
      <c r="F1184" s="37"/>
    </row>
    <row r="1185" spans="2:6">
      <c r="B1185" s="52"/>
      <c r="C1185" s="37"/>
      <c r="D1185" s="37"/>
      <c r="E1185" s="37"/>
      <c r="F1185" s="37"/>
    </row>
    <row r="1186" spans="2:6">
      <c r="B1186" s="52"/>
      <c r="C1186" s="37"/>
      <c r="D1186" s="37"/>
      <c r="E1186" s="37"/>
      <c r="F1186" s="37"/>
    </row>
    <row r="1187" spans="2:6">
      <c r="B1187" s="52"/>
      <c r="C1187" s="37"/>
      <c r="D1187" s="37"/>
      <c r="E1187" s="37"/>
      <c r="F1187" s="37"/>
    </row>
    <row r="1188" spans="2:6">
      <c r="B1188" s="52"/>
      <c r="C1188" s="37"/>
      <c r="D1188" s="37"/>
      <c r="E1188" s="37"/>
      <c r="F1188" s="37"/>
    </row>
    <row r="1189" spans="2:6">
      <c r="B1189" s="52"/>
      <c r="C1189" s="37"/>
      <c r="D1189" s="37"/>
      <c r="E1189" s="37"/>
      <c r="F1189" s="37"/>
    </row>
    <row r="1190" spans="2:6">
      <c r="B1190" s="52"/>
      <c r="C1190" s="37"/>
      <c r="D1190" s="37"/>
      <c r="E1190" s="37"/>
      <c r="F1190" s="37"/>
    </row>
    <row r="1191" spans="2:6">
      <c r="B1191" s="52"/>
      <c r="C1191" s="37"/>
      <c r="D1191" s="37"/>
      <c r="E1191" s="37"/>
      <c r="F1191" s="37"/>
    </row>
    <row r="1192" spans="2:6">
      <c r="B1192" s="52"/>
      <c r="C1192" s="37"/>
      <c r="D1192" s="37"/>
      <c r="E1192" s="37"/>
      <c r="F1192" s="37"/>
    </row>
    <row r="1193" spans="2:6">
      <c r="B1193" s="52"/>
      <c r="C1193" s="37"/>
      <c r="D1193" s="37"/>
      <c r="E1193" s="37"/>
      <c r="F1193" s="37"/>
    </row>
    <row r="1194" spans="2:6">
      <c r="B1194" s="52"/>
      <c r="C1194" s="37"/>
      <c r="D1194" s="37"/>
      <c r="E1194" s="37"/>
      <c r="F1194" s="37"/>
    </row>
    <row r="1195" spans="2:6">
      <c r="B1195" s="52"/>
      <c r="C1195" s="37"/>
      <c r="D1195" s="37"/>
      <c r="E1195" s="37"/>
      <c r="F1195" s="37"/>
    </row>
    <row r="1196" spans="2:6">
      <c r="B1196" s="52"/>
      <c r="C1196" s="37"/>
      <c r="D1196" s="37"/>
      <c r="E1196" s="37"/>
      <c r="F1196" s="37"/>
    </row>
    <row r="1197" spans="2:6">
      <c r="B1197" s="52"/>
      <c r="C1197" s="37"/>
      <c r="D1197" s="37"/>
      <c r="E1197" s="37"/>
      <c r="F1197" s="37"/>
    </row>
    <row r="1198" spans="2:6">
      <c r="B1198" s="52"/>
      <c r="C1198" s="37"/>
      <c r="D1198" s="37"/>
      <c r="E1198" s="37"/>
      <c r="F1198" s="37"/>
    </row>
    <row r="1199" spans="2:6">
      <c r="B1199" s="52"/>
      <c r="C1199" s="37"/>
      <c r="D1199" s="37"/>
      <c r="E1199" s="37"/>
      <c r="F1199" s="37"/>
    </row>
    <row r="1200" spans="2:6">
      <c r="B1200" s="52"/>
      <c r="C1200" s="37"/>
      <c r="D1200" s="37"/>
      <c r="E1200" s="37"/>
      <c r="F1200" s="37"/>
    </row>
    <row r="1201" spans="2:6">
      <c r="B1201" s="52"/>
      <c r="C1201" s="37"/>
      <c r="D1201" s="37"/>
      <c r="E1201" s="37"/>
      <c r="F1201" s="37"/>
    </row>
    <row r="1202" spans="2:6">
      <c r="B1202" s="52"/>
      <c r="C1202" s="37"/>
      <c r="D1202" s="37"/>
      <c r="E1202" s="37"/>
      <c r="F1202" s="37"/>
    </row>
    <row r="1203" spans="2:6">
      <c r="B1203" s="52"/>
      <c r="C1203" s="37"/>
      <c r="D1203" s="37"/>
      <c r="E1203" s="37"/>
      <c r="F1203" s="37"/>
    </row>
    <row r="1204" spans="2:6">
      <c r="B1204" s="52"/>
      <c r="C1204" s="37"/>
      <c r="D1204" s="37"/>
      <c r="E1204" s="37"/>
      <c r="F1204" s="37"/>
    </row>
    <row r="1205" spans="2:6">
      <c r="B1205" s="52"/>
      <c r="C1205" s="37"/>
      <c r="D1205" s="37"/>
      <c r="E1205" s="37"/>
      <c r="F1205" s="37"/>
    </row>
    <row r="1206" spans="2:6">
      <c r="B1206" s="52"/>
      <c r="C1206" s="37"/>
      <c r="D1206" s="37"/>
      <c r="E1206" s="37"/>
      <c r="F1206" s="37"/>
    </row>
    <row r="1207" spans="2:6">
      <c r="B1207" s="52"/>
      <c r="C1207" s="37"/>
      <c r="D1207" s="37"/>
      <c r="E1207" s="37"/>
      <c r="F1207" s="37"/>
    </row>
    <row r="1208" spans="2:6">
      <c r="B1208" s="52"/>
      <c r="C1208" s="37"/>
      <c r="D1208" s="37"/>
      <c r="E1208" s="37"/>
      <c r="F1208" s="37"/>
    </row>
    <row r="1209" spans="2:6">
      <c r="B1209" s="52"/>
      <c r="C1209" s="37"/>
      <c r="D1209" s="37"/>
      <c r="E1209" s="37"/>
      <c r="F1209" s="37"/>
    </row>
    <row r="1210" spans="2:6">
      <c r="B1210" s="52"/>
      <c r="C1210" s="37"/>
      <c r="D1210" s="37"/>
      <c r="E1210" s="37"/>
      <c r="F1210" s="37"/>
    </row>
    <row r="1211" spans="2:6">
      <c r="B1211" s="52"/>
      <c r="C1211" s="37"/>
      <c r="D1211" s="37"/>
      <c r="E1211" s="37"/>
      <c r="F1211" s="37"/>
    </row>
    <row r="1212" spans="2:6">
      <c r="B1212" s="52"/>
      <c r="C1212" s="37"/>
      <c r="D1212" s="37"/>
      <c r="E1212" s="37"/>
      <c r="F1212" s="37"/>
    </row>
    <row r="1213" spans="2:6">
      <c r="B1213" s="52"/>
      <c r="C1213" s="37"/>
      <c r="D1213" s="37"/>
      <c r="E1213" s="37"/>
      <c r="F1213" s="37"/>
    </row>
    <row r="1214" spans="2:6">
      <c r="B1214" s="52"/>
      <c r="C1214" s="37"/>
      <c r="D1214" s="37"/>
      <c r="E1214" s="37"/>
      <c r="F1214" s="37"/>
    </row>
    <row r="1215" spans="2:6">
      <c r="B1215" s="52"/>
      <c r="C1215" s="37"/>
      <c r="D1215" s="37"/>
      <c r="E1215" s="37"/>
      <c r="F1215" s="37"/>
    </row>
    <row r="1216" spans="2:6">
      <c r="B1216" s="52"/>
      <c r="C1216" s="37"/>
      <c r="D1216" s="37"/>
      <c r="E1216" s="37"/>
      <c r="F1216" s="37"/>
    </row>
    <row r="1217" spans="2:6">
      <c r="B1217" s="52"/>
      <c r="C1217" s="37"/>
      <c r="D1217" s="37"/>
      <c r="E1217" s="37"/>
      <c r="F1217" s="37"/>
    </row>
    <row r="1218" spans="2:6">
      <c r="B1218" s="52"/>
      <c r="C1218" s="37"/>
      <c r="D1218" s="37"/>
      <c r="E1218" s="37"/>
      <c r="F1218" s="37"/>
    </row>
    <row r="1219" spans="2:6">
      <c r="B1219" s="52"/>
      <c r="C1219" s="37"/>
      <c r="D1219" s="37"/>
      <c r="E1219" s="37"/>
      <c r="F1219" s="37"/>
    </row>
    <row r="1220" spans="2:6">
      <c r="B1220" s="52"/>
      <c r="C1220" s="37"/>
      <c r="D1220" s="37"/>
      <c r="E1220" s="37"/>
      <c r="F1220" s="37"/>
    </row>
    <row r="1221" spans="2:6">
      <c r="B1221" s="52"/>
      <c r="C1221" s="37"/>
      <c r="D1221" s="37"/>
      <c r="E1221" s="37"/>
      <c r="F1221" s="37"/>
    </row>
    <row r="1222" spans="2:6">
      <c r="B1222" s="52"/>
      <c r="C1222" s="37"/>
      <c r="D1222" s="37"/>
      <c r="E1222" s="37"/>
      <c r="F1222" s="37"/>
    </row>
    <row r="1223" spans="2:6">
      <c r="B1223" s="52"/>
      <c r="C1223" s="37"/>
      <c r="D1223" s="37"/>
      <c r="E1223" s="37"/>
      <c r="F1223" s="37"/>
    </row>
    <row r="1224" spans="2:6">
      <c r="B1224" s="52"/>
      <c r="C1224" s="37"/>
      <c r="D1224" s="37"/>
      <c r="E1224" s="37"/>
      <c r="F1224" s="37"/>
    </row>
    <row r="1225" spans="2:6">
      <c r="B1225" s="52"/>
      <c r="C1225" s="37"/>
      <c r="D1225" s="37"/>
      <c r="E1225" s="37"/>
      <c r="F1225" s="37"/>
    </row>
    <row r="1226" spans="2:6">
      <c r="B1226" s="52"/>
      <c r="C1226" s="37"/>
      <c r="D1226" s="37"/>
      <c r="E1226" s="37"/>
      <c r="F1226" s="37"/>
    </row>
    <row r="1227" spans="2:6">
      <c r="B1227" s="52"/>
      <c r="C1227" s="37"/>
      <c r="D1227" s="37"/>
      <c r="E1227" s="37"/>
      <c r="F1227" s="37"/>
    </row>
    <row r="1228" spans="2:6">
      <c r="B1228" s="52"/>
      <c r="C1228" s="37"/>
      <c r="D1228" s="37"/>
      <c r="E1228" s="37"/>
      <c r="F1228" s="37"/>
    </row>
    <row r="1229" spans="2:6">
      <c r="B1229" s="52"/>
      <c r="C1229" s="37"/>
      <c r="D1229" s="37"/>
      <c r="E1229" s="37"/>
      <c r="F1229" s="37"/>
    </row>
    <row r="1230" spans="2:6">
      <c r="B1230" s="52"/>
      <c r="C1230" s="37"/>
      <c r="D1230" s="37"/>
      <c r="E1230" s="37"/>
      <c r="F1230" s="37"/>
    </row>
    <row r="1231" spans="2:6">
      <c r="B1231" s="52"/>
      <c r="C1231" s="37"/>
      <c r="D1231" s="37"/>
      <c r="E1231" s="37"/>
      <c r="F1231" s="37"/>
    </row>
    <row r="1232" spans="2:6">
      <c r="B1232" s="52"/>
      <c r="C1232" s="37"/>
      <c r="D1232" s="37"/>
      <c r="E1232" s="37"/>
      <c r="F1232" s="37"/>
    </row>
    <row r="1233" spans="2:6">
      <c r="B1233" s="52"/>
      <c r="C1233" s="37"/>
      <c r="D1233" s="37"/>
      <c r="E1233" s="37"/>
      <c r="F1233" s="37"/>
    </row>
    <row r="1234" spans="2:6">
      <c r="B1234" s="52"/>
      <c r="C1234" s="37"/>
      <c r="D1234" s="37"/>
      <c r="E1234" s="37"/>
      <c r="F1234" s="37"/>
    </row>
    <row r="1235" spans="2:6">
      <c r="B1235" s="52"/>
      <c r="C1235" s="37"/>
      <c r="D1235" s="37"/>
      <c r="E1235" s="37"/>
      <c r="F1235" s="37"/>
    </row>
    <row r="1236" spans="2:6">
      <c r="B1236" s="52"/>
      <c r="C1236" s="37"/>
      <c r="D1236" s="37"/>
      <c r="E1236" s="37"/>
      <c r="F1236" s="37"/>
    </row>
    <row r="1237" spans="2:6">
      <c r="B1237" s="52"/>
      <c r="C1237" s="37"/>
      <c r="D1237" s="37"/>
      <c r="E1237" s="37"/>
      <c r="F1237" s="37"/>
    </row>
    <row r="1238" spans="2:6">
      <c r="B1238" s="52"/>
      <c r="C1238" s="37"/>
      <c r="D1238" s="37"/>
      <c r="E1238" s="37"/>
      <c r="F1238" s="37"/>
    </row>
    <row r="1239" spans="2:6">
      <c r="B1239" s="52"/>
      <c r="C1239" s="37"/>
      <c r="D1239" s="37"/>
      <c r="E1239" s="37"/>
      <c r="F1239" s="37"/>
    </row>
    <row r="1240" spans="2:6">
      <c r="B1240" s="52"/>
      <c r="C1240" s="37"/>
      <c r="D1240" s="37"/>
      <c r="E1240" s="37"/>
      <c r="F1240" s="37"/>
    </row>
    <row r="1241" spans="2:6">
      <c r="B1241" s="52"/>
      <c r="C1241" s="37"/>
      <c r="D1241" s="37"/>
      <c r="E1241" s="37"/>
      <c r="F1241" s="37"/>
    </row>
    <row r="1242" spans="2:6">
      <c r="B1242" s="52"/>
      <c r="C1242" s="37"/>
      <c r="D1242" s="37"/>
      <c r="E1242" s="37"/>
      <c r="F1242" s="37"/>
    </row>
    <row r="1243" spans="2:6">
      <c r="B1243" s="52"/>
      <c r="C1243" s="37"/>
      <c r="D1243" s="37"/>
      <c r="E1243" s="37"/>
      <c r="F1243" s="37"/>
    </row>
    <row r="1244" spans="2:6">
      <c r="B1244" s="52"/>
      <c r="C1244" s="37"/>
      <c r="D1244" s="37"/>
      <c r="E1244" s="37"/>
      <c r="F1244" s="37"/>
    </row>
    <row r="1245" spans="2:6">
      <c r="B1245" s="52"/>
      <c r="C1245" s="37"/>
      <c r="D1245" s="37"/>
      <c r="E1245" s="37"/>
      <c r="F1245" s="37"/>
    </row>
    <row r="1246" spans="2:6">
      <c r="B1246" s="52"/>
      <c r="C1246" s="37"/>
      <c r="D1246" s="37"/>
      <c r="E1246" s="37"/>
      <c r="F1246" s="37"/>
    </row>
    <row r="1247" spans="2:6">
      <c r="B1247" s="52"/>
      <c r="C1247" s="37"/>
      <c r="D1247" s="37"/>
      <c r="E1247" s="37"/>
      <c r="F1247" s="37"/>
    </row>
    <row r="1248" spans="2:6">
      <c r="B1248" s="52"/>
      <c r="C1248" s="37"/>
      <c r="D1248" s="37"/>
      <c r="E1248" s="37"/>
      <c r="F1248" s="37"/>
    </row>
    <row r="1249" spans="2:6">
      <c r="B1249" s="52"/>
      <c r="C1249" s="37"/>
      <c r="D1249" s="37"/>
      <c r="E1249" s="37"/>
      <c r="F1249" s="37"/>
    </row>
    <row r="1250" spans="2:6">
      <c r="B1250" s="52"/>
      <c r="C1250" s="37"/>
      <c r="D1250" s="37"/>
      <c r="E1250" s="37"/>
      <c r="F1250" s="37"/>
    </row>
    <row r="1251" spans="2:6">
      <c r="B1251" s="52"/>
      <c r="C1251" s="37"/>
      <c r="D1251" s="37"/>
      <c r="E1251" s="37"/>
      <c r="F1251" s="37"/>
    </row>
    <row r="1252" spans="2:6">
      <c r="B1252" s="52"/>
      <c r="C1252" s="37"/>
      <c r="D1252" s="37"/>
      <c r="E1252" s="37"/>
      <c r="F1252" s="37"/>
    </row>
    <row r="1253" spans="2:6">
      <c r="B1253" s="52"/>
      <c r="C1253" s="37"/>
      <c r="D1253" s="37"/>
      <c r="E1253" s="37"/>
      <c r="F1253" s="37"/>
    </row>
    <row r="1254" spans="2:6">
      <c r="B1254" s="52"/>
      <c r="C1254" s="37"/>
      <c r="D1254" s="37"/>
      <c r="E1254" s="37"/>
      <c r="F1254" s="37"/>
    </row>
    <row r="1255" spans="2:6">
      <c r="B1255" s="52"/>
      <c r="C1255" s="37"/>
      <c r="D1255" s="37"/>
      <c r="E1255" s="37"/>
      <c r="F1255" s="37"/>
    </row>
    <row r="1256" spans="2:6">
      <c r="B1256" s="52"/>
      <c r="C1256" s="37"/>
      <c r="D1256" s="37"/>
      <c r="E1256" s="37"/>
      <c r="F1256" s="37"/>
    </row>
    <row r="1257" spans="2:6">
      <c r="B1257" s="52"/>
      <c r="C1257" s="37"/>
      <c r="D1257" s="37"/>
      <c r="E1257" s="37"/>
      <c r="F1257" s="37"/>
    </row>
    <row r="1258" spans="2:6">
      <c r="B1258" s="52"/>
      <c r="C1258" s="37"/>
      <c r="D1258" s="37"/>
      <c r="E1258" s="37"/>
      <c r="F1258" s="37"/>
    </row>
    <row r="1259" spans="2:6">
      <c r="B1259" s="52"/>
      <c r="C1259" s="37"/>
      <c r="D1259" s="37"/>
      <c r="E1259" s="37"/>
      <c r="F1259" s="37"/>
    </row>
    <row r="1260" spans="2:6">
      <c r="B1260" s="52"/>
      <c r="C1260" s="37"/>
      <c r="D1260" s="37"/>
      <c r="E1260" s="37"/>
      <c r="F1260" s="37"/>
    </row>
    <row r="1261" spans="2:6">
      <c r="B1261" s="52"/>
      <c r="C1261" s="37"/>
      <c r="D1261" s="37"/>
      <c r="E1261" s="37"/>
      <c r="F1261" s="37"/>
    </row>
    <row r="1262" spans="2:6">
      <c r="B1262" s="52"/>
      <c r="C1262" s="37"/>
      <c r="D1262" s="37"/>
      <c r="E1262" s="37"/>
      <c r="F1262" s="37"/>
    </row>
    <row r="1263" spans="2:6">
      <c r="B1263" s="52"/>
      <c r="C1263" s="37"/>
      <c r="D1263" s="37"/>
      <c r="E1263" s="37"/>
      <c r="F1263" s="37"/>
    </row>
    <row r="1264" spans="2:6">
      <c r="B1264" s="52"/>
      <c r="C1264" s="37"/>
      <c r="D1264" s="37"/>
      <c r="E1264" s="37"/>
      <c r="F1264" s="37"/>
    </row>
    <row r="1265" spans="2:6">
      <c r="B1265" s="52"/>
      <c r="C1265" s="37"/>
      <c r="D1265" s="37"/>
      <c r="E1265" s="37"/>
      <c r="F1265" s="37"/>
    </row>
    <row r="1266" spans="2:6">
      <c r="B1266" s="52"/>
      <c r="C1266" s="37"/>
      <c r="D1266" s="37"/>
      <c r="E1266" s="37"/>
      <c r="F1266" s="37"/>
    </row>
    <row r="1267" spans="2:6">
      <c r="B1267" s="52"/>
      <c r="C1267" s="37"/>
      <c r="D1267" s="37"/>
      <c r="E1267" s="37"/>
      <c r="F1267" s="37"/>
    </row>
    <row r="1268" spans="2:6">
      <c r="B1268" s="52"/>
      <c r="C1268" s="37"/>
      <c r="D1268" s="37"/>
      <c r="E1268" s="37"/>
      <c r="F1268" s="37"/>
    </row>
    <row r="1269" spans="2:6">
      <c r="B1269" s="52"/>
      <c r="C1269" s="37"/>
      <c r="D1269" s="37"/>
      <c r="E1269" s="37"/>
      <c r="F1269" s="37"/>
    </row>
    <row r="1270" spans="2:6">
      <c r="B1270" s="52"/>
      <c r="C1270" s="37"/>
      <c r="D1270" s="37"/>
      <c r="E1270" s="37"/>
      <c r="F1270" s="37"/>
    </row>
    <row r="1271" spans="2:6">
      <c r="B1271" s="52"/>
      <c r="C1271" s="37"/>
      <c r="D1271" s="37"/>
      <c r="E1271" s="37"/>
      <c r="F1271" s="37"/>
    </row>
    <row r="1272" spans="2:6">
      <c r="B1272" s="52"/>
      <c r="C1272" s="37"/>
      <c r="D1272" s="37"/>
      <c r="E1272" s="37"/>
      <c r="F1272" s="37"/>
    </row>
    <row r="1273" spans="2:6">
      <c r="B1273" s="52"/>
      <c r="C1273" s="37"/>
      <c r="D1273" s="37"/>
      <c r="E1273" s="37"/>
      <c r="F1273" s="37"/>
    </row>
    <row r="1274" spans="2:6">
      <c r="B1274" s="52"/>
      <c r="C1274" s="37"/>
      <c r="D1274" s="37"/>
      <c r="E1274" s="37"/>
      <c r="F1274" s="37"/>
    </row>
    <row r="1275" spans="2:6">
      <c r="B1275" s="52"/>
      <c r="C1275" s="37"/>
      <c r="D1275" s="37"/>
      <c r="E1275" s="37"/>
      <c r="F1275" s="37"/>
    </row>
    <row r="1276" spans="2:6">
      <c r="B1276" s="52"/>
      <c r="C1276" s="37"/>
      <c r="D1276" s="37"/>
      <c r="E1276" s="37"/>
      <c r="F1276" s="37"/>
    </row>
    <row r="1277" spans="2:6">
      <c r="B1277" s="52"/>
      <c r="C1277" s="37"/>
      <c r="D1277" s="37"/>
      <c r="E1277" s="37"/>
      <c r="F1277" s="37"/>
    </row>
    <row r="1278" spans="2:6">
      <c r="B1278" s="52"/>
      <c r="C1278" s="37"/>
      <c r="D1278" s="37"/>
      <c r="E1278" s="37"/>
      <c r="F1278" s="37"/>
    </row>
    <row r="1279" spans="2:6">
      <c r="B1279" s="52"/>
      <c r="C1279" s="37"/>
      <c r="D1279" s="37"/>
      <c r="E1279" s="37"/>
      <c r="F1279" s="37"/>
    </row>
    <row r="1280" spans="2:6">
      <c r="B1280" s="52"/>
      <c r="C1280" s="37"/>
      <c r="D1280" s="37"/>
      <c r="E1280" s="37"/>
      <c r="F1280" s="37"/>
    </row>
    <row r="1281" spans="2:6">
      <c r="B1281" s="52"/>
      <c r="C1281" s="37"/>
      <c r="D1281" s="37"/>
      <c r="E1281" s="37"/>
      <c r="F1281" s="37"/>
    </row>
    <row r="1282" spans="2:6">
      <c r="B1282" s="52"/>
      <c r="C1282" s="37"/>
      <c r="D1282" s="37"/>
      <c r="E1282" s="37"/>
      <c r="F1282" s="37"/>
    </row>
    <row r="1283" spans="2:6">
      <c r="B1283" s="52"/>
      <c r="C1283" s="37"/>
      <c r="D1283" s="37"/>
      <c r="E1283" s="37"/>
      <c r="F1283" s="37"/>
    </row>
    <row r="1284" spans="2:6">
      <c r="B1284" s="52"/>
      <c r="C1284" s="37"/>
      <c r="D1284" s="37"/>
      <c r="E1284" s="37"/>
      <c r="F1284" s="37"/>
    </row>
    <row r="1285" spans="2:6">
      <c r="B1285" s="52"/>
      <c r="C1285" s="37"/>
      <c r="D1285" s="37"/>
      <c r="E1285" s="37"/>
      <c r="F1285" s="37"/>
    </row>
    <row r="1286" spans="2:6">
      <c r="B1286" s="52"/>
      <c r="C1286" s="37"/>
      <c r="D1286" s="37"/>
      <c r="E1286" s="37"/>
      <c r="F1286" s="37"/>
    </row>
    <row r="1287" spans="2:6">
      <c r="B1287" s="52"/>
      <c r="C1287" s="37"/>
      <c r="D1287" s="37"/>
      <c r="E1287" s="37"/>
      <c r="F1287" s="37"/>
    </row>
    <row r="1288" spans="2:6">
      <c r="B1288" s="52"/>
      <c r="C1288" s="37"/>
      <c r="D1288" s="37"/>
      <c r="E1288" s="37"/>
      <c r="F1288" s="37"/>
    </row>
    <row r="1289" spans="2:6">
      <c r="B1289" s="52"/>
      <c r="C1289" s="37"/>
      <c r="D1289" s="37"/>
      <c r="E1289" s="37"/>
      <c r="F1289" s="37"/>
    </row>
    <row r="1290" spans="2:6">
      <c r="B1290" s="52"/>
      <c r="C1290" s="37"/>
      <c r="D1290" s="37"/>
      <c r="E1290" s="37"/>
      <c r="F1290" s="37"/>
    </row>
    <row r="1291" spans="2:6">
      <c r="B1291" s="52"/>
      <c r="C1291" s="37"/>
      <c r="D1291" s="37"/>
      <c r="E1291" s="37"/>
      <c r="F1291" s="37"/>
    </row>
    <row r="1292" spans="2:6">
      <c r="B1292" s="52"/>
      <c r="C1292" s="37"/>
      <c r="D1292" s="37"/>
      <c r="E1292" s="37"/>
      <c r="F1292" s="37"/>
    </row>
    <row r="1293" spans="2:6">
      <c r="B1293" s="52"/>
      <c r="C1293" s="37"/>
      <c r="D1293" s="37"/>
      <c r="E1293" s="37"/>
      <c r="F1293" s="37"/>
    </row>
    <row r="1294" spans="2:6">
      <c r="B1294" s="52"/>
      <c r="C1294" s="37"/>
      <c r="D1294" s="37"/>
      <c r="E1294" s="37"/>
      <c r="F1294" s="37"/>
    </row>
    <row r="1295" spans="2:6">
      <c r="B1295" s="52"/>
      <c r="C1295" s="37"/>
      <c r="D1295" s="37"/>
      <c r="E1295" s="37"/>
      <c r="F1295" s="37"/>
    </row>
    <row r="1296" spans="2:6">
      <c r="B1296" s="52"/>
      <c r="C1296" s="37"/>
      <c r="D1296" s="37"/>
      <c r="E1296" s="37"/>
      <c r="F1296" s="37"/>
    </row>
    <row r="1297" spans="2:6">
      <c r="B1297" s="52"/>
      <c r="C1297" s="37"/>
      <c r="D1297" s="37"/>
      <c r="E1297" s="37"/>
      <c r="F1297" s="37"/>
    </row>
    <row r="1298" spans="2:6">
      <c r="B1298" s="52"/>
      <c r="C1298" s="37"/>
      <c r="D1298" s="37"/>
      <c r="E1298" s="37"/>
      <c r="F1298" s="37"/>
    </row>
    <row r="1299" spans="2:6">
      <c r="B1299" s="52"/>
      <c r="C1299" s="37"/>
      <c r="D1299" s="37"/>
      <c r="E1299" s="37"/>
      <c r="F1299" s="37"/>
    </row>
    <row r="1300" spans="2:6">
      <c r="B1300" s="52"/>
      <c r="C1300" s="37"/>
      <c r="D1300" s="37"/>
      <c r="E1300" s="37"/>
      <c r="F1300" s="37"/>
    </row>
    <row r="1301" spans="2:6">
      <c r="B1301" s="52"/>
      <c r="C1301" s="37"/>
      <c r="D1301" s="37"/>
      <c r="E1301" s="37"/>
      <c r="F1301" s="37"/>
    </row>
    <row r="1302" spans="2:6">
      <c r="B1302" s="52"/>
      <c r="C1302" s="37"/>
      <c r="D1302" s="37"/>
      <c r="E1302" s="37"/>
      <c r="F1302" s="37"/>
    </row>
    <row r="1303" spans="2:6">
      <c r="B1303" s="52"/>
      <c r="C1303" s="37"/>
      <c r="D1303" s="37"/>
      <c r="E1303" s="37"/>
      <c r="F1303" s="37"/>
    </row>
    <row r="1304" spans="2:6">
      <c r="B1304" s="52"/>
      <c r="C1304" s="37"/>
      <c r="D1304" s="37"/>
      <c r="E1304" s="37"/>
      <c r="F1304" s="37"/>
    </row>
    <row r="1305" spans="2:6">
      <c r="B1305" s="52"/>
      <c r="C1305" s="37"/>
      <c r="D1305" s="37"/>
      <c r="E1305" s="37"/>
      <c r="F1305" s="37"/>
    </row>
    <row r="1306" spans="2:6">
      <c r="B1306" s="52"/>
      <c r="C1306" s="37"/>
      <c r="D1306" s="37"/>
      <c r="E1306" s="37"/>
      <c r="F1306" s="37"/>
    </row>
    <row r="1307" spans="2:6">
      <c r="B1307" s="52"/>
      <c r="C1307" s="37"/>
      <c r="D1307" s="37"/>
      <c r="E1307" s="37"/>
      <c r="F1307" s="37"/>
    </row>
    <row r="1308" spans="2:6">
      <c r="B1308" s="52"/>
      <c r="C1308" s="37"/>
      <c r="D1308" s="37"/>
      <c r="E1308" s="37"/>
      <c r="F1308" s="37"/>
    </row>
    <row r="1309" spans="2:6">
      <c r="B1309" s="52"/>
      <c r="C1309" s="37"/>
      <c r="D1309" s="37"/>
      <c r="E1309" s="37"/>
      <c r="F1309" s="37"/>
    </row>
    <row r="1310" spans="2:6">
      <c r="B1310" s="52"/>
      <c r="C1310" s="37"/>
      <c r="D1310" s="37"/>
      <c r="E1310" s="37"/>
      <c r="F1310" s="37"/>
    </row>
    <row r="1311" spans="2:6">
      <c r="B1311" s="52"/>
      <c r="C1311" s="37"/>
      <c r="D1311" s="37"/>
      <c r="E1311" s="37"/>
      <c r="F1311" s="37"/>
    </row>
    <row r="1312" spans="2:6">
      <c r="B1312" s="52"/>
      <c r="C1312" s="37"/>
      <c r="D1312" s="37"/>
      <c r="E1312" s="37"/>
      <c r="F1312" s="37"/>
    </row>
    <row r="1313" spans="2:6">
      <c r="B1313" s="52"/>
      <c r="C1313" s="37"/>
      <c r="D1313" s="37"/>
      <c r="E1313" s="37"/>
      <c r="F1313" s="37"/>
    </row>
    <row r="1314" spans="2:6">
      <c r="B1314" s="52"/>
      <c r="C1314" s="37"/>
      <c r="D1314" s="37"/>
      <c r="E1314" s="37"/>
      <c r="F1314" s="37"/>
    </row>
    <row r="1315" spans="2:6">
      <c r="B1315" s="52"/>
      <c r="C1315" s="37"/>
      <c r="D1315" s="37"/>
      <c r="E1315" s="37"/>
      <c r="F1315" s="37"/>
    </row>
    <row r="1316" spans="2:6">
      <c r="B1316" s="52"/>
      <c r="C1316" s="37"/>
      <c r="D1316" s="37"/>
      <c r="E1316" s="37"/>
      <c r="F1316" s="37"/>
    </row>
    <row r="1317" spans="2:6">
      <c r="B1317" s="52"/>
      <c r="C1317" s="37"/>
      <c r="D1317" s="37"/>
      <c r="E1317" s="37"/>
      <c r="F1317" s="37"/>
    </row>
    <row r="1318" spans="2:6">
      <c r="B1318" s="52"/>
      <c r="C1318" s="37"/>
      <c r="D1318" s="37"/>
      <c r="E1318" s="37"/>
      <c r="F1318" s="37"/>
    </row>
    <row r="1319" spans="2:6">
      <c r="B1319" s="52"/>
      <c r="C1319" s="37"/>
      <c r="D1319" s="37"/>
      <c r="E1319" s="37"/>
      <c r="F1319" s="37"/>
    </row>
    <row r="1320" spans="2:6">
      <c r="B1320" s="52"/>
      <c r="C1320" s="37"/>
      <c r="D1320" s="37"/>
      <c r="E1320" s="37"/>
      <c r="F1320" s="37"/>
    </row>
    <row r="1321" spans="2:6">
      <c r="B1321" s="52"/>
      <c r="C1321" s="37"/>
      <c r="D1321" s="37"/>
      <c r="E1321" s="37"/>
      <c r="F1321" s="37"/>
    </row>
    <row r="1322" spans="2:6">
      <c r="B1322" s="52"/>
      <c r="C1322" s="37"/>
      <c r="D1322" s="37"/>
      <c r="E1322" s="37"/>
      <c r="F1322" s="37"/>
    </row>
    <row r="1323" spans="2:6">
      <c r="B1323" s="52"/>
      <c r="C1323" s="37"/>
      <c r="D1323" s="37"/>
      <c r="E1323" s="37"/>
      <c r="F1323" s="37"/>
    </row>
    <row r="1324" spans="2:6">
      <c r="B1324" s="52"/>
      <c r="C1324" s="37"/>
      <c r="D1324" s="37"/>
      <c r="E1324" s="37"/>
      <c r="F1324" s="37"/>
    </row>
    <row r="1325" spans="2:6">
      <c r="B1325" s="52"/>
      <c r="C1325" s="37"/>
      <c r="D1325" s="37"/>
      <c r="E1325" s="37"/>
      <c r="F1325" s="37"/>
    </row>
    <row r="1326" spans="2:6">
      <c r="B1326" s="52"/>
      <c r="C1326" s="37"/>
      <c r="D1326" s="37"/>
      <c r="E1326" s="37"/>
      <c r="F1326" s="37"/>
    </row>
    <row r="1327" spans="2:6">
      <c r="B1327" s="52"/>
      <c r="C1327" s="37"/>
      <c r="D1327" s="37"/>
      <c r="E1327" s="37"/>
      <c r="F1327" s="37"/>
    </row>
    <row r="1328" spans="2:6">
      <c r="B1328" s="52"/>
      <c r="C1328" s="37"/>
      <c r="D1328" s="37"/>
      <c r="E1328" s="37"/>
      <c r="F1328" s="37"/>
    </row>
    <row r="1329" spans="2:6">
      <c r="B1329" s="52"/>
      <c r="C1329" s="37"/>
      <c r="D1329" s="37"/>
      <c r="E1329" s="37"/>
      <c r="F1329" s="37"/>
    </row>
    <row r="1330" spans="2:6">
      <c r="B1330" s="52"/>
      <c r="C1330" s="37"/>
      <c r="D1330" s="37"/>
      <c r="E1330" s="37"/>
      <c r="F1330" s="37"/>
    </row>
    <row r="1331" spans="2:6">
      <c r="B1331" s="52"/>
      <c r="C1331" s="37"/>
      <c r="D1331" s="37"/>
      <c r="E1331" s="37"/>
      <c r="F1331" s="37"/>
    </row>
    <row r="1332" spans="2:6">
      <c r="B1332" s="52"/>
      <c r="C1332" s="37"/>
      <c r="D1332" s="37"/>
      <c r="E1332" s="37"/>
      <c r="F1332" s="37"/>
    </row>
    <row r="1333" spans="2:6">
      <c r="B1333" s="52"/>
      <c r="C1333" s="37"/>
      <c r="D1333" s="37"/>
      <c r="E1333" s="37"/>
      <c r="F1333" s="37"/>
    </row>
    <row r="1334" spans="2:6">
      <c r="B1334" s="52"/>
      <c r="C1334" s="37"/>
      <c r="D1334" s="37"/>
      <c r="E1334" s="37"/>
      <c r="F1334" s="37"/>
    </row>
    <row r="1335" spans="2:6">
      <c r="B1335" s="52"/>
      <c r="C1335" s="37"/>
      <c r="D1335" s="37"/>
      <c r="E1335" s="37"/>
      <c r="F1335" s="37"/>
    </row>
    <row r="1336" spans="2:6">
      <c r="B1336" s="52"/>
      <c r="C1336" s="37"/>
      <c r="D1336" s="37"/>
      <c r="E1336" s="37"/>
      <c r="F1336" s="37"/>
    </row>
    <row r="1337" spans="2:6">
      <c r="B1337" s="52"/>
      <c r="C1337" s="37"/>
      <c r="D1337" s="37"/>
      <c r="E1337" s="37"/>
      <c r="F1337" s="37"/>
    </row>
    <row r="1338" spans="2:6">
      <c r="B1338" s="52"/>
      <c r="C1338" s="37"/>
      <c r="D1338" s="37"/>
      <c r="E1338" s="37"/>
      <c r="F1338" s="37"/>
    </row>
    <row r="1339" spans="2:6">
      <c r="B1339" s="52"/>
      <c r="C1339" s="37"/>
      <c r="D1339" s="37"/>
      <c r="E1339" s="37"/>
      <c r="F1339" s="37"/>
    </row>
    <row r="1340" spans="2:6">
      <c r="B1340" s="52"/>
      <c r="C1340" s="37"/>
      <c r="D1340" s="37"/>
      <c r="E1340" s="37"/>
      <c r="F1340" s="37"/>
    </row>
    <row r="1341" spans="2:6">
      <c r="B1341" s="52"/>
      <c r="C1341" s="37"/>
      <c r="D1341" s="37"/>
      <c r="E1341" s="37"/>
      <c r="F1341" s="37"/>
    </row>
    <row r="1342" spans="2:6">
      <c r="B1342" s="52"/>
      <c r="C1342" s="37"/>
      <c r="D1342" s="37"/>
      <c r="E1342" s="37"/>
      <c r="F1342" s="37"/>
    </row>
    <row r="1343" spans="2:6">
      <c r="B1343" s="52"/>
      <c r="C1343" s="37"/>
      <c r="D1343" s="37"/>
      <c r="E1343" s="37"/>
      <c r="F1343" s="37"/>
    </row>
    <row r="1344" spans="2:6">
      <c r="B1344" s="52"/>
      <c r="C1344" s="37"/>
      <c r="D1344" s="37"/>
      <c r="E1344" s="37"/>
      <c r="F1344" s="37"/>
    </row>
    <row r="1345" spans="2:6">
      <c r="B1345" s="52"/>
      <c r="C1345" s="37"/>
      <c r="D1345" s="37"/>
      <c r="E1345" s="37"/>
      <c r="F1345" s="37"/>
    </row>
    <row r="1346" spans="2:6">
      <c r="B1346" s="52"/>
      <c r="C1346" s="37"/>
      <c r="D1346" s="37"/>
      <c r="E1346" s="37"/>
      <c r="F1346" s="37"/>
    </row>
    <row r="1347" spans="2:6">
      <c r="B1347" s="52"/>
      <c r="C1347" s="37"/>
      <c r="D1347" s="37"/>
      <c r="E1347" s="37"/>
      <c r="F1347" s="37"/>
    </row>
    <row r="1348" spans="2:6">
      <c r="B1348" s="52"/>
      <c r="C1348" s="37"/>
      <c r="D1348" s="37"/>
      <c r="E1348" s="37"/>
      <c r="F1348" s="37"/>
    </row>
    <row r="1349" spans="2:6">
      <c r="B1349" s="52"/>
      <c r="C1349" s="37"/>
      <c r="D1349" s="37"/>
      <c r="E1349" s="37"/>
      <c r="F1349" s="37"/>
    </row>
    <row r="1350" spans="2:6">
      <c r="B1350" s="52"/>
      <c r="C1350" s="37"/>
      <c r="D1350" s="37"/>
      <c r="E1350" s="37"/>
      <c r="F1350" s="37"/>
    </row>
    <row r="1351" spans="2:6">
      <c r="B1351" s="52"/>
      <c r="C1351" s="37"/>
      <c r="D1351" s="37"/>
      <c r="E1351" s="37"/>
      <c r="F1351" s="37"/>
    </row>
    <row r="1352" spans="2:6">
      <c r="B1352" s="52"/>
      <c r="C1352" s="37"/>
      <c r="D1352" s="37"/>
      <c r="E1352" s="37"/>
      <c r="F1352" s="37"/>
    </row>
    <row r="1353" spans="2:6">
      <c r="B1353" s="52"/>
      <c r="C1353" s="37"/>
      <c r="D1353" s="37"/>
      <c r="E1353" s="37"/>
      <c r="F1353" s="37"/>
    </row>
    <row r="1354" spans="2:6">
      <c r="B1354" s="52"/>
      <c r="C1354" s="37"/>
      <c r="D1354" s="37"/>
      <c r="E1354" s="37"/>
      <c r="F1354" s="37"/>
    </row>
    <row r="1355" spans="2:6">
      <c r="B1355" s="52"/>
      <c r="C1355" s="37"/>
      <c r="D1355" s="37"/>
      <c r="E1355" s="37"/>
      <c r="F1355" s="37"/>
    </row>
    <row r="1356" spans="2:6">
      <c r="B1356" s="52"/>
      <c r="C1356" s="37"/>
      <c r="D1356" s="37"/>
      <c r="E1356" s="37"/>
      <c r="F1356" s="37"/>
    </row>
    <row r="1357" spans="2:6">
      <c r="B1357" s="52"/>
      <c r="C1357" s="37"/>
      <c r="D1357" s="37"/>
      <c r="E1357" s="37"/>
      <c r="F1357" s="37"/>
    </row>
    <row r="1358" spans="2:6">
      <c r="B1358" s="52"/>
      <c r="C1358" s="37"/>
      <c r="D1358" s="37"/>
      <c r="E1358" s="37"/>
      <c r="F1358" s="37"/>
    </row>
    <row r="1359" spans="2:6">
      <c r="B1359" s="52"/>
      <c r="C1359" s="37"/>
      <c r="D1359" s="37"/>
      <c r="E1359" s="37"/>
      <c r="F1359" s="37"/>
    </row>
    <row r="1360" spans="2:6">
      <c r="B1360" s="52"/>
      <c r="C1360" s="37"/>
      <c r="D1360" s="37"/>
      <c r="E1360" s="37"/>
      <c r="F1360" s="37"/>
    </row>
    <row r="1361" spans="2:6">
      <c r="B1361" s="52"/>
      <c r="C1361" s="37"/>
      <c r="D1361" s="37"/>
      <c r="E1361" s="37"/>
      <c r="F1361" s="37"/>
    </row>
    <row r="1362" spans="2:6">
      <c r="B1362" s="52"/>
      <c r="C1362" s="37"/>
      <c r="D1362" s="37"/>
      <c r="E1362" s="37"/>
      <c r="F1362" s="37"/>
    </row>
    <row r="1363" spans="2:6">
      <c r="B1363" s="52"/>
      <c r="C1363" s="37"/>
      <c r="D1363" s="37"/>
      <c r="E1363" s="37"/>
      <c r="F1363" s="37"/>
    </row>
    <row r="1364" spans="2:6">
      <c r="B1364" s="52"/>
      <c r="C1364" s="37"/>
      <c r="D1364" s="37"/>
      <c r="E1364" s="37"/>
      <c r="F1364" s="37"/>
    </row>
    <row r="1365" spans="2:6">
      <c r="B1365" s="52"/>
      <c r="C1365" s="37"/>
      <c r="D1365" s="37"/>
      <c r="E1365" s="37"/>
      <c r="F1365" s="37"/>
    </row>
    <row r="1366" spans="2:6">
      <c r="B1366" s="52"/>
      <c r="C1366" s="37"/>
      <c r="D1366" s="37"/>
      <c r="E1366" s="37"/>
      <c r="F1366" s="37"/>
    </row>
    <row r="1367" spans="2:6">
      <c r="B1367" s="52"/>
      <c r="C1367" s="37"/>
      <c r="D1367" s="37"/>
      <c r="E1367" s="37"/>
      <c r="F1367" s="37"/>
    </row>
    <row r="1368" spans="2:6">
      <c r="B1368" s="52"/>
      <c r="C1368" s="37"/>
      <c r="D1368" s="37"/>
      <c r="E1368" s="37"/>
      <c r="F1368" s="37"/>
    </row>
    <row r="1369" spans="2:6">
      <c r="B1369" s="52"/>
      <c r="C1369" s="37"/>
      <c r="D1369" s="37"/>
      <c r="E1369" s="37"/>
      <c r="F1369" s="37"/>
    </row>
    <row r="1370" spans="2:6">
      <c r="B1370" s="52"/>
      <c r="C1370" s="37"/>
      <c r="D1370" s="37"/>
      <c r="E1370" s="37"/>
      <c r="F1370" s="37"/>
    </row>
    <row r="1371" spans="2:6">
      <c r="B1371" s="52"/>
      <c r="C1371" s="37"/>
      <c r="D1371" s="37"/>
      <c r="E1371" s="37"/>
      <c r="F1371" s="37"/>
    </row>
    <row r="1372" spans="2:6">
      <c r="B1372" s="52"/>
      <c r="C1372" s="37"/>
      <c r="D1372" s="37"/>
      <c r="E1372" s="37"/>
      <c r="F1372" s="37"/>
    </row>
    <row r="1373" spans="2:6">
      <c r="B1373" s="52"/>
      <c r="C1373" s="37"/>
      <c r="D1373" s="37"/>
      <c r="E1373" s="37"/>
      <c r="F1373" s="37"/>
    </row>
    <row r="1374" spans="2:6">
      <c r="B1374" s="52"/>
      <c r="C1374" s="37"/>
      <c r="D1374" s="37"/>
      <c r="E1374" s="37"/>
      <c r="F1374" s="37"/>
    </row>
    <row r="1375" spans="2:6">
      <c r="B1375" s="52"/>
      <c r="C1375" s="37"/>
      <c r="D1375" s="37"/>
      <c r="E1375" s="37"/>
      <c r="F1375" s="37"/>
    </row>
    <row r="1376" spans="2:6">
      <c r="B1376" s="52"/>
      <c r="C1376" s="37"/>
      <c r="D1376" s="37"/>
      <c r="E1376" s="37"/>
      <c r="F1376" s="37"/>
    </row>
    <row r="1377" spans="2:6">
      <c r="B1377" s="52"/>
      <c r="C1377" s="37"/>
      <c r="D1377" s="37"/>
      <c r="E1377" s="37"/>
      <c r="F1377" s="37"/>
    </row>
    <row r="1378" spans="2:6">
      <c r="B1378" s="52"/>
      <c r="C1378" s="37"/>
      <c r="D1378" s="37"/>
      <c r="E1378" s="37"/>
      <c r="F1378" s="37"/>
    </row>
    <row r="1379" spans="2:6">
      <c r="B1379" s="52"/>
      <c r="C1379" s="37"/>
      <c r="D1379" s="37"/>
      <c r="E1379" s="37"/>
      <c r="F1379" s="37"/>
    </row>
    <row r="1380" spans="2:6">
      <c r="B1380" s="52"/>
      <c r="C1380" s="37"/>
      <c r="D1380" s="37"/>
      <c r="E1380" s="37"/>
      <c r="F1380" s="37"/>
    </row>
    <row r="1381" spans="2:6">
      <c r="B1381" s="52"/>
      <c r="C1381" s="37"/>
      <c r="D1381" s="37"/>
      <c r="E1381" s="37"/>
      <c r="F1381" s="37"/>
    </row>
    <row r="1382" spans="2:6">
      <c r="B1382" s="52"/>
      <c r="C1382" s="37"/>
      <c r="D1382" s="37"/>
      <c r="E1382" s="37"/>
      <c r="F1382" s="37"/>
    </row>
    <row r="1383" spans="2:6">
      <c r="B1383" s="52"/>
      <c r="C1383" s="37"/>
      <c r="D1383" s="37"/>
      <c r="E1383" s="37"/>
      <c r="F1383" s="37"/>
    </row>
    <row r="1384" spans="2:6">
      <c r="B1384" s="52"/>
      <c r="C1384" s="37"/>
      <c r="D1384" s="37"/>
      <c r="E1384" s="37"/>
      <c r="F1384" s="37"/>
    </row>
    <row r="1385" spans="2:6">
      <c r="B1385" s="52"/>
      <c r="C1385" s="37"/>
      <c r="D1385" s="37"/>
      <c r="E1385" s="37"/>
      <c r="F1385" s="37"/>
    </row>
    <row r="1386" spans="2:6">
      <c r="B1386" s="52"/>
      <c r="C1386" s="37"/>
      <c r="D1386" s="37"/>
      <c r="E1386" s="37"/>
      <c r="F1386" s="37"/>
    </row>
    <row r="1387" spans="2:6">
      <c r="B1387" s="52"/>
      <c r="C1387" s="37"/>
      <c r="D1387" s="37"/>
      <c r="E1387" s="37"/>
      <c r="F1387" s="37"/>
    </row>
    <row r="1388" spans="2:6">
      <c r="B1388" s="52"/>
      <c r="C1388" s="37"/>
      <c r="D1388" s="37"/>
      <c r="E1388" s="37"/>
      <c r="F1388" s="37"/>
    </row>
    <row r="1389" spans="2:6">
      <c r="B1389" s="52"/>
      <c r="C1389" s="37"/>
      <c r="D1389" s="37"/>
      <c r="E1389" s="37"/>
      <c r="F1389" s="37"/>
    </row>
    <row r="1390" spans="2:6">
      <c r="B1390" s="52"/>
      <c r="C1390" s="37"/>
      <c r="D1390" s="37"/>
      <c r="E1390" s="37"/>
      <c r="F1390" s="37"/>
    </row>
    <row r="1391" spans="2:6">
      <c r="B1391" s="52"/>
      <c r="C1391" s="37"/>
      <c r="D1391" s="37"/>
      <c r="E1391" s="37"/>
      <c r="F1391" s="37"/>
    </row>
    <row r="1392" spans="2:6">
      <c r="B1392" s="52"/>
      <c r="C1392" s="37"/>
      <c r="D1392" s="37"/>
      <c r="E1392" s="37"/>
      <c r="F1392" s="37"/>
    </row>
    <row r="1393" spans="2:6">
      <c r="B1393" s="52"/>
      <c r="C1393" s="37"/>
      <c r="D1393" s="37"/>
      <c r="E1393" s="37"/>
      <c r="F1393" s="37"/>
    </row>
    <row r="1394" spans="2:6">
      <c r="B1394" s="52"/>
      <c r="C1394" s="37"/>
      <c r="D1394" s="37"/>
      <c r="E1394" s="37"/>
      <c r="F1394" s="37"/>
    </row>
    <row r="1395" spans="2:6">
      <c r="B1395" s="52"/>
      <c r="C1395" s="37"/>
      <c r="D1395" s="37"/>
      <c r="E1395" s="37"/>
      <c r="F1395" s="37"/>
    </row>
    <row r="1396" spans="2:6">
      <c r="B1396" s="52"/>
      <c r="C1396" s="37"/>
      <c r="D1396" s="37"/>
      <c r="E1396" s="37"/>
      <c r="F1396" s="37"/>
    </row>
    <row r="1397" spans="2:6">
      <c r="B1397" s="52"/>
      <c r="C1397" s="37"/>
      <c r="D1397" s="37"/>
      <c r="E1397" s="37"/>
      <c r="F1397" s="37"/>
    </row>
    <row r="1398" spans="2:6">
      <c r="B1398" s="52"/>
      <c r="C1398" s="37"/>
      <c r="D1398" s="37"/>
      <c r="E1398" s="37"/>
      <c r="F1398" s="37"/>
    </row>
    <row r="1399" spans="2:6">
      <c r="B1399" s="52"/>
      <c r="C1399" s="37"/>
      <c r="D1399" s="37"/>
      <c r="E1399" s="37"/>
      <c r="F1399" s="37"/>
    </row>
    <row r="1400" spans="2:6">
      <c r="B1400" s="52"/>
      <c r="C1400" s="37"/>
      <c r="D1400" s="37"/>
      <c r="E1400" s="37"/>
      <c r="F1400" s="37"/>
    </row>
    <row r="1401" spans="2:6">
      <c r="B1401" s="52"/>
      <c r="C1401" s="37"/>
      <c r="D1401" s="37"/>
      <c r="E1401" s="37"/>
      <c r="F1401" s="37"/>
    </row>
    <row r="1402" spans="2:6">
      <c r="B1402" s="52"/>
      <c r="C1402" s="37"/>
      <c r="D1402" s="37"/>
      <c r="E1402" s="37"/>
      <c r="F1402" s="37"/>
    </row>
    <row r="1403" spans="2:6">
      <c r="B1403" s="52"/>
      <c r="C1403" s="37"/>
      <c r="D1403" s="37"/>
      <c r="E1403" s="37"/>
      <c r="F1403" s="37"/>
    </row>
    <row r="1404" spans="2:6">
      <c r="B1404" s="52"/>
      <c r="C1404" s="37"/>
      <c r="D1404" s="37"/>
      <c r="E1404" s="37"/>
      <c r="F1404" s="37"/>
    </row>
    <row r="1405" spans="2:6">
      <c r="B1405" s="52"/>
      <c r="C1405" s="37"/>
      <c r="D1405" s="37"/>
      <c r="E1405" s="37"/>
      <c r="F1405" s="37"/>
    </row>
    <row r="1406" spans="2:6">
      <c r="B1406" s="52"/>
      <c r="C1406" s="37"/>
      <c r="D1406" s="37"/>
      <c r="E1406" s="37"/>
      <c r="F1406" s="37"/>
    </row>
    <row r="1407" spans="2:6">
      <c r="B1407" s="52"/>
      <c r="C1407" s="37"/>
      <c r="D1407" s="37"/>
      <c r="E1407" s="37"/>
      <c r="F1407" s="37"/>
    </row>
    <row r="1408" spans="2:6">
      <c r="B1408" s="52"/>
      <c r="C1408" s="37"/>
      <c r="D1408" s="37"/>
      <c r="E1408" s="37"/>
      <c r="F1408" s="37"/>
    </row>
    <row r="1409" spans="2:6">
      <c r="B1409" s="52"/>
      <c r="C1409" s="37"/>
      <c r="D1409" s="37"/>
      <c r="E1409" s="37"/>
      <c r="F1409" s="37"/>
    </row>
    <row r="1410" spans="2:6">
      <c r="B1410" s="52"/>
      <c r="C1410" s="37"/>
      <c r="D1410" s="37"/>
      <c r="E1410" s="37"/>
      <c r="F1410" s="37"/>
    </row>
    <row r="1411" spans="2:6">
      <c r="B1411" s="52"/>
      <c r="C1411" s="37"/>
      <c r="D1411" s="37"/>
      <c r="E1411" s="37"/>
      <c r="F1411" s="37"/>
    </row>
    <row r="1412" spans="2:6">
      <c r="B1412" s="52"/>
      <c r="C1412" s="37"/>
      <c r="D1412" s="37"/>
      <c r="E1412" s="37"/>
      <c r="F1412" s="37"/>
    </row>
    <row r="1413" spans="2:6">
      <c r="B1413" s="52"/>
      <c r="C1413" s="37"/>
      <c r="D1413" s="37"/>
      <c r="E1413" s="37"/>
      <c r="F1413" s="37"/>
    </row>
    <row r="1414" spans="2:6">
      <c r="B1414" s="52"/>
      <c r="C1414" s="37"/>
      <c r="D1414" s="37"/>
      <c r="E1414" s="37"/>
      <c r="F1414" s="37"/>
    </row>
    <row r="1415" spans="2:6">
      <c r="B1415" s="52"/>
      <c r="C1415" s="37"/>
      <c r="D1415" s="37"/>
      <c r="E1415" s="37"/>
      <c r="F1415" s="37"/>
    </row>
    <row r="1416" spans="2:6">
      <c r="B1416" s="52"/>
      <c r="C1416" s="37"/>
      <c r="D1416" s="37"/>
      <c r="E1416" s="37"/>
      <c r="F1416" s="37"/>
    </row>
    <row r="1417" spans="2:6">
      <c r="B1417" s="52"/>
      <c r="C1417" s="37"/>
      <c r="D1417" s="37"/>
      <c r="E1417" s="37"/>
      <c r="F1417" s="37"/>
    </row>
    <row r="1418" spans="2:6">
      <c r="B1418" s="52"/>
      <c r="C1418" s="37"/>
      <c r="D1418" s="37"/>
      <c r="E1418" s="37"/>
      <c r="F1418" s="37"/>
    </row>
    <row r="1419" spans="2:6">
      <c r="B1419" s="52"/>
      <c r="C1419" s="37"/>
      <c r="D1419" s="37"/>
      <c r="E1419" s="37"/>
      <c r="F1419" s="37"/>
    </row>
    <row r="1420" spans="2:6">
      <c r="B1420" s="52"/>
      <c r="C1420" s="37"/>
      <c r="D1420" s="37"/>
      <c r="E1420" s="37"/>
      <c r="F1420" s="37"/>
    </row>
    <row r="1421" spans="2:6">
      <c r="B1421" s="52"/>
      <c r="C1421" s="37"/>
      <c r="D1421" s="37"/>
      <c r="E1421" s="37"/>
      <c r="F1421" s="37"/>
    </row>
    <row r="1422" spans="2:6">
      <c r="B1422" s="52"/>
      <c r="C1422" s="37"/>
      <c r="D1422" s="37"/>
      <c r="E1422" s="37"/>
      <c r="F1422" s="37"/>
    </row>
    <row r="1423" spans="2:6">
      <c r="B1423" s="52"/>
      <c r="C1423" s="37"/>
      <c r="D1423" s="37"/>
      <c r="E1423" s="37"/>
      <c r="F1423" s="37"/>
    </row>
    <row r="1424" spans="2:6">
      <c r="B1424" s="52"/>
      <c r="C1424" s="37"/>
      <c r="D1424" s="37"/>
      <c r="E1424" s="37"/>
      <c r="F1424" s="37"/>
    </row>
    <row r="1425" spans="2:6">
      <c r="B1425" s="52"/>
      <c r="C1425" s="37"/>
      <c r="D1425" s="37"/>
      <c r="E1425" s="37"/>
      <c r="F1425" s="37"/>
    </row>
    <row r="1426" spans="2:6">
      <c r="B1426" s="52"/>
      <c r="C1426" s="37"/>
      <c r="D1426" s="37"/>
      <c r="E1426" s="37"/>
      <c r="F1426" s="37"/>
    </row>
    <row r="1427" spans="2:6">
      <c r="B1427" s="52"/>
      <c r="C1427" s="37"/>
      <c r="D1427" s="37"/>
      <c r="E1427" s="37"/>
      <c r="F1427" s="37"/>
    </row>
    <row r="1428" spans="2:6">
      <c r="B1428" s="52"/>
      <c r="C1428" s="37"/>
      <c r="D1428" s="37"/>
      <c r="E1428" s="37"/>
      <c r="F1428" s="37"/>
    </row>
    <row r="1429" spans="2:6">
      <c r="B1429" s="52"/>
      <c r="C1429" s="37"/>
      <c r="D1429" s="37"/>
      <c r="E1429" s="37"/>
      <c r="F1429" s="37"/>
    </row>
    <row r="1430" spans="2:6">
      <c r="B1430" s="52"/>
      <c r="C1430" s="37"/>
      <c r="D1430" s="37"/>
      <c r="E1430" s="37"/>
      <c r="F1430" s="37"/>
    </row>
    <row r="1431" spans="2:6">
      <c r="B1431" s="52"/>
      <c r="C1431" s="37"/>
      <c r="D1431" s="37"/>
      <c r="E1431" s="37"/>
      <c r="F1431" s="37"/>
    </row>
    <row r="1432" spans="2:6">
      <c r="B1432" s="52"/>
      <c r="C1432" s="37"/>
      <c r="D1432" s="37"/>
      <c r="E1432" s="37"/>
      <c r="F1432" s="37"/>
    </row>
    <row r="1433" spans="2:6">
      <c r="B1433" s="52"/>
      <c r="C1433" s="37"/>
      <c r="D1433" s="37"/>
      <c r="E1433" s="37"/>
      <c r="F1433" s="37"/>
    </row>
    <row r="1434" spans="2:6">
      <c r="B1434" s="52"/>
      <c r="C1434" s="37"/>
      <c r="D1434" s="37"/>
      <c r="E1434" s="37"/>
      <c r="F1434" s="37"/>
    </row>
    <row r="1435" spans="2:6">
      <c r="B1435" s="52"/>
      <c r="C1435" s="37"/>
      <c r="D1435" s="37"/>
      <c r="E1435" s="37"/>
      <c r="F1435" s="37"/>
    </row>
    <row r="1436" spans="2:6">
      <c r="B1436" s="52"/>
      <c r="C1436" s="37"/>
      <c r="D1436" s="37"/>
      <c r="E1436" s="37"/>
      <c r="F1436" s="37"/>
    </row>
    <row r="1437" spans="2:6">
      <c r="B1437" s="52"/>
      <c r="C1437" s="37"/>
      <c r="D1437" s="37"/>
      <c r="E1437" s="37"/>
      <c r="F1437" s="37"/>
    </row>
    <row r="1438" spans="2:6">
      <c r="B1438" s="52"/>
      <c r="C1438" s="37"/>
      <c r="D1438" s="37"/>
      <c r="E1438" s="37"/>
      <c r="F1438" s="37"/>
    </row>
    <row r="1439" spans="2:6">
      <c r="B1439" s="52"/>
      <c r="C1439" s="37"/>
      <c r="D1439" s="37"/>
      <c r="E1439" s="37"/>
      <c r="F1439" s="37"/>
    </row>
    <row r="1440" spans="2:6">
      <c r="B1440" s="52"/>
      <c r="C1440" s="37"/>
      <c r="D1440" s="37"/>
      <c r="E1440" s="37"/>
      <c r="F1440" s="37"/>
    </row>
    <row r="1441" spans="2:6">
      <c r="B1441" s="52"/>
      <c r="C1441" s="37"/>
      <c r="D1441" s="37"/>
      <c r="E1441" s="37"/>
      <c r="F1441" s="37"/>
    </row>
    <row r="1442" spans="2:6">
      <c r="B1442" s="52"/>
      <c r="C1442" s="37"/>
      <c r="D1442" s="37"/>
      <c r="E1442" s="37"/>
      <c r="F1442" s="37"/>
    </row>
    <row r="1443" spans="2:6">
      <c r="B1443" s="52"/>
      <c r="C1443" s="37"/>
      <c r="D1443" s="37"/>
      <c r="E1443" s="37"/>
      <c r="F1443" s="37"/>
    </row>
    <row r="1444" spans="2:6">
      <c r="B1444" s="52"/>
      <c r="C1444" s="37"/>
      <c r="D1444" s="37"/>
      <c r="E1444" s="37"/>
      <c r="F1444" s="37"/>
    </row>
    <row r="1445" spans="2:6">
      <c r="B1445" s="52"/>
      <c r="C1445" s="37"/>
      <c r="D1445" s="37"/>
      <c r="E1445" s="37"/>
      <c r="F1445" s="37"/>
    </row>
    <row r="1446" spans="2:6">
      <c r="B1446" s="52"/>
      <c r="C1446" s="37"/>
      <c r="D1446" s="37"/>
      <c r="E1446" s="37"/>
      <c r="F1446" s="37"/>
    </row>
    <row r="1447" spans="2:6">
      <c r="B1447" s="52"/>
      <c r="C1447" s="37"/>
      <c r="D1447" s="37"/>
      <c r="E1447" s="37"/>
      <c r="F1447" s="37"/>
    </row>
    <row r="1448" spans="2:6">
      <c r="B1448" s="52"/>
      <c r="C1448" s="37"/>
      <c r="D1448" s="37"/>
      <c r="E1448" s="37"/>
      <c r="F1448" s="37"/>
    </row>
    <row r="1449" spans="2:6">
      <c r="B1449" s="52"/>
      <c r="C1449" s="37"/>
      <c r="D1449" s="37"/>
      <c r="E1449" s="37"/>
      <c r="F1449" s="37"/>
    </row>
    <row r="1450" spans="2:6">
      <c r="B1450" s="52"/>
      <c r="C1450" s="37"/>
      <c r="D1450" s="37"/>
      <c r="E1450" s="37"/>
      <c r="F1450" s="37"/>
    </row>
    <row r="1451" spans="2:6">
      <c r="B1451" s="52"/>
      <c r="C1451" s="37"/>
      <c r="D1451" s="37"/>
      <c r="E1451" s="37"/>
      <c r="F1451" s="37"/>
    </row>
    <row r="1452" spans="2:6">
      <c r="B1452" s="52"/>
      <c r="C1452" s="37"/>
      <c r="D1452" s="37"/>
      <c r="E1452" s="37"/>
      <c r="F1452" s="37"/>
    </row>
    <row r="1453" spans="2:6">
      <c r="B1453" s="52"/>
      <c r="C1453" s="37"/>
      <c r="D1453" s="37"/>
      <c r="E1453" s="37"/>
      <c r="F1453" s="37"/>
    </row>
    <row r="1454" spans="2:6">
      <c r="B1454" s="52"/>
      <c r="C1454" s="37"/>
      <c r="D1454" s="37"/>
      <c r="E1454" s="37"/>
      <c r="F1454" s="37"/>
    </row>
    <row r="1455" spans="2:6">
      <c r="B1455" s="52"/>
      <c r="C1455" s="37"/>
      <c r="D1455" s="37"/>
      <c r="E1455" s="37"/>
      <c r="F1455" s="37"/>
    </row>
    <row r="1456" spans="2:6">
      <c r="B1456" s="52"/>
      <c r="C1456" s="37"/>
      <c r="D1456" s="37"/>
      <c r="E1456" s="37"/>
      <c r="F1456" s="37"/>
    </row>
    <row r="1457" spans="2:6">
      <c r="B1457" s="52"/>
      <c r="C1457" s="37"/>
      <c r="D1457" s="37"/>
      <c r="E1457" s="37"/>
      <c r="F1457" s="37"/>
    </row>
    <row r="1458" spans="2:6">
      <c r="B1458" s="52"/>
      <c r="C1458" s="37"/>
      <c r="D1458" s="37"/>
      <c r="E1458" s="37"/>
      <c r="F1458" s="37"/>
    </row>
    <row r="1459" spans="2:6">
      <c r="B1459" s="52"/>
      <c r="C1459" s="37"/>
      <c r="D1459" s="37"/>
      <c r="E1459" s="37"/>
      <c r="F1459" s="37"/>
    </row>
    <row r="1460" spans="2:6">
      <c r="B1460" s="52"/>
      <c r="C1460" s="37"/>
      <c r="D1460" s="37"/>
      <c r="E1460" s="37"/>
      <c r="F1460" s="37"/>
    </row>
    <row r="1461" spans="2:6">
      <c r="B1461" s="52"/>
      <c r="C1461" s="37"/>
      <c r="D1461" s="37"/>
      <c r="E1461" s="37"/>
      <c r="F1461" s="37"/>
    </row>
    <row r="1462" spans="2:6">
      <c r="B1462" s="52"/>
      <c r="C1462" s="37"/>
      <c r="D1462" s="37"/>
      <c r="E1462" s="37"/>
      <c r="F1462" s="37"/>
    </row>
    <row r="1463" spans="2:6">
      <c r="B1463" s="52"/>
      <c r="C1463" s="37"/>
      <c r="D1463" s="37"/>
      <c r="E1463" s="37"/>
      <c r="F1463" s="37"/>
    </row>
    <row r="1464" spans="2:6">
      <c r="B1464" s="52"/>
      <c r="C1464" s="37"/>
      <c r="D1464" s="37"/>
      <c r="E1464" s="37"/>
      <c r="F1464" s="37"/>
    </row>
    <row r="1465" spans="2:6">
      <c r="B1465" s="52"/>
      <c r="C1465" s="37"/>
      <c r="D1465" s="37"/>
      <c r="E1465" s="37"/>
      <c r="F1465" s="37"/>
    </row>
    <row r="1466" spans="2:6">
      <c r="B1466" s="52"/>
      <c r="C1466" s="37"/>
      <c r="D1466" s="37"/>
      <c r="E1466" s="37"/>
      <c r="F1466" s="37"/>
    </row>
    <row r="1467" spans="2:6">
      <c r="B1467" s="52"/>
      <c r="C1467" s="37"/>
      <c r="D1467" s="37"/>
      <c r="E1467" s="37"/>
      <c r="F1467" s="37"/>
    </row>
    <row r="1468" spans="2:6">
      <c r="B1468" s="52"/>
      <c r="C1468" s="37"/>
      <c r="D1468" s="37"/>
      <c r="E1468" s="37"/>
      <c r="F1468" s="37"/>
    </row>
    <row r="1469" spans="2:6">
      <c r="B1469" s="52"/>
      <c r="C1469" s="37"/>
      <c r="D1469" s="37"/>
      <c r="E1469" s="37"/>
      <c r="F1469" s="37"/>
    </row>
    <row r="1470" spans="2:6">
      <c r="B1470" s="52"/>
      <c r="C1470" s="37"/>
      <c r="D1470" s="37"/>
      <c r="E1470" s="37"/>
      <c r="F1470" s="37"/>
    </row>
    <row r="1471" spans="2:6">
      <c r="B1471" s="52"/>
      <c r="C1471" s="37"/>
      <c r="D1471" s="37"/>
      <c r="E1471" s="37"/>
      <c r="F1471" s="37"/>
    </row>
    <row r="1472" spans="2:6">
      <c r="B1472" s="52"/>
      <c r="C1472" s="37"/>
      <c r="D1472" s="37"/>
      <c r="E1472" s="37"/>
      <c r="F1472" s="37"/>
    </row>
    <row r="1473" spans="2:6">
      <c r="B1473" s="52"/>
      <c r="C1473" s="37"/>
      <c r="D1473" s="37"/>
      <c r="E1473" s="37"/>
      <c r="F1473" s="37"/>
    </row>
    <row r="1474" spans="2:6">
      <c r="B1474" s="52"/>
      <c r="C1474" s="37"/>
      <c r="D1474" s="37"/>
      <c r="E1474" s="37"/>
      <c r="F1474" s="37"/>
    </row>
    <row r="1475" spans="2:6">
      <c r="B1475" s="52"/>
      <c r="C1475" s="37"/>
      <c r="D1475" s="37"/>
      <c r="E1475" s="37"/>
      <c r="F1475" s="37"/>
    </row>
    <row r="1476" spans="2:6">
      <c r="B1476" s="52"/>
      <c r="C1476" s="37"/>
      <c r="D1476" s="37"/>
      <c r="E1476" s="37"/>
      <c r="F1476" s="37"/>
    </row>
    <row r="1477" spans="2:6">
      <c r="B1477" s="52"/>
      <c r="C1477" s="37"/>
      <c r="D1477" s="37"/>
      <c r="E1477" s="37"/>
      <c r="F1477" s="37"/>
    </row>
    <row r="1478" spans="2:6">
      <c r="B1478" s="52"/>
      <c r="C1478" s="37"/>
      <c r="D1478" s="37"/>
      <c r="E1478" s="37"/>
      <c r="F1478" s="37"/>
    </row>
    <row r="1479" spans="2:6">
      <c r="B1479" s="52"/>
      <c r="C1479" s="37"/>
      <c r="D1479" s="37"/>
      <c r="E1479" s="37"/>
      <c r="F1479" s="37"/>
    </row>
    <row r="1480" spans="2:6">
      <c r="B1480" s="52"/>
      <c r="C1480" s="37"/>
      <c r="D1480" s="37"/>
      <c r="E1480" s="37"/>
      <c r="F1480" s="37"/>
    </row>
    <row r="1481" spans="2:6">
      <c r="B1481" s="52"/>
      <c r="C1481" s="37"/>
      <c r="D1481" s="37"/>
      <c r="E1481" s="37"/>
      <c r="F1481" s="37"/>
    </row>
    <row r="1482" spans="2:6">
      <c r="B1482" s="52"/>
      <c r="C1482" s="37"/>
      <c r="D1482" s="37"/>
      <c r="E1482" s="37"/>
      <c r="F1482" s="37"/>
    </row>
    <row r="1483" spans="2:6">
      <c r="B1483" s="52"/>
      <c r="C1483" s="37"/>
      <c r="D1483" s="37"/>
      <c r="E1483" s="37"/>
      <c r="F1483" s="37"/>
    </row>
    <row r="1484" spans="2:6">
      <c r="B1484" s="52"/>
      <c r="C1484" s="37"/>
      <c r="D1484" s="37"/>
      <c r="E1484" s="37"/>
      <c r="F1484" s="37"/>
    </row>
    <row r="1485" spans="2:6">
      <c r="B1485" s="52"/>
      <c r="C1485" s="37"/>
      <c r="D1485" s="37"/>
      <c r="E1485" s="37"/>
      <c r="F1485" s="37"/>
    </row>
    <row r="1486" spans="2:6">
      <c r="B1486" s="52"/>
      <c r="C1486" s="37"/>
      <c r="D1486" s="37"/>
      <c r="E1486" s="37"/>
      <c r="F1486" s="37"/>
    </row>
    <row r="1487" spans="2:6">
      <c r="B1487" s="52"/>
      <c r="C1487" s="37"/>
      <c r="D1487" s="37"/>
      <c r="E1487" s="37"/>
      <c r="F1487" s="37"/>
    </row>
    <row r="1488" spans="2:6">
      <c r="B1488" s="52"/>
      <c r="C1488" s="37"/>
      <c r="D1488" s="37"/>
      <c r="E1488" s="37"/>
      <c r="F1488" s="37"/>
    </row>
    <row r="1489" spans="2:6">
      <c r="B1489" s="52"/>
      <c r="C1489" s="37"/>
      <c r="D1489" s="37"/>
      <c r="E1489" s="37"/>
      <c r="F1489" s="37"/>
    </row>
    <row r="1490" spans="2:6">
      <c r="B1490" s="52"/>
      <c r="C1490" s="37"/>
      <c r="D1490" s="37"/>
      <c r="E1490" s="37"/>
      <c r="F1490" s="37"/>
    </row>
    <row r="1491" spans="2:6">
      <c r="B1491" s="52"/>
      <c r="C1491" s="37"/>
      <c r="D1491" s="37"/>
      <c r="E1491" s="37"/>
      <c r="F1491" s="37"/>
    </row>
    <row r="1492" spans="2:6">
      <c r="B1492" s="52"/>
      <c r="C1492" s="37"/>
      <c r="D1492" s="37"/>
      <c r="E1492" s="37"/>
      <c r="F1492" s="37"/>
    </row>
    <row r="1493" spans="2:6">
      <c r="B1493" s="52"/>
      <c r="C1493" s="37"/>
      <c r="D1493" s="37"/>
      <c r="E1493" s="37"/>
      <c r="F1493" s="37"/>
    </row>
    <row r="1494" spans="2:6">
      <c r="B1494" s="52"/>
      <c r="C1494" s="37"/>
      <c r="D1494" s="37"/>
      <c r="E1494" s="37"/>
      <c r="F1494" s="37"/>
    </row>
    <row r="1495" spans="2:6">
      <c r="B1495" s="52"/>
      <c r="C1495" s="37"/>
      <c r="D1495" s="37"/>
      <c r="E1495" s="37"/>
      <c r="F1495" s="37"/>
    </row>
    <row r="1496" spans="2:6">
      <c r="B1496" s="52"/>
      <c r="C1496" s="37"/>
      <c r="D1496" s="37"/>
      <c r="E1496" s="37"/>
      <c r="F1496" s="37"/>
    </row>
    <row r="1497" spans="2:6">
      <c r="B1497" s="52"/>
      <c r="C1497" s="37"/>
      <c r="D1497" s="37"/>
      <c r="E1497" s="37"/>
      <c r="F1497" s="37"/>
    </row>
    <row r="1498" spans="2:6">
      <c r="B1498" s="52"/>
      <c r="C1498" s="37"/>
      <c r="D1498" s="37"/>
      <c r="E1498" s="37"/>
      <c r="F1498" s="37"/>
    </row>
    <row r="1499" spans="2:6">
      <c r="B1499" s="52"/>
      <c r="C1499" s="37"/>
      <c r="D1499" s="37"/>
      <c r="E1499" s="37"/>
      <c r="F1499" s="37"/>
    </row>
    <row r="1500" spans="2:6">
      <c r="B1500" s="52"/>
      <c r="C1500" s="37"/>
      <c r="D1500" s="37"/>
      <c r="E1500" s="37"/>
      <c r="F1500" s="37"/>
    </row>
    <row r="1501" spans="2:6">
      <c r="B1501" s="52"/>
      <c r="C1501" s="37"/>
      <c r="D1501" s="37"/>
      <c r="E1501" s="37"/>
      <c r="F1501" s="37"/>
    </row>
    <row r="1502" spans="2:6">
      <c r="B1502" s="52"/>
      <c r="C1502" s="37"/>
      <c r="D1502" s="37"/>
      <c r="E1502" s="37"/>
      <c r="F1502" s="37"/>
    </row>
    <row r="1503" spans="2:6">
      <c r="B1503" s="52"/>
      <c r="C1503" s="37"/>
      <c r="D1503" s="37"/>
      <c r="E1503" s="37"/>
      <c r="F1503" s="37"/>
    </row>
    <row r="1504" spans="2:6">
      <c r="B1504" s="52"/>
      <c r="C1504" s="37"/>
      <c r="D1504" s="37"/>
      <c r="E1504" s="37"/>
      <c r="F1504" s="37"/>
    </row>
    <row r="1505" spans="2:6">
      <c r="B1505" s="52"/>
      <c r="C1505" s="37"/>
      <c r="D1505" s="37"/>
      <c r="E1505" s="37"/>
      <c r="F1505" s="37"/>
    </row>
    <row r="1506" spans="2:6">
      <c r="B1506" s="52"/>
      <c r="C1506" s="37"/>
      <c r="D1506" s="37"/>
      <c r="E1506" s="37"/>
      <c r="F1506" s="37"/>
    </row>
    <row r="1507" spans="2:6">
      <c r="B1507" s="52"/>
      <c r="C1507" s="37"/>
      <c r="D1507" s="37"/>
      <c r="E1507" s="37"/>
      <c r="F1507" s="37"/>
    </row>
    <row r="1508" spans="2:6">
      <c r="B1508" s="52"/>
      <c r="C1508" s="37"/>
      <c r="D1508" s="37"/>
      <c r="E1508" s="37"/>
      <c r="F1508" s="37"/>
    </row>
    <row r="1509" spans="2:6">
      <c r="B1509" s="52"/>
      <c r="C1509" s="37"/>
      <c r="D1509" s="37"/>
      <c r="E1509" s="37"/>
      <c r="F1509" s="37"/>
    </row>
    <row r="1510" spans="2:6">
      <c r="B1510" s="52"/>
      <c r="C1510" s="37"/>
      <c r="D1510" s="37"/>
      <c r="E1510" s="37"/>
      <c r="F1510" s="37"/>
    </row>
    <row r="1511" spans="2:6">
      <c r="B1511" s="52"/>
      <c r="C1511" s="37"/>
      <c r="D1511" s="37"/>
      <c r="E1511" s="37"/>
      <c r="F1511" s="37"/>
    </row>
    <row r="1512" spans="2:6">
      <c r="B1512" s="52"/>
      <c r="C1512" s="37"/>
      <c r="D1512" s="37"/>
      <c r="E1512" s="37"/>
      <c r="F1512" s="37"/>
    </row>
    <row r="1513" spans="2:6">
      <c r="B1513" s="52"/>
      <c r="C1513" s="37"/>
      <c r="D1513" s="37"/>
      <c r="E1513" s="37"/>
      <c r="F1513" s="37"/>
    </row>
    <row r="1514" spans="2:6">
      <c r="B1514" s="52"/>
      <c r="C1514" s="37"/>
      <c r="D1514" s="37"/>
      <c r="E1514" s="37"/>
      <c r="F1514" s="37"/>
    </row>
    <row r="1515" spans="2:6">
      <c r="B1515" s="52"/>
      <c r="C1515" s="37"/>
      <c r="D1515" s="37"/>
      <c r="E1515" s="37"/>
      <c r="F1515" s="37"/>
    </row>
    <row r="1516" spans="2:6">
      <c r="B1516" s="52"/>
      <c r="C1516" s="37"/>
      <c r="D1516" s="37"/>
      <c r="E1516" s="37"/>
      <c r="F1516" s="37"/>
    </row>
    <row r="1517" spans="2:6">
      <c r="B1517" s="52"/>
      <c r="C1517" s="37"/>
      <c r="D1517" s="37"/>
      <c r="E1517" s="37"/>
      <c r="F1517" s="37"/>
    </row>
    <row r="1518" spans="2:6">
      <c r="B1518" s="52"/>
      <c r="C1518" s="37"/>
      <c r="D1518" s="37"/>
      <c r="E1518" s="37"/>
      <c r="F1518" s="37"/>
    </row>
    <row r="1519" spans="2:6">
      <c r="B1519" s="52"/>
      <c r="C1519" s="37"/>
      <c r="D1519" s="37"/>
      <c r="E1519" s="37"/>
      <c r="F1519" s="37"/>
    </row>
    <row r="1520" spans="2:6">
      <c r="B1520" s="52"/>
      <c r="C1520" s="37"/>
      <c r="D1520" s="37"/>
      <c r="E1520" s="37"/>
      <c r="F1520" s="37"/>
    </row>
    <row r="1521" spans="2:6">
      <c r="B1521" s="52"/>
      <c r="C1521" s="37"/>
      <c r="D1521" s="37"/>
      <c r="E1521" s="37"/>
      <c r="F1521" s="37"/>
    </row>
    <row r="1522" spans="2:6">
      <c r="B1522" s="52"/>
      <c r="C1522" s="37"/>
      <c r="D1522" s="37"/>
      <c r="E1522" s="37"/>
      <c r="F1522" s="37"/>
    </row>
    <row r="1523" spans="2:6">
      <c r="B1523" s="52"/>
      <c r="C1523" s="37"/>
      <c r="D1523" s="37"/>
      <c r="E1523" s="37"/>
      <c r="F1523" s="37"/>
    </row>
    <row r="1524" spans="2:6">
      <c r="B1524" s="52"/>
      <c r="C1524" s="37"/>
      <c r="D1524" s="37"/>
      <c r="E1524" s="37"/>
      <c r="F1524" s="37"/>
    </row>
    <row r="1525" spans="2:6">
      <c r="B1525" s="52"/>
      <c r="C1525" s="37"/>
      <c r="D1525" s="37"/>
      <c r="E1525" s="37"/>
      <c r="F1525" s="37"/>
    </row>
    <row r="1526" spans="2:6">
      <c r="B1526" s="52"/>
      <c r="C1526" s="37"/>
      <c r="D1526" s="37"/>
      <c r="E1526" s="37"/>
      <c r="F1526" s="37"/>
    </row>
    <row r="1527" spans="2:6">
      <c r="B1527" s="52"/>
      <c r="C1527" s="37"/>
      <c r="D1527" s="37"/>
      <c r="E1527" s="37"/>
      <c r="F1527" s="37"/>
    </row>
    <row r="1528" spans="2:6">
      <c r="B1528" s="52"/>
      <c r="C1528" s="37"/>
      <c r="D1528" s="37"/>
      <c r="E1528" s="37"/>
      <c r="F1528" s="37"/>
    </row>
    <row r="1529" spans="2:6">
      <c r="B1529" s="52"/>
      <c r="C1529" s="37"/>
      <c r="D1529" s="37"/>
      <c r="E1529" s="37"/>
      <c r="F1529" s="37"/>
    </row>
    <row r="1530" spans="2:6">
      <c r="B1530" s="52"/>
      <c r="C1530" s="37"/>
      <c r="D1530" s="37"/>
      <c r="E1530" s="37"/>
      <c r="F1530" s="37"/>
    </row>
    <row r="1531" spans="2:6">
      <c r="B1531" s="52"/>
      <c r="C1531" s="37"/>
      <c r="D1531" s="37"/>
      <c r="E1531" s="37"/>
      <c r="F1531" s="37"/>
    </row>
    <row r="1532" spans="2:6">
      <c r="B1532" s="52"/>
      <c r="C1532" s="37"/>
      <c r="D1532" s="37"/>
      <c r="E1532" s="37"/>
      <c r="F1532" s="37"/>
    </row>
    <row r="1533" spans="2:6">
      <c r="B1533" s="52"/>
      <c r="C1533" s="37"/>
      <c r="D1533" s="37"/>
      <c r="E1533" s="37"/>
      <c r="F1533" s="37"/>
    </row>
    <row r="1534" spans="2:6">
      <c r="B1534" s="52"/>
      <c r="C1534" s="37"/>
      <c r="D1534" s="37"/>
      <c r="E1534" s="37"/>
      <c r="F1534" s="37"/>
    </row>
    <row r="1535" spans="2:6">
      <c r="B1535" s="52"/>
      <c r="C1535" s="37"/>
      <c r="D1535" s="37"/>
      <c r="E1535" s="37"/>
      <c r="F1535" s="37"/>
    </row>
    <row r="1536" spans="2:6">
      <c r="B1536" s="52"/>
      <c r="C1536" s="37"/>
      <c r="D1536" s="37"/>
      <c r="E1536" s="37"/>
      <c r="F1536" s="37"/>
    </row>
    <row r="1537" spans="2:6">
      <c r="B1537" s="52"/>
      <c r="C1537" s="37"/>
      <c r="D1537" s="37"/>
      <c r="E1537" s="37"/>
      <c r="F1537" s="37"/>
    </row>
    <row r="1538" spans="2:6">
      <c r="B1538" s="52"/>
      <c r="C1538" s="37"/>
      <c r="D1538" s="37"/>
      <c r="E1538" s="37"/>
      <c r="F1538" s="37"/>
    </row>
    <row r="1539" spans="2:6">
      <c r="B1539" s="52"/>
      <c r="C1539" s="37"/>
      <c r="D1539" s="37"/>
      <c r="E1539" s="37"/>
      <c r="F1539" s="37"/>
    </row>
    <row r="1540" spans="2:6">
      <c r="B1540" s="52"/>
      <c r="C1540" s="37"/>
      <c r="D1540" s="37"/>
      <c r="E1540" s="37"/>
      <c r="F1540" s="37"/>
    </row>
    <row r="1541" spans="2:6">
      <c r="B1541" s="52"/>
      <c r="C1541" s="37"/>
      <c r="D1541" s="37"/>
      <c r="E1541" s="37"/>
      <c r="F1541" s="37"/>
    </row>
    <row r="1542" spans="2:6">
      <c r="B1542" s="52"/>
      <c r="C1542" s="37"/>
      <c r="D1542" s="37"/>
      <c r="E1542" s="37"/>
      <c r="F1542" s="37"/>
    </row>
    <row r="1543" spans="2:6">
      <c r="B1543" s="52"/>
      <c r="C1543" s="37"/>
      <c r="D1543" s="37"/>
      <c r="E1543" s="37"/>
      <c r="F1543" s="37"/>
    </row>
    <row r="1544" spans="2:6">
      <c r="B1544" s="52"/>
      <c r="C1544" s="37"/>
      <c r="D1544" s="37"/>
      <c r="E1544" s="37"/>
      <c r="F1544" s="37"/>
    </row>
    <row r="1545" spans="2:6">
      <c r="B1545" s="52"/>
      <c r="C1545" s="37"/>
      <c r="D1545" s="37"/>
      <c r="E1545" s="37"/>
      <c r="F1545" s="37"/>
    </row>
    <row r="1546" spans="2:6">
      <c r="B1546" s="52"/>
      <c r="C1546" s="37"/>
      <c r="D1546" s="37"/>
      <c r="E1546" s="37"/>
      <c r="F1546" s="37"/>
    </row>
    <row r="1547" spans="2:6">
      <c r="B1547" s="52"/>
      <c r="C1547" s="37"/>
      <c r="D1547" s="37"/>
      <c r="E1547" s="37"/>
      <c r="F1547" s="37"/>
    </row>
    <row r="1548" spans="2:6">
      <c r="B1548" s="52"/>
      <c r="C1548" s="37"/>
      <c r="D1548" s="37"/>
      <c r="E1548" s="37"/>
      <c r="F1548" s="37"/>
    </row>
    <row r="1549" spans="2:6">
      <c r="B1549" s="52"/>
      <c r="C1549" s="37"/>
      <c r="D1549" s="37"/>
      <c r="E1549" s="37"/>
      <c r="F1549" s="37"/>
    </row>
    <row r="1550" spans="2:6">
      <c r="B1550" s="52"/>
      <c r="C1550" s="37"/>
      <c r="D1550" s="37"/>
      <c r="E1550" s="37"/>
      <c r="F1550" s="37"/>
    </row>
    <row r="1551" spans="2:6">
      <c r="B1551" s="52"/>
      <c r="C1551" s="37"/>
      <c r="D1551" s="37"/>
      <c r="E1551" s="37"/>
      <c r="F1551" s="37"/>
    </row>
    <row r="1552" spans="2:6">
      <c r="B1552" s="52"/>
      <c r="C1552" s="37"/>
      <c r="D1552" s="37"/>
      <c r="E1552" s="37"/>
      <c r="F1552" s="37"/>
    </row>
    <row r="1553" spans="2:6">
      <c r="B1553" s="52"/>
      <c r="C1553" s="37"/>
      <c r="D1553" s="37"/>
      <c r="E1553" s="37"/>
      <c r="F1553" s="37"/>
    </row>
    <row r="1554" spans="2:6">
      <c r="B1554" s="52"/>
      <c r="C1554" s="37"/>
      <c r="D1554" s="37"/>
      <c r="E1554" s="37"/>
      <c r="F1554" s="37"/>
    </row>
    <row r="1555" spans="2:6">
      <c r="B1555" s="52"/>
      <c r="C1555" s="37"/>
      <c r="D1555" s="37"/>
      <c r="E1555" s="37"/>
      <c r="F1555" s="37"/>
    </row>
    <row r="1556" spans="2:6">
      <c r="B1556" s="52"/>
      <c r="C1556" s="37"/>
      <c r="D1556" s="37"/>
      <c r="E1556" s="37"/>
      <c r="F1556" s="37"/>
    </row>
    <row r="1557" spans="2:6">
      <c r="B1557" s="52"/>
      <c r="C1557" s="37"/>
      <c r="D1557" s="37"/>
      <c r="E1557" s="37"/>
      <c r="F1557" s="37"/>
    </row>
    <row r="1558" spans="2:6">
      <c r="B1558" s="52"/>
      <c r="C1558" s="37"/>
      <c r="D1558" s="37"/>
      <c r="E1558" s="37"/>
      <c r="F1558" s="37"/>
    </row>
    <row r="1559" spans="2:6">
      <c r="B1559" s="52"/>
      <c r="C1559" s="37"/>
      <c r="D1559" s="37"/>
      <c r="E1559" s="37"/>
      <c r="F1559" s="37"/>
    </row>
    <row r="1560" spans="2:6">
      <c r="B1560" s="52"/>
      <c r="C1560" s="37"/>
      <c r="D1560" s="37"/>
      <c r="E1560" s="37"/>
      <c r="F1560" s="37"/>
    </row>
    <row r="1561" spans="2:6">
      <c r="B1561" s="52"/>
      <c r="C1561" s="37"/>
      <c r="D1561" s="37"/>
      <c r="E1561" s="37"/>
      <c r="F1561" s="37"/>
    </row>
    <row r="1562" spans="2:6">
      <c r="B1562" s="52"/>
      <c r="C1562" s="37"/>
      <c r="D1562" s="37"/>
      <c r="E1562" s="37"/>
      <c r="F1562" s="37"/>
    </row>
    <row r="1563" spans="2:6">
      <c r="B1563" s="52"/>
      <c r="C1563" s="37"/>
      <c r="D1563" s="37"/>
      <c r="E1563" s="37"/>
      <c r="F1563" s="37"/>
    </row>
    <row r="1564" spans="2:6">
      <c r="B1564" s="52"/>
      <c r="C1564" s="37"/>
      <c r="D1564" s="37"/>
      <c r="E1564" s="37"/>
      <c r="F1564" s="37"/>
    </row>
    <row r="1565" spans="2:6">
      <c r="B1565" s="52"/>
      <c r="C1565" s="37"/>
      <c r="D1565" s="37"/>
      <c r="E1565" s="37"/>
      <c r="F1565" s="37"/>
    </row>
    <row r="1566" spans="2:6">
      <c r="B1566" s="52"/>
      <c r="C1566" s="37"/>
      <c r="D1566" s="37"/>
      <c r="E1566" s="37"/>
      <c r="F1566" s="37"/>
    </row>
    <row r="1567" spans="2:6">
      <c r="B1567" s="52"/>
      <c r="C1567" s="37"/>
      <c r="D1567" s="37"/>
      <c r="E1567" s="37"/>
      <c r="F1567" s="37"/>
    </row>
    <row r="1568" spans="2:6">
      <c r="B1568" s="52"/>
      <c r="C1568" s="37"/>
      <c r="D1568" s="37"/>
      <c r="E1568" s="37"/>
      <c r="F1568" s="37"/>
    </row>
    <row r="1569" spans="2:6">
      <c r="B1569" s="52"/>
      <c r="C1569" s="37"/>
      <c r="D1569" s="37"/>
      <c r="E1569" s="37"/>
      <c r="F1569" s="37"/>
    </row>
    <row r="1570" spans="2:6">
      <c r="B1570" s="52"/>
      <c r="C1570" s="37"/>
      <c r="D1570" s="37"/>
      <c r="E1570" s="37"/>
      <c r="F1570" s="37"/>
    </row>
    <row r="1571" spans="2:6">
      <c r="B1571" s="52"/>
      <c r="C1571" s="37"/>
      <c r="D1571" s="37"/>
      <c r="E1571" s="37"/>
      <c r="F1571" s="37"/>
    </row>
    <row r="1572" spans="2:6">
      <c r="B1572" s="52"/>
      <c r="C1572" s="37"/>
      <c r="D1572" s="37"/>
      <c r="E1572" s="37"/>
      <c r="F1572" s="37"/>
    </row>
    <row r="1573" spans="2:6">
      <c r="B1573" s="52"/>
      <c r="C1573" s="37"/>
      <c r="D1573" s="37"/>
      <c r="E1573" s="37"/>
      <c r="F1573" s="37"/>
    </row>
    <row r="1574" spans="2:6">
      <c r="B1574" s="52"/>
      <c r="C1574" s="37"/>
      <c r="D1574" s="37"/>
      <c r="E1574" s="37"/>
      <c r="F1574" s="37"/>
    </row>
    <row r="1575" spans="2:6">
      <c r="B1575" s="52"/>
      <c r="C1575" s="37"/>
      <c r="D1575" s="37"/>
      <c r="E1575" s="37"/>
      <c r="F1575" s="37"/>
    </row>
    <row r="1576" spans="2:6">
      <c r="B1576" s="52"/>
      <c r="C1576" s="37"/>
      <c r="D1576" s="37"/>
      <c r="E1576" s="37"/>
      <c r="F1576" s="37"/>
    </row>
    <row r="1577" spans="2:6">
      <c r="B1577" s="52"/>
      <c r="C1577" s="37"/>
      <c r="D1577" s="37"/>
      <c r="E1577" s="37"/>
      <c r="F1577" s="37"/>
    </row>
    <row r="1578" spans="2:6">
      <c r="B1578" s="52"/>
      <c r="C1578" s="37"/>
      <c r="D1578" s="37"/>
      <c r="E1578" s="37"/>
      <c r="F1578" s="37"/>
    </row>
    <row r="1579" spans="2:6">
      <c r="B1579" s="52"/>
      <c r="C1579" s="37"/>
      <c r="D1579" s="37"/>
      <c r="E1579" s="37"/>
      <c r="F1579" s="37"/>
    </row>
    <row r="1580" spans="2:6">
      <c r="B1580" s="52"/>
      <c r="C1580" s="37"/>
      <c r="D1580" s="37"/>
      <c r="E1580" s="37"/>
      <c r="F1580" s="37"/>
    </row>
    <row r="1581" spans="2:6">
      <c r="B1581" s="52"/>
      <c r="C1581" s="37"/>
      <c r="D1581" s="37"/>
      <c r="E1581" s="37"/>
      <c r="F1581" s="37"/>
    </row>
    <row r="1582" spans="2:6">
      <c r="B1582" s="52"/>
      <c r="C1582" s="37"/>
      <c r="D1582" s="37"/>
      <c r="E1582" s="37"/>
      <c r="F1582" s="37"/>
    </row>
    <row r="1583" spans="2:6">
      <c r="B1583" s="52"/>
      <c r="C1583" s="37"/>
      <c r="D1583" s="37"/>
      <c r="E1583" s="37"/>
      <c r="F1583" s="37"/>
    </row>
    <row r="1584" spans="2:6">
      <c r="B1584" s="52"/>
      <c r="C1584" s="37"/>
      <c r="D1584" s="37"/>
      <c r="E1584" s="37"/>
      <c r="F1584" s="37"/>
    </row>
    <row r="1585" spans="2:6">
      <c r="B1585" s="52"/>
      <c r="C1585" s="37"/>
      <c r="D1585" s="37"/>
      <c r="E1585" s="37"/>
      <c r="F1585" s="37"/>
    </row>
    <row r="1586" spans="2:6">
      <c r="B1586" s="52"/>
      <c r="C1586" s="37"/>
      <c r="D1586" s="37"/>
      <c r="E1586" s="37"/>
      <c r="F1586" s="37"/>
    </row>
    <row r="1587" spans="2:6">
      <c r="B1587" s="52"/>
      <c r="C1587" s="37"/>
      <c r="D1587" s="37"/>
      <c r="E1587" s="37"/>
      <c r="F1587" s="37"/>
    </row>
    <row r="1588" spans="2:6">
      <c r="B1588" s="52"/>
      <c r="C1588" s="37"/>
      <c r="D1588" s="37"/>
      <c r="E1588" s="37"/>
      <c r="F1588" s="37"/>
    </row>
    <row r="1589" spans="2:6">
      <c r="B1589" s="52"/>
      <c r="C1589" s="37"/>
      <c r="D1589" s="37"/>
      <c r="E1589" s="37"/>
      <c r="F1589" s="37"/>
    </row>
    <row r="1590" spans="2:6">
      <c r="B1590" s="52"/>
      <c r="C1590" s="37"/>
      <c r="D1590" s="37"/>
      <c r="E1590" s="37"/>
      <c r="F1590" s="37"/>
    </row>
    <row r="1591" spans="2:6">
      <c r="B1591" s="52"/>
      <c r="C1591" s="37"/>
      <c r="D1591" s="37"/>
      <c r="E1591" s="37"/>
      <c r="F1591" s="37"/>
    </row>
    <row r="1592" spans="2:6">
      <c r="B1592" s="52"/>
      <c r="C1592" s="37"/>
      <c r="D1592" s="37"/>
      <c r="E1592" s="37"/>
      <c r="F1592" s="37"/>
    </row>
    <row r="1593" spans="2:6">
      <c r="B1593" s="52"/>
      <c r="C1593" s="37"/>
      <c r="D1593" s="37"/>
      <c r="E1593" s="37"/>
      <c r="F1593" s="37"/>
    </row>
    <row r="1594" spans="2:6">
      <c r="B1594" s="52"/>
      <c r="C1594" s="37"/>
      <c r="D1594" s="37"/>
      <c r="E1594" s="37"/>
      <c r="F1594" s="37"/>
    </row>
    <row r="1595" spans="2:6">
      <c r="B1595" s="52"/>
      <c r="C1595" s="37"/>
      <c r="D1595" s="37"/>
      <c r="E1595" s="37"/>
      <c r="F1595" s="37"/>
    </row>
    <row r="1596" spans="2:6">
      <c r="B1596" s="52"/>
      <c r="C1596" s="37"/>
      <c r="D1596" s="37"/>
      <c r="E1596" s="37"/>
      <c r="F1596" s="37"/>
    </row>
    <row r="1597" spans="2:6">
      <c r="B1597" s="52"/>
      <c r="C1597" s="37"/>
      <c r="D1597" s="37"/>
      <c r="E1597" s="37"/>
      <c r="F1597" s="37"/>
    </row>
    <row r="1598" spans="2:6">
      <c r="B1598" s="52"/>
      <c r="C1598" s="37"/>
      <c r="D1598" s="37"/>
      <c r="E1598" s="37"/>
      <c r="F1598" s="37"/>
    </row>
    <row r="1599" spans="2:6">
      <c r="B1599" s="52"/>
      <c r="C1599" s="37"/>
      <c r="D1599" s="37"/>
      <c r="E1599" s="37"/>
      <c r="F1599" s="37"/>
    </row>
    <row r="1600" spans="2:6">
      <c r="B1600" s="52"/>
      <c r="C1600" s="37"/>
      <c r="D1600" s="37"/>
      <c r="E1600" s="37"/>
      <c r="F1600" s="37"/>
    </row>
    <row r="1601" spans="2:6">
      <c r="B1601" s="52"/>
      <c r="C1601" s="37"/>
      <c r="D1601" s="37"/>
      <c r="E1601" s="37"/>
      <c r="F1601" s="37"/>
    </row>
    <row r="1602" spans="2:6">
      <c r="B1602" s="52"/>
      <c r="C1602" s="37"/>
      <c r="D1602" s="37"/>
      <c r="E1602" s="37"/>
      <c r="F1602" s="37"/>
    </row>
    <row r="1603" spans="2:6">
      <c r="B1603" s="52"/>
      <c r="C1603" s="37"/>
      <c r="D1603" s="37"/>
      <c r="E1603" s="37"/>
      <c r="F1603" s="37"/>
    </row>
    <row r="1604" spans="2:6">
      <c r="B1604" s="52"/>
      <c r="C1604" s="37"/>
      <c r="D1604" s="37"/>
      <c r="E1604" s="37"/>
      <c r="F1604" s="37"/>
    </row>
    <row r="1605" spans="2:6">
      <c r="B1605" s="52"/>
      <c r="C1605" s="37"/>
      <c r="D1605" s="37"/>
      <c r="E1605" s="37"/>
      <c r="F1605" s="37"/>
    </row>
    <row r="1606" spans="2:6">
      <c r="B1606" s="52"/>
      <c r="C1606" s="37"/>
      <c r="D1606" s="37"/>
      <c r="E1606" s="37"/>
      <c r="F1606" s="37"/>
    </row>
    <row r="1607" spans="2:6">
      <c r="B1607" s="52"/>
      <c r="C1607" s="37"/>
      <c r="D1607" s="37"/>
      <c r="E1607" s="37"/>
      <c r="F1607" s="37"/>
    </row>
    <row r="1608" spans="2:6">
      <c r="B1608" s="52"/>
      <c r="C1608" s="37"/>
      <c r="D1608" s="37"/>
      <c r="E1608" s="37"/>
      <c r="F1608" s="37"/>
    </row>
    <row r="1609" spans="2:6">
      <c r="B1609" s="52"/>
      <c r="C1609" s="37"/>
      <c r="D1609" s="37"/>
      <c r="E1609" s="37"/>
      <c r="F1609" s="37"/>
    </row>
    <row r="1610" spans="2:6">
      <c r="B1610" s="52"/>
      <c r="C1610" s="37"/>
      <c r="D1610" s="37"/>
      <c r="E1610" s="37"/>
      <c r="F1610" s="37"/>
    </row>
    <row r="1611" spans="2:6">
      <c r="B1611" s="52"/>
      <c r="C1611" s="37"/>
      <c r="D1611" s="37"/>
      <c r="E1611" s="37"/>
      <c r="F1611" s="37"/>
    </row>
    <row r="1612" spans="2:6">
      <c r="B1612" s="52"/>
      <c r="C1612" s="37"/>
      <c r="D1612" s="37"/>
      <c r="E1612" s="37"/>
      <c r="F1612" s="37"/>
    </row>
    <row r="1613" spans="2:6">
      <c r="B1613" s="52"/>
      <c r="C1613" s="37"/>
      <c r="D1613" s="37"/>
      <c r="E1613" s="37"/>
      <c r="F1613" s="37"/>
    </row>
    <row r="1614" spans="2:6">
      <c r="B1614" s="52"/>
      <c r="C1614" s="37"/>
      <c r="D1614" s="37"/>
      <c r="E1614" s="37"/>
      <c r="F1614" s="37"/>
    </row>
    <row r="1615" spans="2:6">
      <c r="B1615" s="52"/>
      <c r="C1615" s="37"/>
      <c r="D1615" s="37"/>
      <c r="E1615" s="37"/>
      <c r="F1615" s="37"/>
    </row>
    <row r="1616" spans="2:6">
      <c r="B1616" s="52"/>
      <c r="C1616" s="37"/>
      <c r="D1616" s="37"/>
      <c r="E1616" s="37"/>
      <c r="F1616" s="37"/>
    </row>
    <row r="1617" spans="2:6">
      <c r="B1617" s="52"/>
      <c r="C1617" s="37"/>
      <c r="D1617" s="37"/>
      <c r="E1617" s="37"/>
      <c r="F1617" s="37"/>
    </row>
    <row r="1618" spans="2:6">
      <c r="B1618" s="52"/>
      <c r="C1618" s="37"/>
      <c r="D1618" s="37"/>
      <c r="E1618" s="37"/>
      <c r="F1618" s="37"/>
    </row>
    <row r="1619" spans="2:6">
      <c r="B1619" s="52"/>
      <c r="C1619" s="37"/>
      <c r="D1619" s="37"/>
      <c r="E1619" s="37"/>
      <c r="F1619" s="37"/>
    </row>
    <row r="1620" spans="2:6">
      <c r="B1620" s="52"/>
      <c r="C1620" s="37"/>
      <c r="D1620" s="37"/>
      <c r="E1620" s="37"/>
      <c r="F1620" s="37"/>
    </row>
    <row r="1621" spans="2:6">
      <c r="B1621" s="52"/>
      <c r="C1621" s="37"/>
      <c r="D1621" s="37"/>
      <c r="E1621" s="37"/>
      <c r="F1621" s="37"/>
    </row>
    <row r="1622" spans="2:6">
      <c r="B1622" s="52"/>
      <c r="C1622" s="37"/>
      <c r="D1622" s="37"/>
      <c r="E1622" s="37"/>
      <c r="F1622" s="37"/>
    </row>
    <row r="1623" spans="2:6">
      <c r="B1623" s="52"/>
      <c r="C1623" s="37"/>
      <c r="D1623" s="37"/>
      <c r="E1623" s="37"/>
      <c r="F1623" s="37"/>
    </row>
    <row r="1624" spans="2:6">
      <c r="B1624" s="52"/>
      <c r="C1624" s="37"/>
      <c r="D1624" s="37"/>
      <c r="E1624" s="37"/>
      <c r="F1624" s="37"/>
    </row>
    <row r="1625" spans="2:6">
      <c r="B1625" s="52"/>
      <c r="C1625" s="37"/>
      <c r="D1625" s="37"/>
      <c r="E1625" s="37"/>
      <c r="F1625" s="37"/>
    </row>
    <row r="1626" spans="2:6">
      <c r="B1626" s="52"/>
      <c r="C1626" s="37"/>
      <c r="D1626" s="37"/>
      <c r="E1626" s="37"/>
      <c r="F1626" s="37"/>
    </row>
    <row r="1627" spans="2:6">
      <c r="B1627" s="52"/>
      <c r="C1627" s="37"/>
      <c r="D1627" s="37"/>
      <c r="E1627" s="37"/>
      <c r="F1627" s="37"/>
    </row>
    <row r="1628" spans="2:6">
      <c r="B1628" s="52"/>
      <c r="C1628" s="37"/>
      <c r="D1628" s="37"/>
      <c r="E1628" s="37"/>
      <c r="F1628" s="37"/>
    </row>
    <row r="1629" spans="2:6">
      <c r="B1629" s="52"/>
      <c r="C1629" s="37"/>
      <c r="D1629" s="37"/>
      <c r="E1629" s="37"/>
      <c r="F1629" s="37"/>
    </row>
    <row r="1630" spans="2:6">
      <c r="B1630" s="52"/>
      <c r="C1630" s="37"/>
      <c r="D1630" s="37"/>
      <c r="E1630" s="37"/>
      <c r="F1630" s="37"/>
    </row>
    <row r="1631" spans="2:6">
      <c r="B1631" s="52"/>
      <c r="C1631" s="37"/>
      <c r="D1631" s="37"/>
      <c r="E1631" s="37"/>
      <c r="F1631" s="37"/>
    </row>
    <row r="1632" spans="2:6">
      <c r="B1632" s="52"/>
      <c r="C1632" s="37"/>
      <c r="D1632" s="37"/>
      <c r="E1632" s="37"/>
      <c r="F1632" s="37"/>
    </row>
    <row r="1633" spans="2:6">
      <c r="B1633" s="52"/>
      <c r="C1633" s="37"/>
      <c r="D1633" s="37"/>
      <c r="E1633" s="37"/>
      <c r="F1633" s="37"/>
    </row>
    <row r="1634" spans="2:6">
      <c r="B1634" s="52"/>
      <c r="C1634" s="37"/>
      <c r="D1634" s="37"/>
      <c r="E1634" s="37"/>
      <c r="F1634" s="37"/>
    </row>
    <row r="1635" spans="2:6">
      <c r="B1635" s="52"/>
      <c r="C1635" s="37"/>
      <c r="D1635" s="37"/>
      <c r="E1635" s="37"/>
      <c r="F1635" s="37"/>
    </row>
    <row r="1636" spans="2:6">
      <c r="B1636" s="52"/>
      <c r="C1636" s="37"/>
      <c r="D1636" s="37"/>
      <c r="E1636" s="37"/>
      <c r="F1636" s="37"/>
    </row>
    <row r="1637" spans="2:6">
      <c r="B1637" s="52"/>
      <c r="C1637" s="37"/>
      <c r="D1637" s="37"/>
      <c r="E1637" s="37"/>
      <c r="F1637" s="37"/>
    </row>
    <row r="1638" spans="2:6">
      <c r="B1638" s="52"/>
      <c r="C1638" s="37"/>
      <c r="D1638" s="37"/>
      <c r="E1638" s="37"/>
      <c r="F1638" s="37"/>
    </row>
    <row r="1639" spans="2:6">
      <c r="B1639" s="52"/>
      <c r="C1639" s="37"/>
      <c r="D1639" s="37"/>
      <c r="E1639" s="37"/>
      <c r="F1639" s="37"/>
    </row>
    <row r="1640" spans="2:6">
      <c r="B1640" s="52"/>
      <c r="C1640" s="37"/>
      <c r="D1640" s="37"/>
      <c r="E1640" s="37"/>
      <c r="F1640" s="37"/>
    </row>
    <row r="1641" spans="2:6">
      <c r="B1641" s="52"/>
      <c r="C1641" s="37"/>
      <c r="D1641" s="37"/>
      <c r="E1641" s="37"/>
      <c r="F1641" s="37"/>
    </row>
    <row r="1642" spans="2:6">
      <c r="B1642" s="52"/>
      <c r="C1642" s="37"/>
      <c r="D1642" s="37"/>
      <c r="E1642" s="37"/>
      <c r="F1642" s="37"/>
    </row>
    <row r="1643" spans="2:6">
      <c r="B1643" s="52"/>
      <c r="C1643" s="37"/>
      <c r="D1643" s="37"/>
      <c r="E1643" s="37"/>
      <c r="F1643" s="37"/>
    </row>
    <row r="1644" spans="2:6">
      <c r="B1644" s="52"/>
      <c r="C1644" s="37"/>
      <c r="D1644" s="37"/>
      <c r="E1644" s="37"/>
      <c r="F1644" s="37"/>
    </row>
    <row r="1645" spans="2:6">
      <c r="B1645" s="52"/>
      <c r="C1645" s="37"/>
      <c r="D1645" s="37"/>
      <c r="E1645" s="37"/>
      <c r="F1645" s="37"/>
    </row>
    <row r="1646" spans="2:6">
      <c r="B1646" s="52"/>
      <c r="C1646" s="37"/>
      <c r="D1646" s="37"/>
      <c r="E1646" s="37"/>
      <c r="F1646" s="37"/>
    </row>
    <row r="1647" spans="2:6">
      <c r="B1647" s="52"/>
      <c r="C1647" s="37"/>
      <c r="D1647" s="37"/>
      <c r="E1647" s="37"/>
      <c r="F1647" s="37"/>
    </row>
    <row r="1648" spans="2:6">
      <c r="B1648" s="52"/>
      <c r="C1648" s="37"/>
      <c r="D1648" s="37"/>
      <c r="E1648" s="37"/>
      <c r="F1648" s="37"/>
    </row>
    <row r="1649" spans="2:6">
      <c r="B1649" s="52"/>
      <c r="C1649" s="37"/>
      <c r="D1649" s="37"/>
      <c r="E1649" s="37"/>
      <c r="F1649" s="37"/>
    </row>
    <row r="1650" spans="2:6">
      <c r="B1650" s="52"/>
      <c r="C1650" s="37"/>
      <c r="D1650" s="37"/>
      <c r="E1650" s="37"/>
      <c r="F1650" s="37"/>
    </row>
    <row r="1651" spans="2:6">
      <c r="B1651" s="52"/>
      <c r="C1651" s="37"/>
      <c r="D1651" s="37"/>
      <c r="E1651" s="37"/>
      <c r="F1651" s="37"/>
    </row>
    <row r="1652" spans="2:6">
      <c r="B1652" s="52"/>
      <c r="C1652" s="37"/>
      <c r="D1652" s="37"/>
      <c r="E1652" s="37"/>
      <c r="F1652" s="37"/>
    </row>
    <row r="1653" spans="2:6">
      <c r="B1653" s="52"/>
      <c r="C1653" s="37"/>
      <c r="D1653" s="37"/>
      <c r="E1653" s="37"/>
      <c r="F1653" s="37"/>
    </row>
    <row r="1654" spans="2:6">
      <c r="B1654" s="52"/>
      <c r="C1654" s="37"/>
      <c r="D1654" s="37"/>
      <c r="E1654" s="37"/>
      <c r="F1654" s="37"/>
    </row>
    <row r="1655" spans="2:6">
      <c r="B1655" s="52"/>
      <c r="C1655" s="37"/>
      <c r="D1655" s="37"/>
      <c r="E1655" s="37"/>
      <c r="F1655" s="37"/>
    </row>
    <row r="1656" spans="2:6">
      <c r="B1656" s="52"/>
      <c r="C1656" s="37"/>
      <c r="D1656" s="37"/>
      <c r="E1656" s="37"/>
      <c r="F1656" s="37"/>
    </row>
    <row r="1657" spans="2:6">
      <c r="B1657" s="52"/>
      <c r="C1657" s="37"/>
      <c r="D1657" s="37"/>
      <c r="E1657" s="37"/>
      <c r="F1657" s="37"/>
    </row>
    <row r="1658" spans="2:6">
      <c r="B1658" s="52"/>
      <c r="C1658" s="37"/>
      <c r="D1658" s="37"/>
      <c r="E1658" s="37"/>
      <c r="F1658" s="37"/>
    </row>
    <row r="1659" spans="2:6">
      <c r="B1659" s="52"/>
      <c r="C1659" s="37"/>
      <c r="D1659" s="37"/>
      <c r="E1659" s="37"/>
      <c r="F1659" s="37"/>
    </row>
    <row r="1660" spans="2:6">
      <c r="B1660" s="52"/>
      <c r="C1660" s="37"/>
      <c r="D1660" s="37"/>
      <c r="E1660" s="37"/>
      <c r="F1660" s="37"/>
    </row>
    <row r="1661" spans="2:6">
      <c r="B1661" s="52"/>
      <c r="C1661" s="37"/>
      <c r="D1661" s="37"/>
      <c r="E1661" s="37"/>
      <c r="F1661" s="37"/>
    </row>
    <row r="1662" spans="2:6">
      <c r="B1662" s="52"/>
      <c r="C1662" s="37"/>
      <c r="D1662" s="37"/>
      <c r="E1662" s="37"/>
      <c r="F1662" s="37"/>
    </row>
    <row r="1663" spans="2:6">
      <c r="B1663" s="52"/>
      <c r="C1663" s="37"/>
      <c r="D1663" s="37"/>
      <c r="E1663" s="37"/>
      <c r="F1663" s="37"/>
    </row>
    <row r="1664" spans="2:6">
      <c r="B1664" s="52"/>
      <c r="C1664" s="37"/>
      <c r="D1664" s="37"/>
      <c r="E1664" s="37"/>
      <c r="F1664" s="37"/>
    </row>
    <row r="1665" spans="2:6">
      <c r="B1665" s="52"/>
      <c r="C1665" s="37"/>
      <c r="D1665" s="37"/>
      <c r="E1665" s="37"/>
      <c r="F1665" s="37"/>
    </row>
    <row r="1666" spans="2:6">
      <c r="B1666" s="52"/>
      <c r="C1666" s="37"/>
      <c r="D1666" s="37"/>
      <c r="E1666" s="37"/>
      <c r="F1666" s="37"/>
    </row>
    <row r="1667" spans="2:6">
      <c r="B1667" s="52"/>
      <c r="C1667" s="37"/>
      <c r="D1667" s="37"/>
      <c r="E1667" s="37"/>
      <c r="F1667" s="37"/>
    </row>
    <row r="1668" spans="2:6">
      <c r="B1668" s="52"/>
      <c r="C1668" s="37"/>
      <c r="D1668" s="37"/>
      <c r="E1668" s="37"/>
      <c r="F1668" s="37"/>
    </row>
    <row r="1669" spans="2:6">
      <c r="B1669" s="52"/>
      <c r="C1669" s="37"/>
      <c r="D1669" s="37"/>
      <c r="E1669" s="37"/>
      <c r="F1669" s="37"/>
    </row>
    <row r="1670" spans="2:6">
      <c r="B1670" s="52"/>
      <c r="C1670" s="37"/>
      <c r="D1670" s="37"/>
      <c r="E1670" s="37"/>
      <c r="F1670" s="37"/>
    </row>
    <row r="1671" spans="2:6">
      <c r="B1671" s="52"/>
      <c r="C1671" s="37"/>
      <c r="D1671" s="37"/>
      <c r="E1671" s="37"/>
      <c r="F1671" s="37"/>
    </row>
    <row r="1672" spans="2:6">
      <c r="B1672" s="52"/>
      <c r="C1672" s="37"/>
      <c r="D1672" s="37"/>
      <c r="E1672" s="37"/>
      <c r="F1672" s="37"/>
    </row>
    <row r="1673" spans="2:6">
      <c r="B1673" s="52"/>
      <c r="C1673" s="37"/>
      <c r="D1673" s="37"/>
      <c r="E1673" s="37"/>
      <c r="F1673" s="37"/>
    </row>
    <row r="1674" spans="2:6">
      <c r="B1674" s="52"/>
      <c r="C1674" s="37"/>
      <c r="D1674" s="37"/>
      <c r="E1674" s="37"/>
      <c r="F1674" s="37"/>
    </row>
    <row r="1675" spans="2:6">
      <c r="B1675" s="52"/>
      <c r="C1675" s="37"/>
      <c r="D1675" s="37"/>
      <c r="E1675" s="37"/>
      <c r="F1675" s="37"/>
    </row>
    <row r="1676" spans="2:6">
      <c r="B1676" s="52"/>
      <c r="C1676" s="37"/>
      <c r="D1676" s="37"/>
      <c r="E1676" s="37"/>
      <c r="F1676" s="37"/>
    </row>
    <row r="1677" spans="2:6">
      <c r="B1677" s="52"/>
      <c r="C1677" s="37"/>
      <c r="D1677" s="37"/>
      <c r="E1677" s="37"/>
      <c r="F1677" s="37"/>
    </row>
    <row r="1678" spans="2:6">
      <c r="B1678" s="52"/>
      <c r="C1678" s="37"/>
      <c r="D1678" s="37"/>
      <c r="E1678" s="37"/>
      <c r="F1678" s="37"/>
    </row>
    <row r="1679" spans="2:6">
      <c r="B1679" s="52"/>
      <c r="C1679" s="37"/>
      <c r="D1679" s="37"/>
      <c r="E1679" s="37"/>
      <c r="F1679" s="37"/>
    </row>
    <row r="1680" spans="2:6">
      <c r="B1680" s="52"/>
      <c r="C1680" s="37"/>
      <c r="D1680" s="37"/>
      <c r="E1680" s="37"/>
      <c r="F1680" s="37"/>
    </row>
    <row r="1681" spans="2:6">
      <c r="B1681" s="52"/>
      <c r="C1681" s="37"/>
      <c r="D1681" s="37"/>
      <c r="E1681" s="37"/>
      <c r="F1681" s="37"/>
    </row>
    <row r="1682" spans="2:6">
      <c r="B1682" s="52"/>
      <c r="C1682" s="37"/>
      <c r="D1682" s="37"/>
      <c r="E1682" s="37"/>
      <c r="F1682" s="37"/>
    </row>
    <row r="1683" spans="2:6">
      <c r="B1683" s="52"/>
      <c r="C1683" s="37"/>
      <c r="D1683" s="37"/>
      <c r="E1683" s="37"/>
      <c r="F1683" s="37"/>
    </row>
    <row r="1684" spans="2:6">
      <c r="B1684" s="52"/>
      <c r="C1684" s="37"/>
      <c r="D1684" s="37"/>
      <c r="E1684" s="37"/>
      <c r="F1684" s="37"/>
    </row>
    <row r="1685" spans="2:6">
      <c r="B1685" s="52"/>
      <c r="C1685" s="37"/>
      <c r="D1685" s="37"/>
      <c r="E1685" s="37"/>
      <c r="F1685" s="37"/>
    </row>
    <row r="1686" spans="2:6">
      <c r="B1686" s="52"/>
      <c r="C1686" s="37"/>
      <c r="D1686" s="37"/>
      <c r="E1686" s="37"/>
      <c r="F1686" s="37"/>
    </row>
    <row r="1687" spans="2:6">
      <c r="B1687" s="52"/>
      <c r="C1687" s="37"/>
      <c r="D1687" s="37"/>
      <c r="E1687" s="37"/>
      <c r="F1687" s="37"/>
    </row>
    <row r="1688" spans="2:6">
      <c r="B1688" s="52"/>
      <c r="C1688" s="37"/>
      <c r="D1688" s="37"/>
      <c r="E1688" s="37"/>
      <c r="F1688" s="37"/>
    </row>
    <row r="1689" spans="2:6">
      <c r="B1689" s="52"/>
      <c r="C1689" s="37"/>
      <c r="D1689" s="37"/>
      <c r="E1689" s="37"/>
      <c r="F1689" s="37"/>
    </row>
    <row r="1690" spans="2:6">
      <c r="B1690" s="52"/>
      <c r="C1690" s="37"/>
      <c r="D1690" s="37"/>
      <c r="E1690" s="37"/>
      <c r="F1690" s="37"/>
    </row>
    <row r="1691" spans="2:6">
      <c r="B1691" s="52"/>
      <c r="C1691" s="37"/>
      <c r="D1691" s="37"/>
      <c r="E1691" s="37"/>
      <c r="F1691" s="37"/>
    </row>
    <row r="1692" spans="2:6">
      <c r="B1692" s="52"/>
      <c r="C1692" s="37"/>
      <c r="D1692" s="37"/>
      <c r="E1692" s="37"/>
      <c r="F1692" s="37"/>
    </row>
    <row r="1693" spans="2:6">
      <c r="B1693" s="52"/>
      <c r="C1693" s="37"/>
      <c r="D1693" s="37"/>
      <c r="E1693" s="37"/>
      <c r="F1693" s="37"/>
    </row>
    <row r="1694" spans="2:6">
      <c r="B1694" s="52"/>
      <c r="C1694" s="37"/>
      <c r="D1694" s="37"/>
      <c r="E1694" s="37"/>
      <c r="F1694" s="37"/>
    </row>
    <row r="1695" spans="2:6">
      <c r="B1695" s="52"/>
      <c r="C1695" s="37"/>
      <c r="D1695" s="37"/>
      <c r="E1695" s="37"/>
      <c r="F1695" s="37"/>
    </row>
    <row r="1696" spans="2:6">
      <c r="B1696" s="52"/>
      <c r="C1696" s="37"/>
      <c r="D1696" s="37"/>
      <c r="E1696" s="37"/>
      <c r="F1696" s="37"/>
    </row>
    <row r="1697" spans="2:6">
      <c r="B1697" s="52"/>
      <c r="C1697" s="37"/>
      <c r="D1697" s="37"/>
      <c r="E1697" s="37"/>
      <c r="F1697" s="37"/>
    </row>
    <row r="1698" spans="2:6">
      <c r="B1698" s="52"/>
      <c r="C1698" s="37"/>
      <c r="D1698" s="37"/>
      <c r="E1698" s="37"/>
      <c r="F1698" s="37"/>
    </row>
    <row r="1699" spans="2:6">
      <c r="B1699" s="52"/>
      <c r="C1699" s="37"/>
      <c r="D1699" s="37"/>
      <c r="E1699" s="37"/>
      <c r="F1699" s="37"/>
    </row>
    <row r="1700" spans="2:6">
      <c r="B1700" s="52"/>
      <c r="C1700" s="37"/>
      <c r="D1700" s="37"/>
      <c r="E1700" s="37"/>
      <c r="F1700" s="37"/>
    </row>
    <row r="1701" spans="2:6">
      <c r="B1701" s="52"/>
      <c r="C1701" s="37"/>
      <c r="D1701" s="37"/>
      <c r="E1701" s="37"/>
      <c r="F1701" s="37"/>
    </row>
    <row r="1702" spans="2:6">
      <c r="B1702" s="52"/>
      <c r="C1702" s="37"/>
      <c r="D1702" s="37"/>
      <c r="E1702" s="37"/>
      <c r="F1702" s="37"/>
    </row>
    <row r="1703" spans="2:6">
      <c r="B1703" s="52"/>
      <c r="C1703" s="37"/>
      <c r="D1703" s="37"/>
      <c r="E1703" s="37"/>
      <c r="F1703" s="37"/>
    </row>
    <row r="1704" spans="2:6">
      <c r="B1704" s="52"/>
      <c r="C1704" s="37"/>
      <c r="D1704" s="37"/>
      <c r="E1704" s="37"/>
      <c r="F1704" s="37"/>
    </row>
    <row r="1705" spans="2:6">
      <c r="B1705" s="52"/>
      <c r="C1705" s="37"/>
      <c r="D1705" s="37"/>
      <c r="E1705" s="37"/>
      <c r="F1705" s="37"/>
    </row>
    <row r="1706" spans="2:6">
      <c r="B1706" s="52"/>
      <c r="C1706" s="37"/>
      <c r="D1706" s="37"/>
      <c r="E1706" s="37"/>
      <c r="F1706" s="37"/>
    </row>
    <row r="1707" spans="2:6">
      <c r="B1707" s="52"/>
      <c r="C1707" s="37"/>
      <c r="D1707" s="37"/>
      <c r="E1707" s="37"/>
      <c r="F1707" s="37"/>
    </row>
    <row r="1708" spans="2:6">
      <c r="B1708" s="52"/>
      <c r="C1708" s="37"/>
      <c r="D1708" s="37"/>
      <c r="E1708" s="37"/>
      <c r="F1708" s="37"/>
    </row>
    <row r="1709" spans="2:6">
      <c r="B1709" s="52"/>
      <c r="C1709" s="37"/>
      <c r="D1709" s="37"/>
      <c r="E1709" s="37"/>
      <c r="F1709" s="37"/>
    </row>
    <row r="1710" spans="2:6">
      <c r="B1710" s="52"/>
      <c r="C1710" s="37"/>
      <c r="D1710" s="37"/>
      <c r="E1710" s="37"/>
      <c r="F1710" s="37"/>
    </row>
    <row r="1711" spans="2:6">
      <c r="B1711" s="52"/>
      <c r="C1711" s="37"/>
      <c r="D1711" s="37"/>
      <c r="E1711" s="37"/>
      <c r="F1711" s="37"/>
    </row>
    <row r="1712" spans="2:6">
      <c r="B1712" s="52"/>
      <c r="C1712" s="37"/>
      <c r="D1712" s="37"/>
      <c r="E1712" s="37"/>
      <c r="F1712" s="37"/>
    </row>
    <row r="1713" spans="2:6">
      <c r="B1713" s="52"/>
      <c r="C1713" s="37"/>
      <c r="D1713" s="37"/>
      <c r="E1713" s="37"/>
      <c r="F1713" s="37"/>
    </row>
    <row r="1714" spans="2:6">
      <c r="B1714" s="52"/>
      <c r="C1714" s="37"/>
      <c r="D1714" s="37"/>
      <c r="E1714" s="37"/>
      <c r="F1714" s="37"/>
    </row>
    <row r="1715" spans="2:6">
      <c r="B1715" s="52"/>
      <c r="C1715" s="37"/>
      <c r="D1715" s="37"/>
      <c r="E1715" s="37"/>
      <c r="F1715" s="37"/>
    </row>
    <row r="1716" spans="2:6">
      <c r="B1716" s="52"/>
      <c r="C1716" s="37"/>
      <c r="D1716" s="37"/>
      <c r="E1716" s="37"/>
      <c r="F1716" s="37"/>
    </row>
    <row r="1717" spans="2:6">
      <c r="B1717" s="52"/>
      <c r="C1717" s="37"/>
      <c r="D1717" s="37"/>
      <c r="E1717" s="37"/>
      <c r="F1717" s="37"/>
    </row>
    <row r="1718" spans="2:6">
      <c r="B1718" s="52"/>
      <c r="C1718" s="37"/>
      <c r="D1718" s="37"/>
      <c r="E1718" s="37"/>
      <c r="F1718" s="37"/>
    </row>
    <row r="1719" spans="2:6">
      <c r="B1719" s="52"/>
      <c r="C1719" s="37"/>
      <c r="D1719" s="37"/>
      <c r="E1719" s="37"/>
      <c r="F1719" s="37"/>
    </row>
    <row r="1720" spans="2:6">
      <c r="B1720" s="52"/>
      <c r="C1720" s="37"/>
      <c r="D1720" s="37"/>
      <c r="E1720" s="37"/>
      <c r="F1720" s="37"/>
    </row>
    <row r="1721" spans="2:6">
      <c r="B1721" s="52"/>
      <c r="C1721" s="37"/>
      <c r="D1721" s="37"/>
      <c r="E1721" s="37"/>
      <c r="F1721" s="37"/>
    </row>
    <row r="1722" spans="2:6">
      <c r="B1722" s="52"/>
      <c r="C1722" s="37"/>
      <c r="D1722" s="37"/>
      <c r="E1722" s="37"/>
      <c r="F1722" s="37"/>
    </row>
    <row r="1723" spans="2:6">
      <c r="B1723" s="52"/>
      <c r="C1723" s="37"/>
      <c r="D1723" s="37"/>
      <c r="E1723" s="37"/>
      <c r="F1723" s="37"/>
    </row>
    <row r="1724" spans="2:6">
      <c r="B1724" s="52"/>
      <c r="C1724" s="37"/>
      <c r="D1724" s="37"/>
      <c r="E1724" s="37"/>
      <c r="F1724" s="37"/>
    </row>
    <row r="1725" spans="2:6">
      <c r="B1725" s="52"/>
      <c r="C1725" s="37"/>
      <c r="D1725" s="37"/>
      <c r="E1725" s="37"/>
      <c r="F1725" s="37"/>
    </row>
    <row r="1726" spans="2:6">
      <c r="B1726" s="52"/>
      <c r="C1726" s="37"/>
      <c r="D1726" s="37"/>
      <c r="E1726" s="37"/>
      <c r="F1726" s="37"/>
    </row>
    <row r="1727" spans="2:6">
      <c r="B1727" s="52"/>
      <c r="C1727" s="37"/>
      <c r="D1727" s="37"/>
      <c r="E1727" s="37"/>
      <c r="F1727" s="37"/>
    </row>
    <row r="1728" spans="2:6">
      <c r="B1728" s="52"/>
      <c r="C1728" s="37"/>
      <c r="D1728" s="37"/>
      <c r="E1728" s="37"/>
      <c r="F1728" s="37"/>
    </row>
    <row r="1729" spans="2:6">
      <c r="B1729" s="52"/>
      <c r="C1729" s="37"/>
      <c r="D1729" s="37"/>
      <c r="E1729" s="37"/>
      <c r="F1729" s="37"/>
    </row>
    <row r="1730" spans="2:6">
      <c r="B1730" s="52"/>
      <c r="C1730" s="37"/>
      <c r="D1730" s="37"/>
      <c r="E1730" s="37"/>
      <c r="F1730" s="37"/>
    </row>
    <row r="1731" spans="2:6">
      <c r="B1731" s="52"/>
      <c r="C1731" s="37"/>
      <c r="D1731" s="37"/>
      <c r="E1731" s="37"/>
      <c r="F1731" s="37"/>
    </row>
    <row r="1732" spans="2:6">
      <c r="B1732" s="52"/>
      <c r="C1732" s="37"/>
      <c r="D1732" s="37"/>
      <c r="E1732" s="37"/>
      <c r="F1732" s="37"/>
    </row>
    <row r="1733" spans="2:6">
      <c r="B1733" s="52"/>
      <c r="C1733" s="37"/>
      <c r="D1733" s="37"/>
      <c r="E1733" s="37"/>
      <c r="F1733" s="37"/>
    </row>
    <row r="1734" spans="2:6">
      <c r="B1734" s="52"/>
      <c r="C1734" s="37"/>
      <c r="D1734" s="37"/>
      <c r="E1734" s="37"/>
      <c r="F1734" s="37"/>
    </row>
    <row r="1735" spans="2:6">
      <c r="B1735" s="52"/>
      <c r="C1735" s="37"/>
      <c r="D1735" s="37"/>
      <c r="E1735" s="37"/>
      <c r="F1735" s="37"/>
    </row>
    <row r="1736" spans="2:6">
      <c r="B1736" s="52"/>
      <c r="C1736" s="37"/>
      <c r="D1736" s="37"/>
      <c r="E1736" s="37"/>
      <c r="F1736" s="37"/>
    </row>
    <row r="1737" spans="2:6">
      <c r="B1737" s="52"/>
      <c r="C1737" s="37"/>
      <c r="D1737" s="37"/>
      <c r="E1737" s="37"/>
      <c r="F1737" s="37"/>
    </row>
    <row r="1738" spans="2:6">
      <c r="B1738" s="52"/>
      <c r="C1738" s="37"/>
      <c r="D1738" s="37"/>
      <c r="E1738" s="37"/>
      <c r="F1738" s="37"/>
    </row>
    <row r="1739" spans="2:6">
      <c r="B1739" s="52"/>
      <c r="C1739" s="37"/>
      <c r="D1739" s="37"/>
      <c r="E1739" s="37"/>
      <c r="F1739" s="37"/>
    </row>
    <row r="1740" spans="2:6">
      <c r="B1740" s="52"/>
      <c r="C1740" s="37"/>
      <c r="D1740" s="37"/>
      <c r="E1740" s="37"/>
      <c r="F1740" s="37"/>
    </row>
    <row r="1741" spans="2:6">
      <c r="B1741" s="52"/>
      <c r="C1741" s="37"/>
      <c r="D1741" s="37"/>
      <c r="E1741" s="37"/>
      <c r="F1741" s="37"/>
    </row>
    <row r="1742" spans="2:6">
      <c r="B1742" s="52"/>
      <c r="C1742" s="37"/>
      <c r="D1742" s="37"/>
      <c r="E1742" s="37"/>
      <c r="F1742" s="37"/>
    </row>
    <row r="1743" spans="2:6">
      <c r="B1743" s="52"/>
      <c r="C1743" s="37"/>
      <c r="D1743" s="37"/>
      <c r="E1743" s="37"/>
      <c r="F1743" s="37"/>
    </row>
    <row r="1744" spans="2:6">
      <c r="B1744" s="52"/>
      <c r="C1744" s="37"/>
      <c r="D1744" s="37"/>
      <c r="E1744" s="37"/>
      <c r="F1744" s="37"/>
    </row>
    <row r="1745" spans="2:6">
      <c r="B1745" s="52"/>
      <c r="C1745" s="37"/>
      <c r="D1745" s="37"/>
      <c r="E1745" s="37"/>
      <c r="F1745" s="37"/>
    </row>
    <row r="1746" spans="2:6">
      <c r="B1746" s="52"/>
      <c r="C1746" s="37"/>
      <c r="D1746" s="37"/>
      <c r="E1746" s="37"/>
      <c r="F1746" s="37"/>
    </row>
    <row r="1747" spans="2:6">
      <c r="B1747" s="52"/>
      <c r="C1747" s="37"/>
      <c r="D1747" s="37"/>
      <c r="E1747" s="37"/>
      <c r="F1747" s="37"/>
    </row>
    <row r="1748" spans="2:6">
      <c r="B1748" s="52"/>
      <c r="C1748" s="37"/>
      <c r="D1748" s="37"/>
      <c r="E1748" s="37"/>
      <c r="F1748" s="37"/>
    </row>
    <row r="1749" spans="2:6">
      <c r="B1749" s="52"/>
      <c r="C1749" s="37"/>
      <c r="D1749" s="37"/>
      <c r="E1749" s="37"/>
      <c r="F1749" s="37"/>
    </row>
    <row r="1750" spans="2:6">
      <c r="B1750" s="52"/>
      <c r="C1750" s="37"/>
      <c r="D1750" s="37"/>
      <c r="E1750" s="37"/>
      <c r="F1750" s="37"/>
    </row>
    <row r="1751" spans="2:6">
      <c r="B1751" s="52"/>
      <c r="C1751" s="37"/>
      <c r="D1751" s="37"/>
      <c r="E1751" s="37"/>
      <c r="F1751" s="37"/>
    </row>
    <row r="1752" spans="2:6">
      <c r="B1752" s="52"/>
      <c r="C1752" s="37"/>
      <c r="D1752" s="37"/>
      <c r="E1752" s="37"/>
      <c r="F1752" s="37"/>
    </row>
    <row r="1753" spans="2:6">
      <c r="B1753" s="52"/>
      <c r="C1753" s="37"/>
      <c r="D1753" s="37"/>
      <c r="E1753" s="37"/>
      <c r="F1753" s="37"/>
    </row>
    <row r="1754" spans="2:6">
      <c r="B1754" s="52"/>
      <c r="C1754" s="37"/>
      <c r="D1754" s="37"/>
      <c r="E1754" s="37"/>
      <c r="F1754" s="37"/>
    </row>
    <row r="1755" spans="2:6">
      <c r="B1755" s="52"/>
      <c r="C1755" s="37"/>
      <c r="D1755" s="37"/>
      <c r="E1755" s="37"/>
      <c r="F1755" s="37"/>
    </row>
    <row r="1756" spans="2:6">
      <c r="B1756" s="52"/>
      <c r="C1756" s="37"/>
      <c r="D1756" s="37"/>
      <c r="E1756" s="37"/>
      <c r="F1756" s="37"/>
    </row>
    <row r="1757" spans="2:6">
      <c r="B1757" s="52"/>
      <c r="C1757" s="37"/>
      <c r="D1757" s="37"/>
      <c r="E1757" s="37"/>
      <c r="F1757" s="37"/>
    </row>
    <row r="1758" spans="2:6">
      <c r="B1758" s="52"/>
      <c r="C1758" s="37"/>
      <c r="D1758" s="37"/>
      <c r="E1758" s="37"/>
      <c r="F1758" s="37"/>
    </row>
    <row r="1759" spans="2:6">
      <c r="B1759" s="52"/>
      <c r="C1759" s="37"/>
      <c r="D1759" s="37"/>
      <c r="E1759" s="37"/>
      <c r="F1759" s="37"/>
    </row>
    <row r="1760" spans="2:6">
      <c r="B1760" s="52"/>
      <c r="C1760" s="37"/>
      <c r="D1760" s="37"/>
      <c r="E1760" s="37"/>
      <c r="F1760" s="37"/>
    </row>
    <row r="1761" spans="2:6">
      <c r="B1761" s="52"/>
      <c r="C1761" s="37"/>
      <c r="D1761" s="37"/>
      <c r="E1761" s="37"/>
      <c r="F1761" s="37"/>
    </row>
    <row r="1762" spans="2:6">
      <c r="B1762" s="52"/>
      <c r="C1762" s="37"/>
      <c r="D1762" s="37"/>
      <c r="E1762" s="37"/>
      <c r="F1762" s="37"/>
    </row>
    <row r="1763" spans="2:6">
      <c r="B1763" s="52"/>
      <c r="C1763" s="37"/>
      <c r="D1763" s="37"/>
      <c r="E1763" s="37"/>
      <c r="F1763" s="37"/>
    </row>
    <row r="1764" spans="2:6">
      <c r="B1764" s="52"/>
      <c r="C1764" s="37"/>
      <c r="D1764" s="37"/>
      <c r="E1764" s="37"/>
      <c r="F1764" s="37"/>
    </row>
    <row r="1765" spans="2:6">
      <c r="B1765" s="52"/>
      <c r="C1765" s="37"/>
      <c r="D1765" s="37"/>
      <c r="E1765" s="37"/>
      <c r="F1765" s="37"/>
    </row>
    <row r="1766" spans="2:6">
      <c r="B1766" s="52"/>
      <c r="C1766" s="37"/>
      <c r="D1766" s="37"/>
      <c r="E1766" s="37"/>
      <c r="F1766" s="37"/>
    </row>
    <row r="1767" spans="2:6">
      <c r="B1767" s="52"/>
      <c r="C1767" s="37"/>
      <c r="D1767" s="37"/>
      <c r="E1767" s="37"/>
      <c r="F1767" s="37"/>
    </row>
    <row r="1768" spans="2:6">
      <c r="B1768" s="52"/>
      <c r="C1768" s="37"/>
      <c r="D1768" s="37"/>
      <c r="E1768" s="37"/>
      <c r="F1768" s="37"/>
    </row>
    <row r="1769" spans="2:6">
      <c r="B1769" s="52"/>
      <c r="C1769" s="37"/>
      <c r="D1769" s="37"/>
      <c r="E1769" s="37"/>
      <c r="F1769" s="37"/>
    </row>
    <row r="1770" spans="2:6">
      <c r="B1770" s="52"/>
      <c r="C1770" s="37"/>
      <c r="D1770" s="37"/>
      <c r="E1770" s="37"/>
      <c r="F1770" s="37"/>
    </row>
    <row r="1771" spans="2:6">
      <c r="B1771" s="52"/>
      <c r="C1771" s="37"/>
      <c r="D1771" s="37"/>
      <c r="E1771" s="37"/>
      <c r="F1771" s="37"/>
    </row>
    <row r="1772" spans="2:6">
      <c r="B1772" s="52"/>
      <c r="C1772" s="37"/>
      <c r="D1772" s="37"/>
      <c r="E1772" s="37"/>
      <c r="F1772" s="37"/>
    </row>
    <row r="1773" spans="2:6">
      <c r="B1773" s="52"/>
      <c r="C1773" s="37"/>
      <c r="D1773" s="37"/>
      <c r="E1773" s="37"/>
      <c r="F1773" s="37"/>
    </row>
    <row r="1774" spans="2:6">
      <c r="B1774" s="52"/>
      <c r="C1774" s="37"/>
      <c r="D1774" s="37"/>
      <c r="E1774" s="37"/>
      <c r="F1774" s="37"/>
    </row>
    <row r="1775" spans="2:6">
      <c r="B1775" s="52"/>
      <c r="C1775" s="37"/>
      <c r="D1775" s="37"/>
      <c r="E1775" s="37"/>
      <c r="F1775" s="37"/>
    </row>
    <row r="1776" spans="2:6">
      <c r="B1776" s="52"/>
      <c r="C1776" s="37"/>
      <c r="D1776" s="37"/>
      <c r="E1776" s="37"/>
      <c r="F1776" s="37"/>
    </row>
    <row r="1777" spans="2:6">
      <c r="B1777" s="52"/>
      <c r="C1777" s="37"/>
      <c r="D1777" s="37"/>
      <c r="E1777" s="37"/>
      <c r="F1777" s="37"/>
    </row>
    <row r="1778" spans="2:6">
      <c r="B1778" s="52"/>
      <c r="C1778" s="37"/>
      <c r="D1778" s="37"/>
      <c r="E1778" s="37"/>
      <c r="F1778" s="37"/>
    </row>
    <row r="1779" spans="2:6">
      <c r="B1779" s="52"/>
      <c r="C1779" s="37"/>
      <c r="D1779" s="37"/>
      <c r="E1779" s="37"/>
      <c r="F1779" s="37"/>
    </row>
    <row r="1780" spans="2:6">
      <c r="B1780" s="52"/>
      <c r="C1780" s="37"/>
      <c r="D1780" s="37"/>
      <c r="E1780" s="37"/>
      <c r="F1780" s="37"/>
    </row>
    <row r="1781" spans="2:6">
      <c r="B1781" s="52"/>
      <c r="C1781" s="37"/>
      <c r="D1781" s="37"/>
      <c r="E1781" s="37"/>
      <c r="F1781" s="37"/>
    </row>
    <row r="1782" spans="2:6">
      <c r="B1782" s="52"/>
      <c r="C1782" s="37"/>
      <c r="D1782" s="37"/>
      <c r="E1782" s="37"/>
      <c r="F1782" s="37"/>
    </row>
    <row r="1783" spans="2:6">
      <c r="B1783" s="52"/>
      <c r="C1783" s="37"/>
      <c r="D1783" s="37"/>
      <c r="E1783" s="37"/>
      <c r="F1783" s="37"/>
    </row>
    <row r="1784" spans="2:6">
      <c r="B1784" s="52"/>
      <c r="C1784" s="37"/>
      <c r="D1784" s="37"/>
      <c r="E1784" s="37"/>
      <c r="F1784" s="37"/>
    </row>
    <row r="1785" spans="2:6">
      <c r="B1785" s="52"/>
      <c r="C1785" s="37"/>
      <c r="D1785" s="37"/>
      <c r="E1785" s="37"/>
      <c r="F1785" s="37"/>
    </row>
    <row r="1786" spans="2:6">
      <c r="B1786" s="52"/>
      <c r="C1786" s="37"/>
      <c r="D1786" s="37"/>
      <c r="E1786" s="37"/>
      <c r="F1786" s="37"/>
    </row>
    <row r="1787" spans="2:6">
      <c r="B1787" s="52"/>
      <c r="C1787" s="37"/>
      <c r="D1787" s="37"/>
      <c r="E1787" s="37"/>
      <c r="F1787" s="37"/>
    </row>
    <row r="1788" spans="2:6">
      <c r="B1788" s="52"/>
      <c r="C1788" s="37"/>
      <c r="D1788" s="37"/>
      <c r="E1788" s="37"/>
      <c r="F1788" s="37"/>
    </row>
    <row r="1789" spans="2:6">
      <c r="B1789" s="52"/>
      <c r="C1789" s="37"/>
      <c r="D1789" s="37"/>
      <c r="E1789" s="37"/>
      <c r="F1789" s="37"/>
    </row>
    <row r="1790" spans="2:6">
      <c r="B1790" s="52"/>
      <c r="C1790" s="37"/>
      <c r="D1790" s="37"/>
      <c r="E1790" s="37"/>
      <c r="F1790" s="37"/>
    </row>
    <row r="1791" spans="2:6">
      <c r="B1791" s="52"/>
      <c r="C1791" s="37"/>
      <c r="D1791" s="37"/>
      <c r="E1791" s="37"/>
      <c r="F1791" s="37"/>
    </row>
    <row r="1792" spans="2:6">
      <c r="B1792" s="52"/>
      <c r="C1792" s="37"/>
      <c r="D1792" s="37"/>
      <c r="E1792" s="37"/>
      <c r="F1792" s="37"/>
    </row>
    <row r="1793" spans="2:6">
      <c r="B1793" s="52"/>
      <c r="C1793" s="37"/>
      <c r="D1793" s="37"/>
      <c r="E1793" s="37"/>
      <c r="F1793" s="37"/>
    </row>
    <row r="1794" spans="2:6">
      <c r="B1794" s="52"/>
      <c r="C1794" s="37"/>
      <c r="D1794" s="37"/>
      <c r="E1794" s="37"/>
      <c r="F1794" s="37"/>
    </row>
    <row r="1795" spans="2:6">
      <c r="B1795" s="52"/>
      <c r="C1795" s="37"/>
      <c r="D1795" s="37"/>
      <c r="E1795" s="37"/>
      <c r="F1795" s="37"/>
    </row>
    <row r="1796" spans="2:6">
      <c r="B1796" s="52"/>
      <c r="C1796" s="37"/>
      <c r="D1796" s="37"/>
      <c r="E1796" s="37"/>
      <c r="F1796" s="37"/>
    </row>
    <row r="1797" spans="2:6">
      <c r="B1797" s="52"/>
      <c r="C1797" s="37"/>
      <c r="D1797" s="37"/>
      <c r="E1797" s="37"/>
      <c r="F1797" s="37"/>
    </row>
    <row r="1798" spans="2:6">
      <c r="B1798" s="52"/>
      <c r="C1798" s="37"/>
      <c r="D1798" s="37"/>
      <c r="E1798" s="37"/>
      <c r="F1798" s="37"/>
    </row>
    <row r="1799" spans="2:6">
      <c r="B1799" s="52"/>
      <c r="C1799" s="37"/>
      <c r="D1799" s="37"/>
      <c r="E1799" s="37"/>
      <c r="F1799" s="37"/>
    </row>
    <row r="1800" spans="2:6">
      <c r="B1800" s="52"/>
      <c r="C1800" s="37"/>
      <c r="D1800" s="37"/>
      <c r="E1800" s="37"/>
      <c r="F1800" s="37"/>
    </row>
    <row r="1801" spans="2:6">
      <c r="B1801" s="52"/>
      <c r="C1801" s="37"/>
      <c r="D1801" s="37"/>
      <c r="E1801" s="37"/>
      <c r="F1801" s="37"/>
    </row>
    <row r="1802" spans="2:6">
      <c r="B1802" s="52"/>
      <c r="C1802" s="37"/>
      <c r="D1802" s="37"/>
      <c r="E1802" s="37"/>
      <c r="F1802" s="37"/>
    </row>
    <row r="1803" spans="2:6">
      <c r="B1803" s="52"/>
      <c r="C1803" s="37"/>
      <c r="D1803" s="37"/>
      <c r="E1803" s="37"/>
      <c r="F1803" s="37"/>
    </row>
    <row r="1804" spans="2:6">
      <c r="B1804" s="52"/>
      <c r="C1804" s="37"/>
      <c r="D1804" s="37"/>
      <c r="E1804" s="37"/>
      <c r="F1804" s="37"/>
    </row>
    <row r="1805" spans="2:6">
      <c r="B1805" s="52"/>
      <c r="C1805" s="37"/>
      <c r="D1805" s="37"/>
      <c r="E1805" s="37"/>
      <c r="F1805" s="37"/>
    </row>
    <row r="1806" spans="2:6">
      <c r="B1806" s="52"/>
      <c r="C1806" s="37"/>
      <c r="D1806" s="37"/>
      <c r="E1806" s="37"/>
      <c r="F1806" s="37"/>
    </row>
    <row r="1807" spans="2:6">
      <c r="B1807" s="52"/>
      <c r="C1807" s="37"/>
      <c r="D1807" s="37"/>
      <c r="E1807" s="37"/>
      <c r="F1807" s="37"/>
    </row>
    <row r="1808" spans="2:6">
      <c r="B1808" s="52"/>
      <c r="C1808" s="37"/>
      <c r="D1808" s="37"/>
      <c r="E1808" s="37"/>
      <c r="F1808" s="37"/>
    </row>
    <row r="1809" spans="2:6">
      <c r="B1809" s="52"/>
      <c r="C1809" s="37"/>
      <c r="D1809" s="37"/>
      <c r="E1809" s="37"/>
      <c r="F1809" s="37"/>
    </row>
    <row r="1810" spans="2:6">
      <c r="B1810" s="52"/>
      <c r="C1810" s="37"/>
      <c r="D1810" s="37"/>
      <c r="E1810" s="37"/>
      <c r="F1810" s="37"/>
    </row>
    <row r="1811" spans="2:6">
      <c r="B1811" s="52"/>
      <c r="C1811" s="37"/>
      <c r="D1811" s="37"/>
      <c r="E1811" s="37"/>
      <c r="F1811" s="37"/>
    </row>
    <row r="1812" spans="2:6">
      <c r="B1812" s="52"/>
      <c r="C1812" s="37"/>
      <c r="D1812" s="37"/>
      <c r="E1812" s="37"/>
      <c r="F1812" s="37"/>
    </row>
    <row r="1813" spans="2:6">
      <c r="B1813" s="52"/>
      <c r="C1813" s="37"/>
      <c r="D1813" s="37"/>
      <c r="E1813" s="37"/>
      <c r="F1813" s="37"/>
    </row>
    <row r="1814" spans="2:6">
      <c r="B1814" s="52"/>
      <c r="C1814" s="37"/>
      <c r="D1814" s="37"/>
      <c r="E1814" s="37"/>
      <c r="F1814" s="37"/>
    </row>
    <row r="1815" spans="2:6">
      <c r="B1815" s="52"/>
      <c r="C1815" s="37"/>
      <c r="D1815" s="37"/>
      <c r="E1815" s="37"/>
      <c r="F1815" s="37"/>
    </row>
    <row r="1816" spans="2:6">
      <c r="B1816" s="52"/>
      <c r="C1816" s="37"/>
      <c r="D1816" s="37"/>
      <c r="E1816" s="37"/>
      <c r="F1816" s="37"/>
    </row>
    <row r="1817" spans="2:6">
      <c r="B1817" s="52"/>
      <c r="C1817" s="37"/>
      <c r="D1817" s="37"/>
      <c r="E1817" s="37"/>
      <c r="F1817" s="37"/>
    </row>
    <row r="1818" spans="2:6">
      <c r="B1818" s="52"/>
      <c r="C1818" s="37"/>
      <c r="D1818" s="37"/>
      <c r="E1818" s="37"/>
      <c r="F1818" s="37"/>
    </row>
    <row r="1819" spans="2:6">
      <c r="B1819" s="52"/>
      <c r="C1819" s="37"/>
      <c r="D1819" s="37"/>
      <c r="E1819" s="37"/>
      <c r="F1819" s="37"/>
    </row>
    <row r="1820" spans="2:6">
      <c r="B1820" s="52"/>
      <c r="C1820" s="37"/>
      <c r="D1820" s="37"/>
      <c r="E1820" s="37"/>
      <c r="F1820" s="37"/>
    </row>
    <row r="1821" spans="2:6">
      <c r="B1821" s="52"/>
      <c r="C1821" s="37"/>
      <c r="D1821" s="37"/>
      <c r="E1821" s="37"/>
      <c r="F1821" s="37"/>
    </row>
    <row r="1822" spans="2:6">
      <c r="B1822" s="52"/>
      <c r="C1822" s="37"/>
      <c r="D1822" s="37"/>
      <c r="E1822" s="37"/>
      <c r="F1822" s="37"/>
    </row>
    <row r="1823" spans="2:6">
      <c r="B1823" s="52"/>
      <c r="C1823" s="37"/>
      <c r="D1823" s="37"/>
      <c r="E1823" s="37"/>
      <c r="F1823" s="37"/>
    </row>
    <row r="1824" spans="2:6">
      <c r="B1824" s="52"/>
      <c r="C1824" s="37"/>
      <c r="D1824" s="37"/>
      <c r="E1824" s="37"/>
      <c r="F1824" s="37"/>
    </row>
    <row r="1825" spans="2:6">
      <c r="B1825" s="52"/>
      <c r="C1825" s="37"/>
      <c r="D1825" s="37"/>
      <c r="E1825" s="37"/>
      <c r="F1825" s="37"/>
    </row>
    <row r="1826" spans="2:6">
      <c r="B1826" s="52"/>
      <c r="C1826" s="37"/>
      <c r="D1826" s="37"/>
      <c r="E1826" s="37"/>
      <c r="F1826" s="37"/>
    </row>
    <row r="1827" spans="2:6">
      <c r="B1827" s="52"/>
      <c r="C1827" s="37"/>
      <c r="D1827" s="37"/>
      <c r="E1827" s="37"/>
      <c r="F1827" s="37"/>
    </row>
    <row r="1828" spans="2:6">
      <c r="B1828" s="52"/>
      <c r="C1828" s="37"/>
      <c r="D1828" s="37"/>
      <c r="E1828" s="37"/>
      <c r="F1828" s="37"/>
    </row>
    <row r="1829" spans="2:6">
      <c r="B1829" s="52"/>
      <c r="C1829" s="37"/>
      <c r="D1829" s="37"/>
      <c r="E1829" s="37"/>
      <c r="F1829" s="37"/>
    </row>
    <row r="1830" spans="2:6">
      <c r="B1830" s="52"/>
      <c r="C1830" s="37"/>
      <c r="D1830" s="37"/>
      <c r="E1830" s="37"/>
      <c r="F1830" s="37"/>
    </row>
    <row r="1831" spans="2:6">
      <c r="B1831" s="52"/>
      <c r="C1831" s="37"/>
      <c r="D1831" s="37"/>
      <c r="E1831" s="37"/>
      <c r="F1831" s="37"/>
    </row>
    <row r="1832" spans="2:6">
      <c r="B1832" s="52"/>
      <c r="C1832" s="37"/>
      <c r="D1832" s="37"/>
      <c r="E1832" s="37"/>
      <c r="F1832" s="37"/>
    </row>
    <row r="1833" spans="2:6">
      <c r="B1833" s="52"/>
      <c r="C1833" s="37"/>
      <c r="D1833" s="37"/>
      <c r="E1833" s="37"/>
      <c r="F1833" s="37"/>
    </row>
    <row r="1834" spans="2:6">
      <c r="B1834" s="52"/>
      <c r="C1834" s="37"/>
      <c r="D1834" s="37"/>
      <c r="E1834" s="37"/>
      <c r="F1834" s="37"/>
    </row>
    <row r="1835" spans="2:6">
      <c r="B1835" s="52"/>
      <c r="C1835" s="37"/>
      <c r="D1835" s="37"/>
      <c r="E1835" s="37"/>
      <c r="F1835" s="37"/>
    </row>
    <row r="1836" spans="2:6">
      <c r="B1836" s="52"/>
      <c r="C1836" s="37"/>
      <c r="D1836" s="37"/>
      <c r="E1836" s="37"/>
      <c r="F1836" s="37"/>
    </row>
    <row r="1837" spans="2:6">
      <c r="B1837" s="52"/>
      <c r="C1837" s="37"/>
      <c r="D1837" s="37"/>
      <c r="E1837" s="37"/>
      <c r="F1837" s="37"/>
    </row>
    <row r="1838" spans="2:6">
      <c r="B1838" s="52"/>
      <c r="C1838" s="37"/>
      <c r="D1838" s="37"/>
      <c r="E1838" s="37"/>
      <c r="F1838" s="37"/>
    </row>
    <row r="1839" spans="2:6">
      <c r="B1839" s="52"/>
      <c r="C1839" s="37"/>
      <c r="D1839" s="37"/>
      <c r="E1839" s="37"/>
      <c r="F1839" s="37"/>
    </row>
    <row r="1840" spans="2:6">
      <c r="B1840" s="52"/>
      <c r="C1840" s="37"/>
      <c r="D1840" s="37"/>
      <c r="E1840" s="37"/>
      <c r="F1840" s="37"/>
    </row>
    <row r="1841" spans="2:6">
      <c r="B1841" s="52"/>
      <c r="C1841" s="37"/>
      <c r="D1841" s="37"/>
      <c r="E1841" s="37"/>
      <c r="F1841" s="37"/>
    </row>
    <row r="1842" spans="2:6">
      <c r="B1842" s="52"/>
      <c r="C1842" s="37"/>
      <c r="D1842" s="37"/>
      <c r="E1842" s="37"/>
      <c r="F1842" s="37"/>
    </row>
    <row r="1843" spans="2:6">
      <c r="B1843" s="52"/>
      <c r="C1843" s="37"/>
      <c r="D1843" s="37"/>
      <c r="E1843" s="37"/>
      <c r="F1843" s="37"/>
    </row>
    <row r="1844" spans="2:6">
      <c r="B1844" s="52"/>
      <c r="C1844" s="37"/>
      <c r="D1844" s="37"/>
      <c r="E1844" s="37"/>
      <c r="F1844" s="37"/>
    </row>
    <row r="1845" spans="2:6">
      <c r="B1845" s="52"/>
      <c r="C1845" s="37"/>
      <c r="D1845" s="37"/>
      <c r="E1845" s="37"/>
      <c r="F1845" s="37"/>
    </row>
    <row r="1846" spans="2:6">
      <c r="B1846" s="52"/>
      <c r="C1846" s="37"/>
      <c r="D1846" s="37"/>
      <c r="E1846" s="37"/>
      <c r="F1846" s="37"/>
    </row>
    <row r="1847" spans="2:6">
      <c r="B1847" s="52"/>
      <c r="C1847" s="37"/>
      <c r="D1847" s="37"/>
      <c r="E1847" s="37"/>
      <c r="F1847" s="37"/>
    </row>
    <row r="1848" spans="2:6">
      <c r="B1848" s="52"/>
      <c r="C1848" s="37"/>
      <c r="D1848" s="37"/>
      <c r="E1848" s="37"/>
      <c r="F1848" s="37"/>
    </row>
    <row r="1849" spans="2:6">
      <c r="B1849" s="52"/>
      <c r="C1849" s="37"/>
      <c r="D1849" s="37"/>
      <c r="E1849" s="37"/>
      <c r="F1849" s="37"/>
    </row>
    <row r="1850" spans="2:6">
      <c r="B1850" s="52"/>
      <c r="C1850" s="37"/>
      <c r="D1850" s="37"/>
      <c r="E1850" s="37"/>
      <c r="F1850" s="37"/>
    </row>
    <row r="1851" spans="2:6">
      <c r="B1851" s="52"/>
      <c r="C1851" s="37"/>
      <c r="D1851" s="37"/>
      <c r="E1851" s="37"/>
      <c r="F1851" s="37"/>
    </row>
    <row r="1852" spans="2:6">
      <c r="B1852" s="52"/>
      <c r="C1852" s="37"/>
      <c r="D1852" s="37"/>
      <c r="E1852" s="37"/>
      <c r="F1852" s="37"/>
    </row>
    <row r="1853" spans="2:6">
      <c r="B1853" s="52"/>
      <c r="C1853" s="37"/>
      <c r="D1853" s="37"/>
      <c r="E1853" s="37"/>
      <c r="F1853" s="37"/>
    </row>
    <row r="1854" spans="2:6">
      <c r="B1854" s="52"/>
      <c r="C1854" s="37"/>
      <c r="D1854" s="37"/>
      <c r="E1854" s="37"/>
      <c r="F1854" s="37"/>
    </row>
    <row r="1855" spans="2:6">
      <c r="B1855" s="52"/>
      <c r="C1855" s="37"/>
      <c r="D1855" s="37"/>
      <c r="E1855" s="37"/>
      <c r="F1855" s="37"/>
    </row>
    <row r="1856" spans="2:6">
      <c r="B1856" s="52"/>
      <c r="C1856" s="37"/>
      <c r="D1856" s="37"/>
      <c r="E1856" s="37"/>
      <c r="F1856" s="37"/>
    </row>
    <row r="1857" spans="2:6">
      <c r="B1857" s="52"/>
      <c r="C1857" s="37"/>
      <c r="D1857" s="37"/>
      <c r="E1857" s="37"/>
      <c r="F1857" s="37"/>
    </row>
    <row r="1858" spans="2:6">
      <c r="B1858" s="52"/>
      <c r="C1858" s="37"/>
      <c r="D1858" s="37"/>
      <c r="E1858" s="37"/>
      <c r="F1858" s="37"/>
    </row>
    <row r="1859" spans="2:6">
      <c r="B1859" s="52"/>
      <c r="C1859" s="37"/>
      <c r="D1859" s="37"/>
      <c r="E1859" s="37"/>
      <c r="F1859" s="37"/>
    </row>
    <row r="1860" spans="2:6">
      <c r="B1860" s="52"/>
      <c r="C1860" s="37"/>
      <c r="D1860" s="37"/>
      <c r="E1860" s="37"/>
      <c r="F1860" s="37"/>
    </row>
    <row r="1861" spans="2:6">
      <c r="B1861" s="52"/>
      <c r="C1861" s="37"/>
      <c r="D1861" s="37"/>
      <c r="E1861" s="37"/>
      <c r="F1861" s="37"/>
    </row>
    <row r="1862" spans="2:6">
      <c r="B1862" s="52"/>
      <c r="C1862" s="37"/>
      <c r="D1862" s="37"/>
      <c r="E1862" s="37"/>
      <c r="F1862" s="37"/>
    </row>
    <row r="1863" spans="2:6">
      <c r="B1863" s="52"/>
      <c r="C1863" s="37"/>
      <c r="D1863" s="37"/>
      <c r="E1863" s="37"/>
      <c r="F1863" s="37"/>
    </row>
    <row r="1864" spans="2:6">
      <c r="B1864" s="52"/>
      <c r="C1864" s="37"/>
      <c r="D1864" s="37"/>
      <c r="E1864" s="37"/>
      <c r="F1864" s="37"/>
    </row>
    <row r="1865" spans="2:6">
      <c r="B1865" s="52"/>
      <c r="C1865" s="37"/>
      <c r="D1865" s="37"/>
      <c r="E1865" s="37"/>
      <c r="F1865" s="37"/>
    </row>
    <row r="1866" spans="2:6">
      <c r="B1866" s="52"/>
      <c r="C1866" s="37"/>
      <c r="D1866" s="37"/>
      <c r="E1866" s="37"/>
      <c r="F1866" s="37"/>
    </row>
    <row r="1867" spans="2:6">
      <c r="B1867" s="52"/>
      <c r="C1867" s="37"/>
      <c r="D1867" s="37"/>
      <c r="E1867" s="37"/>
      <c r="F1867" s="37"/>
    </row>
    <row r="1868" spans="2:6">
      <c r="B1868" s="52"/>
      <c r="C1868" s="37"/>
      <c r="D1868" s="37"/>
      <c r="E1868" s="37"/>
      <c r="F1868" s="37"/>
    </row>
    <row r="1869" spans="2:6">
      <c r="B1869" s="52"/>
      <c r="C1869" s="37"/>
      <c r="D1869" s="37"/>
      <c r="E1869" s="37"/>
      <c r="F1869" s="37"/>
    </row>
    <row r="1870" spans="2:6">
      <c r="B1870" s="52"/>
      <c r="C1870" s="37"/>
      <c r="D1870" s="37"/>
      <c r="E1870" s="37"/>
      <c r="F1870" s="37"/>
    </row>
    <row r="1871" spans="2:6">
      <c r="B1871" s="52"/>
      <c r="C1871" s="37"/>
      <c r="D1871" s="37"/>
      <c r="E1871" s="37"/>
      <c r="F1871" s="37"/>
    </row>
    <row r="1872" spans="2:6">
      <c r="B1872" s="52"/>
      <c r="C1872" s="37"/>
      <c r="D1872" s="37"/>
      <c r="E1872" s="37"/>
      <c r="F1872" s="37"/>
    </row>
    <row r="1873" spans="2:6">
      <c r="B1873" s="52"/>
      <c r="C1873" s="37"/>
      <c r="D1873" s="37"/>
      <c r="E1873" s="37"/>
      <c r="F1873" s="37"/>
    </row>
    <row r="1874" spans="2:6">
      <c r="B1874" s="52"/>
      <c r="C1874" s="37"/>
      <c r="D1874" s="37"/>
      <c r="E1874" s="37"/>
      <c r="F1874" s="37"/>
    </row>
    <row r="1875" spans="2:6">
      <c r="B1875" s="52"/>
      <c r="C1875" s="37"/>
      <c r="D1875" s="37"/>
      <c r="E1875" s="37"/>
      <c r="F1875" s="37"/>
    </row>
    <row r="1876" spans="2:6">
      <c r="B1876" s="52"/>
      <c r="C1876" s="37"/>
      <c r="D1876" s="37"/>
      <c r="E1876" s="37"/>
      <c r="F1876" s="37"/>
    </row>
    <row r="1877" spans="2:6">
      <c r="B1877" s="52"/>
      <c r="C1877" s="37"/>
      <c r="D1877" s="37"/>
      <c r="E1877" s="37"/>
      <c r="F1877" s="37"/>
    </row>
    <row r="1878" spans="2:6">
      <c r="B1878" s="52"/>
      <c r="C1878" s="37"/>
      <c r="D1878" s="37"/>
      <c r="E1878" s="37"/>
      <c r="F1878" s="37"/>
    </row>
    <row r="1879" spans="2:6">
      <c r="B1879" s="52"/>
      <c r="C1879" s="37"/>
      <c r="D1879" s="37"/>
      <c r="E1879" s="37"/>
      <c r="F1879" s="37"/>
    </row>
    <row r="1880" spans="2:6">
      <c r="B1880" s="52"/>
      <c r="C1880" s="37"/>
      <c r="D1880" s="37"/>
      <c r="E1880" s="37"/>
      <c r="F1880" s="37"/>
    </row>
    <row r="1881" spans="2:6">
      <c r="B1881" s="52"/>
      <c r="C1881" s="37"/>
      <c r="D1881" s="37"/>
      <c r="E1881" s="37"/>
      <c r="F1881" s="37"/>
    </row>
    <row r="1882" spans="2:6">
      <c r="B1882" s="52"/>
      <c r="C1882" s="37"/>
      <c r="D1882" s="37"/>
      <c r="E1882" s="37"/>
      <c r="F1882" s="37"/>
    </row>
    <row r="1883" spans="2:6">
      <c r="B1883" s="52"/>
      <c r="C1883" s="37"/>
      <c r="D1883" s="37"/>
      <c r="E1883" s="37"/>
      <c r="F1883" s="37"/>
    </row>
    <row r="1884" spans="2:6">
      <c r="B1884" s="52"/>
      <c r="C1884" s="37"/>
      <c r="D1884" s="37"/>
      <c r="E1884" s="37"/>
      <c r="F1884" s="37"/>
    </row>
    <row r="1885" spans="2:6">
      <c r="B1885" s="52"/>
      <c r="C1885" s="37"/>
      <c r="D1885" s="37"/>
      <c r="E1885" s="37"/>
      <c r="F1885" s="37"/>
    </row>
    <row r="1886" spans="2:6">
      <c r="B1886" s="52"/>
      <c r="C1886" s="37"/>
      <c r="D1886" s="37"/>
      <c r="E1886" s="37"/>
      <c r="F1886" s="37"/>
    </row>
    <row r="1887" spans="2:6">
      <c r="B1887" s="52"/>
      <c r="C1887" s="37"/>
      <c r="D1887" s="37"/>
      <c r="E1887" s="37"/>
      <c r="F1887" s="37"/>
    </row>
    <row r="1888" spans="2:6">
      <c r="B1888" s="52"/>
      <c r="C1888" s="37"/>
      <c r="D1888" s="37"/>
      <c r="E1888" s="37"/>
      <c r="F1888" s="37"/>
    </row>
    <row r="1889" spans="2:6">
      <c r="B1889" s="52"/>
      <c r="C1889" s="37"/>
      <c r="D1889" s="37"/>
      <c r="E1889" s="37"/>
      <c r="F1889" s="37"/>
    </row>
    <row r="1890" spans="2:6">
      <c r="B1890" s="52"/>
      <c r="C1890" s="37"/>
      <c r="D1890" s="37"/>
      <c r="E1890" s="37"/>
      <c r="F1890" s="37"/>
    </row>
    <row r="1891" spans="2:6">
      <c r="B1891" s="52"/>
      <c r="C1891" s="37"/>
      <c r="D1891" s="37"/>
      <c r="E1891" s="37"/>
      <c r="F1891" s="37"/>
    </row>
    <row r="1892" spans="2:6">
      <c r="B1892" s="52"/>
      <c r="C1892" s="37"/>
      <c r="D1892" s="37"/>
      <c r="E1892" s="37"/>
      <c r="F1892" s="37"/>
    </row>
    <row r="1893" spans="2:6">
      <c r="B1893" s="52"/>
      <c r="C1893" s="37"/>
      <c r="D1893" s="37"/>
      <c r="E1893" s="37"/>
      <c r="F1893" s="37"/>
    </row>
    <row r="1894" spans="2:6">
      <c r="B1894" s="52"/>
      <c r="C1894" s="37"/>
      <c r="D1894" s="37"/>
      <c r="E1894" s="37"/>
      <c r="F1894" s="37"/>
    </row>
    <row r="1895" spans="2:6">
      <c r="B1895" s="52"/>
      <c r="C1895" s="37"/>
      <c r="D1895" s="37"/>
      <c r="E1895" s="37"/>
      <c r="F1895" s="37"/>
    </row>
    <row r="1896" spans="2:6">
      <c r="B1896" s="52"/>
      <c r="C1896" s="37"/>
      <c r="D1896" s="37"/>
      <c r="E1896" s="37"/>
      <c r="F1896" s="37"/>
    </row>
    <row r="1897" spans="2:6">
      <c r="B1897" s="52"/>
      <c r="C1897" s="37"/>
      <c r="D1897" s="37"/>
      <c r="E1897" s="37"/>
      <c r="F1897" s="37"/>
    </row>
    <row r="1898" spans="2:6">
      <c r="B1898" s="52"/>
      <c r="C1898" s="37"/>
      <c r="D1898" s="37"/>
      <c r="E1898" s="37"/>
      <c r="F1898" s="37"/>
    </row>
    <row r="1899" spans="2:6">
      <c r="B1899" s="52"/>
      <c r="C1899" s="37"/>
      <c r="D1899" s="37"/>
      <c r="E1899" s="37"/>
      <c r="F1899" s="37"/>
    </row>
    <row r="1900" spans="2:6">
      <c r="B1900" s="52"/>
      <c r="C1900" s="37"/>
      <c r="D1900" s="37"/>
      <c r="E1900" s="37"/>
      <c r="F1900" s="37"/>
    </row>
    <row r="1901" spans="2:6">
      <c r="B1901" s="52"/>
      <c r="C1901" s="37"/>
      <c r="D1901" s="37"/>
      <c r="E1901" s="37"/>
      <c r="F1901" s="37"/>
    </row>
    <row r="1902" spans="2:6">
      <c r="B1902" s="52"/>
      <c r="C1902" s="37"/>
      <c r="D1902" s="37"/>
      <c r="E1902" s="37"/>
      <c r="F1902" s="37"/>
    </row>
    <row r="1903" spans="2:6">
      <c r="B1903" s="52"/>
      <c r="C1903" s="37"/>
      <c r="D1903" s="37"/>
      <c r="E1903" s="37"/>
      <c r="F1903" s="37"/>
    </row>
    <row r="1904" spans="2:6">
      <c r="B1904" s="52"/>
      <c r="C1904" s="37"/>
      <c r="D1904" s="37"/>
      <c r="E1904" s="37"/>
      <c r="F1904" s="37"/>
    </row>
    <row r="1905" spans="2:6">
      <c r="B1905" s="52"/>
      <c r="C1905" s="37"/>
      <c r="D1905" s="37"/>
      <c r="E1905" s="37"/>
      <c r="F1905" s="37"/>
    </row>
    <row r="1906" spans="2:6">
      <c r="B1906" s="52"/>
      <c r="C1906" s="37"/>
      <c r="D1906" s="37"/>
      <c r="E1906" s="37"/>
      <c r="F1906" s="37"/>
    </row>
    <row r="1907" spans="2:6">
      <c r="B1907" s="52"/>
      <c r="C1907" s="37"/>
      <c r="D1907" s="37"/>
      <c r="E1907" s="37"/>
      <c r="F1907" s="37"/>
    </row>
    <row r="1908" spans="2:6">
      <c r="B1908" s="52"/>
      <c r="C1908" s="37"/>
      <c r="D1908" s="37"/>
      <c r="E1908" s="37"/>
      <c r="F1908" s="37"/>
    </row>
    <row r="1909" spans="2:6">
      <c r="B1909" s="52"/>
      <c r="C1909" s="37"/>
      <c r="D1909" s="37"/>
      <c r="E1909" s="37"/>
      <c r="F1909" s="37"/>
    </row>
    <row r="1910" spans="2:6">
      <c r="B1910" s="52"/>
      <c r="C1910" s="37"/>
      <c r="D1910" s="37"/>
      <c r="E1910" s="37"/>
      <c r="F1910" s="37"/>
    </row>
    <row r="1911" spans="2:6">
      <c r="B1911" s="52"/>
      <c r="C1911" s="37"/>
      <c r="D1911" s="37"/>
      <c r="E1911" s="37"/>
      <c r="F1911" s="37"/>
    </row>
    <row r="1912" spans="2:6">
      <c r="B1912" s="52"/>
      <c r="C1912" s="37"/>
      <c r="D1912" s="37"/>
      <c r="E1912" s="37"/>
      <c r="F1912" s="37"/>
    </row>
    <row r="1913" spans="2:6">
      <c r="B1913" s="52"/>
      <c r="C1913" s="37"/>
      <c r="D1913" s="37"/>
      <c r="E1913" s="37"/>
      <c r="F1913" s="37"/>
    </row>
    <row r="1914" spans="2:6">
      <c r="B1914" s="52"/>
      <c r="C1914" s="37"/>
      <c r="D1914" s="37"/>
      <c r="E1914" s="37"/>
      <c r="F1914" s="37"/>
    </row>
    <row r="1915" spans="2:6">
      <c r="B1915" s="52"/>
      <c r="C1915" s="37"/>
      <c r="D1915" s="37"/>
      <c r="E1915" s="37"/>
      <c r="F1915" s="37"/>
    </row>
    <row r="1916" spans="2:6">
      <c r="B1916" s="52"/>
      <c r="C1916" s="37"/>
      <c r="D1916" s="37"/>
      <c r="E1916" s="37"/>
      <c r="F1916" s="37"/>
    </row>
    <row r="1917" spans="2:6">
      <c r="B1917" s="52"/>
      <c r="C1917" s="37"/>
      <c r="D1917" s="37"/>
      <c r="E1917" s="37"/>
      <c r="F1917" s="37"/>
    </row>
    <row r="1918" spans="2:6">
      <c r="B1918" s="52"/>
      <c r="C1918" s="37"/>
      <c r="D1918" s="37"/>
      <c r="E1918" s="37"/>
      <c r="F1918" s="37"/>
    </row>
    <row r="1919" spans="2:6">
      <c r="B1919" s="52"/>
      <c r="C1919" s="37"/>
      <c r="D1919" s="37"/>
      <c r="E1919" s="37"/>
      <c r="F1919" s="37"/>
    </row>
    <row r="1920" spans="2:6">
      <c r="B1920" s="52"/>
      <c r="C1920" s="37"/>
      <c r="D1920" s="37"/>
      <c r="E1920" s="37"/>
      <c r="F1920" s="37"/>
    </row>
    <row r="1921" spans="2:6">
      <c r="B1921" s="52"/>
      <c r="C1921" s="37"/>
      <c r="D1921" s="37"/>
      <c r="E1921" s="37"/>
      <c r="F1921" s="37"/>
    </row>
    <row r="1922" spans="2:6">
      <c r="B1922" s="52"/>
      <c r="C1922" s="37"/>
      <c r="D1922" s="37"/>
      <c r="E1922" s="37"/>
      <c r="F1922" s="37"/>
    </row>
    <row r="1923" spans="2:6">
      <c r="B1923" s="52"/>
      <c r="C1923" s="37"/>
      <c r="D1923" s="37"/>
      <c r="E1923" s="37"/>
      <c r="F1923" s="37"/>
    </row>
    <row r="1924" spans="2:6">
      <c r="B1924" s="52"/>
      <c r="C1924" s="37"/>
      <c r="D1924" s="37"/>
      <c r="E1924" s="37"/>
      <c r="F1924" s="37"/>
    </row>
    <row r="1925" spans="2:6">
      <c r="B1925" s="52"/>
      <c r="C1925" s="37"/>
      <c r="D1925" s="37"/>
      <c r="E1925" s="37"/>
      <c r="F1925" s="37"/>
    </row>
    <row r="1926" spans="2:6">
      <c r="B1926" s="52"/>
      <c r="C1926" s="37"/>
      <c r="D1926" s="37"/>
      <c r="E1926" s="37"/>
      <c r="F1926" s="37"/>
    </row>
    <row r="1927" spans="2:6">
      <c r="B1927" s="52"/>
      <c r="C1927" s="37"/>
      <c r="D1927" s="37"/>
      <c r="E1927" s="37"/>
      <c r="F1927" s="37"/>
    </row>
    <row r="1928" spans="2:6">
      <c r="B1928" s="52"/>
      <c r="C1928" s="37"/>
      <c r="D1928" s="37"/>
      <c r="E1928" s="37"/>
      <c r="F1928" s="37"/>
    </row>
    <row r="1929" spans="2:6">
      <c r="B1929" s="52"/>
      <c r="C1929" s="37"/>
      <c r="D1929" s="37"/>
      <c r="E1929" s="37"/>
      <c r="F1929" s="37"/>
    </row>
    <row r="1930" spans="2:6">
      <c r="B1930" s="52"/>
      <c r="C1930" s="37"/>
      <c r="D1930" s="37"/>
      <c r="E1930" s="37"/>
      <c r="F1930" s="37"/>
    </row>
    <row r="1931" spans="2:6">
      <c r="B1931" s="52"/>
      <c r="C1931" s="37"/>
      <c r="D1931" s="37"/>
      <c r="E1931" s="37"/>
      <c r="F1931" s="37"/>
    </row>
    <row r="1932" spans="2:6">
      <c r="B1932" s="52"/>
      <c r="C1932" s="37"/>
      <c r="D1932" s="37"/>
      <c r="E1932" s="37"/>
      <c r="F1932" s="37"/>
    </row>
    <row r="1933" spans="2:6">
      <c r="B1933" s="52"/>
      <c r="C1933" s="37"/>
      <c r="D1933" s="37"/>
      <c r="E1933" s="37"/>
      <c r="F1933" s="37"/>
    </row>
    <row r="1934" spans="2:6">
      <c r="B1934" s="52"/>
      <c r="C1934" s="37"/>
      <c r="D1934" s="37"/>
      <c r="E1934" s="37"/>
      <c r="F1934" s="37"/>
    </row>
    <row r="1935" spans="2:6">
      <c r="B1935" s="52"/>
      <c r="C1935" s="37"/>
      <c r="D1935" s="37"/>
      <c r="E1935" s="37"/>
      <c r="F1935" s="37"/>
    </row>
    <row r="1936" spans="2:6">
      <c r="B1936" s="52"/>
      <c r="C1936" s="37"/>
      <c r="D1936" s="37"/>
      <c r="E1936" s="37"/>
      <c r="F1936" s="37"/>
    </row>
    <row r="1937" spans="2:6">
      <c r="B1937" s="52"/>
      <c r="C1937" s="37"/>
      <c r="D1937" s="37"/>
      <c r="E1937" s="37"/>
      <c r="F1937" s="37"/>
    </row>
    <row r="1938" spans="2:6">
      <c r="B1938" s="52"/>
      <c r="C1938" s="37"/>
      <c r="D1938" s="37"/>
      <c r="E1938" s="37"/>
      <c r="F1938" s="37"/>
    </row>
    <row r="1939" spans="2:6">
      <c r="B1939" s="52"/>
      <c r="C1939" s="37"/>
      <c r="D1939" s="37"/>
      <c r="E1939" s="37"/>
      <c r="F1939" s="37"/>
    </row>
    <row r="1940" spans="2:6">
      <c r="B1940" s="52"/>
      <c r="C1940" s="37"/>
      <c r="D1940" s="37"/>
      <c r="E1940" s="37"/>
      <c r="F1940" s="37"/>
    </row>
    <row r="1941" spans="2:6">
      <c r="B1941" s="52"/>
      <c r="C1941" s="37"/>
      <c r="D1941" s="37"/>
      <c r="E1941" s="37"/>
      <c r="F1941" s="37"/>
    </row>
    <row r="1942" spans="2:6">
      <c r="B1942" s="52"/>
      <c r="C1942" s="37"/>
      <c r="D1942" s="37"/>
      <c r="E1942" s="37"/>
      <c r="F1942" s="37"/>
    </row>
    <row r="1943" spans="2:6">
      <c r="B1943" s="52"/>
      <c r="C1943" s="37"/>
      <c r="D1943" s="37"/>
      <c r="E1943" s="37"/>
      <c r="F1943" s="37"/>
    </row>
    <row r="1944" spans="2:6">
      <c r="B1944" s="52"/>
      <c r="C1944" s="37"/>
      <c r="D1944" s="37"/>
      <c r="E1944" s="37"/>
      <c r="F1944" s="37"/>
    </row>
    <row r="1945" spans="2:6">
      <c r="B1945" s="52"/>
      <c r="C1945" s="37"/>
      <c r="D1945" s="37"/>
      <c r="E1945" s="37"/>
      <c r="F1945" s="37"/>
    </row>
    <row r="1946" spans="2:6">
      <c r="B1946" s="52"/>
      <c r="C1946" s="37"/>
      <c r="D1946" s="37"/>
      <c r="E1946" s="37"/>
      <c r="F1946" s="37"/>
    </row>
    <row r="1947" spans="2:6">
      <c r="B1947" s="52"/>
      <c r="C1947" s="37"/>
      <c r="D1947" s="37"/>
      <c r="E1947" s="37"/>
      <c r="F1947" s="37"/>
    </row>
    <row r="1948" spans="2:6">
      <c r="B1948" s="52"/>
      <c r="C1948" s="37"/>
      <c r="D1948" s="37"/>
      <c r="E1948" s="37"/>
      <c r="F1948" s="37"/>
    </row>
    <row r="1949" spans="2:6">
      <c r="B1949" s="52"/>
      <c r="C1949" s="37"/>
      <c r="D1949" s="37"/>
      <c r="E1949" s="37"/>
      <c r="F1949" s="37"/>
    </row>
    <row r="1950" spans="2:6">
      <c r="B1950" s="52"/>
      <c r="C1950" s="37"/>
      <c r="D1950" s="37"/>
      <c r="E1950" s="37"/>
      <c r="F1950" s="37"/>
    </row>
    <row r="1951" spans="2:6">
      <c r="B1951" s="52"/>
      <c r="C1951" s="37"/>
      <c r="D1951" s="37"/>
      <c r="E1951" s="37"/>
      <c r="F1951" s="37"/>
    </row>
    <row r="1952" spans="2:6">
      <c r="B1952" s="52"/>
      <c r="C1952" s="37"/>
      <c r="D1952" s="37"/>
      <c r="E1952" s="37"/>
      <c r="F1952" s="37"/>
    </row>
    <row r="1953" spans="2:6">
      <c r="B1953" s="52"/>
      <c r="C1953" s="37"/>
      <c r="D1953" s="37"/>
      <c r="E1953" s="37"/>
      <c r="F1953" s="37"/>
    </row>
    <row r="1954" spans="2:6">
      <c r="B1954" s="52"/>
      <c r="C1954" s="37"/>
      <c r="D1954" s="37"/>
      <c r="E1954" s="37"/>
      <c r="F1954" s="37"/>
    </row>
    <row r="1955" spans="2:6">
      <c r="B1955" s="52"/>
      <c r="C1955" s="37"/>
      <c r="D1955" s="37"/>
      <c r="E1955" s="37"/>
      <c r="F1955" s="37"/>
    </row>
    <row r="1956" spans="2:6">
      <c r="B1956" s="52"/>
      <c r="C1956" s="37"/>
      <c r="D1956" s="37"/>
      <c r="E1956" s="37"/>
      <c r="F1956" s="37"/>
    </row>
    <row r="1957" spans="2:6">
      <c r="B1957" s="52"/>
      <c r="C1957" s="37"/>
      <c r="D1957" s="37"/>
      <c r="E1957" s="37"/>
      <c r="F1957" s="37"/>
    </row>
    <row r="1958" spans="2:6">
      <c r="B1958" s="52"/>
      <c r="C1958" s="37"/>
      <c r="D1958" s="37"/>
      <c r="E1958" s="37"/>
      <c r="F1958" s="37"/>
    </row>
    <row r="1959" spans="2:6">
      <c r="B1959" s="52"/>
      <c r="C1959" s="37"/>
      <c r="D1959" s="37"/>
      <c r="E1959" s="37"/>
      <c r="F1959" s="37"/>
    </row>
    <row r="1960" spans="2:6">
      <c r="B1960" s="52"/>
      <c r="C1960" s="37"/>
      <c r="D1960" s="37"/>
      <c r="E1960" s="37"/>
      <c r="F1960" s="37"/>
    </row>
    <row r="1961" spans="2:6">
      <c r="B1961" s="52"/>
      <c r="C1961" s="37"/>
      <c r="D1961" s="37"/>
      <c r="E1961" s="37"/>
      <c r="F1961" s="37"/>
    </row>
    <row r="1962" spans="2:6">
      <c r="B1962" s="52"/>
      <c r="C1962" s="37"/>
      <c r="D1962" s="37"/>
      <c r="E1962" s="37"/>
      <c r="F1962" s="37"/>
    </row>
    <row r="1963" spans="2:6">
      <c r="B1963" s="52"/>
      <c r="C1963" s="37"/>
      <c r="D1963" s="37"/>
      <c r="E1963" s="37"/>
      <c r="F1963" s="37"/>
    </row>
    <row r="1964" spans="2:6">
      <c r="B1964" s="52"/>
      <c r="C1964" s="37"/>
      <c r="D1964" s="37"/>
      <c r="E1964" s="37"/>
      <c r="F1964" s="37"/>
    </row>
    <row r="1965" spans="2:6">
      <c r="B1965" s="52"/>
      <c r="C1965" s="37"/>
      <c r="D1965" s="37"/>
      <c r="E1965" s="37"/>
      <c r="F1965" s="37"/>
    </row>
    <row r="1966" spans="2:6">
      <c r="B1966" s="52"/>
      <c r="C1966" s="37"/>
      <c r="D1966" s="37"/>
      <c r="E1966" s="37"/>
      <c r="F1966" s="37"/>
    </row>
    <row r="1967" spans="2:6">
      <c r="B1967" s="52"/>
      <c r="C1967" s="37"/>
      <c r="D1967" s="37"/>
      <c r="E1967" s="37"/>
      <c r="F1967" s="37"/>
    </row>
    <row r="1968" spans="2:6">
      <c r="B1968" s="52"/>
      <c r="C1968" s="37"/>
      <c r="D1968" s="37"/>
      <c r="E1968" s="37"/>
      <c r="F1968" s="37"/>
    </row>
    <row r="1969" spans="2:6">
      <c r="B1969" s="52"/>
      <c r="C1969" s="37"/>
      <c r="D1969" s="37"/>
      <c r="E1969" s="37"/>
      <c r="F1969" s="37"/>
    </row>
    <row r="1970" spans="2:6">
      <c r="B1970" s="52"/>
      <c r="C1970" s="37"/>
      <c r="D1970" s="37"/>
      <c r="E1970" s="37"/>
      <c r="F1970" s="37"/>
    </row>
    <row r="1971" spans="2:6">
      <c r="B1971" s="52"/>
      <c r="C1971" s="37"/>
      <c r="D1971" s="37"/>
      <c r="E1971" s="37"/>
      <c r="F1971" s="37"/>
    </row>
    <row r="1972" spans="2:6">
      <c r="B1972" s="52"/>
      <c r="C1972" s="37"/>
      <c r="D1972" s="37"/>
      <c r="E1972" s="37"/>
      <c r="F1972" s="37"/>
    </row>
    <row r="1973" spans="2:6">
      <c r="B1973" s="52"/>
      <c r="C1973" s="37"/>
      <c r="D1973" s="37"/>
      <c r="E1973" s="37"/>
      <c r="F1973" s="37"/>
    </row>
    <row r="1974" spans="2:6">
      <c r="B1974" s="52"/>
      <c r="C1974" s="37"/>
      <c r="D1974" s="37"/>
      <c r="E1974" s="37"/>
      <c r="F1974" s="37"/>
    </row>
    <row r="1975" spans="2:6">
      <c r="B1975" s="52"/>
      <c r="C1975" s="37"/>
      <c r="D1975" s="37"/>
      <c r="E1975" s="37"/>
      <c r="F1975" s="37"/>
    </row>
    <row r="1976" spans="2:6">
      <c r="B1976" s="52"/>
      <c r="C1976" s="37"/>
      <c r="D1976" s="37"/>
      <c r="E1976" s="37"/>
      <c r="F1976" s="37"/>
    </row>
    <row r="1977" spans="2:6">
      <c r="B1977" s="52"/>
      <c r="C1977" s="37"/>
      <c r="D1977" s="37"/>
      <c r="E1977" s="37"/>
      <c r="F1977" s="37"/>
    </row>
    <row r="1978" spans="2:6">
      <c r="B1978" s="52"/>
      <c r="C1978" s="37"/>
      <c r="D1978" s="37"/>
      <c r="E1978" s="37"/>
      <c r="F1978" s="37"/>
    </row>
    <row r="1979" spans="2:6">
      <c r="B1979" s="52"/>
      <c r="C1979" s="37"/>
      <c r="D1979" s="37"/>
      <c r="E1979" s="37"/>
      <c r="F1979" s="37"/>
    </row>
    <row r="1980" spans="2:6">
      <c r="B1980" s="52"/>
      <c r="C1980" s="37"/>
      <c r="D1980" s="37"/>
      <c r="E1980" s="37"/>
      <c r="F1980" s="37"/>
    </row>
    <row r="1981" spans="2:6">
      <c r="B1981" s="52"/>
      <c r="C1981" s="37"/>
      <c r="D1981" s="37"/>
      <c r="E1981" s="37"/>
      <c r="F1981" s="37"/>
    </row>
    <row r="1982" spans="2:6">
      <c r="B1982" s="52"/>
      <c r="C1982" s="37"/>
      <c r="D1982" s="37"/>
      <c r="E1982" s="37"/>
      <c r="F1982" s="37"/>
    </row>
    <row r="1983" spans="2:6">
      <c r="B1983" s="52"/>
      <c r="C1983" s="37"/>
      <c r="D1983" s="37"/>
      <c r="E1983" s="37"/>
      <c r="F1983" s="37"/>
    </row>
    <row r="1984" spans="2:6">
      <c r="B1984" s="52"/>
      <c r="C1984" s="37"/>
      <c r="D1984" s="37"/>
      <c r="E1984" s="37"/>
      <c r="F1984" s="37"/>
    </row>
    <row r="1985" spans="2:6">
      <c r="B1985" s="52"/>
      <c r="C1985" s="37"/>
      <c r="D1985" s="37"/>
      <c r="E1985" s="37"/>
      <c r="F1985" s="37"/>
    </row>
    <row r="1986" spans="2:6">
      <c r="B1986" s="52"/>
      <c r="C1986" s="37"/>
      <c r="D1986" s="37"/>
      <c r="E1986" s="37"/>
      <c r="F1986" s="37"/>
    </row>
    <row r="1987" spans="2:6">
      <c r="B1987" s="52"/>
      <c r="C1987" s="37"/>
      <c r="D1987" s="37"/>
      <c r="E1987" s="37"/>
      <c r="F1987" s="37"/>
    </row>
    <row r="1988" spans="2:6">
      <c r="B1988" s="52"/>
      <c r="C1988" s="37"/>
      <c r="D1988" s="37"/>
      <c r="E1988" s="37"/>
      <c r="F1988" s="37"/>
    </row>
    <row r="1989" spans="2:6">
      <c r="B1989" s="52"/>
      <c r="C1989" s="37"/>
      <c r="D1989" s="37"/>
      <c r="E1989" s="37"/>
      <c r="F1989" s="37"/>
    </row>
    <row r="1990" spans="2:6">
      <c r="B1990" s="52"/>
      <c r="C1990" s="37"/>
      <c r="D1990" s="37"/>
      <c r="E1990" s="37"/>
      <c r="F1990" s="37"/>
    </row>
    <row r="1991" spans="2:6">
      <c r="B1991" s="52"/>
      <c r="C1991" s="37"/>
      <c r="D1991" s="37"/>
      <c r="E1991" s="37"/>
      <c r="F1991" s="37"/>
    </row>
    <row r="1992" spans="2:6">
      <c r="B1992" s="52"/>
      <c r="C1992" s="37"/>
      <c r="D1992" s="37"/>
      <c r="E1992" s="37"/>
      <c r="F1992" s="37"/>
    </row>
    <row r="1993" spans="2:6">
      <c r="B1993" s="52"/>
      <c r="C1993" s="37"/>
      <c r="D1993" s="37"/>
      <c r="E1993" s="37"/>
      <c r="F1993" s="37"/>
    </row>
    <row r="1994" spans="2:6">
      <c r="B1994" s="52"/>
      <c r="C1994" s="37"/>
      <c r="D1994" s="37"/>
      <c r="E1994" s="37"/>
      <c r="F1994" s="37"/>
    </row>
    <row r="1995" spans="2:6">
      <c r="B1995" s="52"/>
      <c r="C1995" s="37"/>
      <c r="D1995" s="37"/>
      <c r="E1995" s="37"/>
      <c r="F1995" s="37"/>
    </row>
    <row r="1996" spans="2:6">
      <c r="B1996" s="52"/>
      <c r="C1996" s="37"/>
      <c r="D1996" s="37"/>
      <c r="E1996" s="37"/>
      <c r="F1996" s="37"/>
    </row>
    <row r="1997" spans="2:6">
      <c r="B1997" s="52"/>
      <c r="C1997" s="37"/>
      <c r="D1997" s="37"/>
      <c r="E1997" s="37"/>
      <c r="F1997" s="37"/>
    </row>
    <row r="1998" spans="2:6">
      <c r="B1998" s="52"/>
      <c r="C1998" s="37"/>
      <c r="D1998" s="37"/>
      <c r="E1998" s="37"/>
      <c r="F1998" s="37"/>
    </row>
    <row r="1999" spans="2:6">
      <c r="B1999" s="52"/>
      <c r="C1999" s="37"/>
      <c r="D1999" s="37"/>
      <c r="E1999" s="37"/>
      <c r="F1999" s="37"/>
    </row>
    <row r="2000" spans="2:6">
      <c r="B2000" s="52"/>
      <c r="C2000" s="37"/>
      <c r="D2000" s="37"/>
      <c r="E2000" s="37"/>
      <c r="F2000" s="37"/>
    </row>
    <row r="2001" spans="2:6">
      <c r="B2001" s="52"/>
      <c r="C2001" s="37"/>
      <c r="D2001" s="37"/>
      <c r="E2001" s="37"/>
      <c r="F2001" s="37"/>
    </row>
    <row r="2002" spans="2:6">
      <c r="B2002" s="52"/>
      <c r="C2002" s="37"/>
      <c r="D2002" s="37"/>
      <c r="E2002" s="37"/>
      <c r="F2002" s="37"/>
    </row>
    <row r="2003" spans="2:6">
      <c r="B2003" s="52"/>
      <c r="C2003" s="37"/>
      <c r="D2003" s="37"/>
      <c r="E2003" s="37"/>
      <c r="F2003" s="37"/>
    </row>
    <row r="2004" spans="2:6">
      <c r="B2004" s="52"/>
      <c r="C2004" s="37"/>
      <c r="D2004" s="37"/>
      <c r="E2004" s="37"/>
      <c r="F2004" s="37"/>
    </row>
    <row r="2005" spans="2:6">
      <c r="B2005" s="52"/>
      <c r="C2005" s="37"/>
      <c r="D2005" s="37"/>
      <c r="E2005" s="37"/>
      <c r="F2005" s="37"/>
    </row>
    <row r="2006" spans="2:6">
      <c r="B2006" s="52"/>
      <c r="C2006" s="37"/>
      <c r="D2006" s="37"/>
      <c r="E2006" s="37"/>
      <c r="F2006" s="37"/>
    </row>
    <row r="2007" spans="2:6">
      <c r="B2007" s="52"/>
      <c r="C2007" s="37"/>
      <c r="D2007" s="37"/>
      <c r="E2007" s="37"/>
      <c r="F2007" s="37"/>
    </row>
    <row r="2008" spans="2:6">
      <c r="B2008" s="52"/>
      <c r="C2008" s="37"/>
      <c r="D2008" s="37"/>
      <c r="E2008" s="37"/>
      <c r="F2008" s="37"/>
    </row>
    <row r="2009" spans="2:6">
      <c r="B2009" s="52"/>
      <c r="C2009" s="37"/>
      <c r="D2009" s="37"/>
      <c r="E2009" s="37"/>
      <c r="F2009" s="37"/>
    </row>
    <row r="2010" spans="2:6">
      <c r="B2010" s="52"/>
      <c r="C2010" s="37"/>
      <c r="D2010" s="37"/>
      <c r="E2010" s="37"/>
      <c r="F2010" s="37"/>
    </row>
    <row r="2011" spans="2:6">
      <c r="B2011" s="52"/>
      <c r="C2011" s="37"/>
      <c r="D2011" s="37"/>
      <c r="E2011" s="37"/>
      <c r="F2011" s="37"/>
    </row>
    <row r="2012" spans="2:6">
      <c r="B2012" s="52"/>
      <c r="C2012" s="37"/>
      <c r="D2012" s="37"/>
      <c r="E2012" s="37"/>
      <c r="F2012" s="37"/>
    </row>
    <row r="2013" spans="2:6">
      <c r="B2013" s="52"/>
      <c r="C2013" s="37"/>
      <c r="D2013" s="37"/>
      <c r="E2013" s="37"/>
      <c r="F2013" s="37"/>
    </row>
    <row r="2014" spans="2:6">
      <c r="B2014" s="52"/>
      <c r="C2014" s="37"/>
      <c r="D2014" s="37"/>
      <c r="E2014" s="37"/>
      <c r="F2014" s="37"/>
    </row>
    <row r="2015" spans="2:6">
      <c r="B2015" s="52"/>
      <c r="C2015" s="37"/>
      <c r="D2015" s="37"/>
      <c r="E2015" s="37"/>
      <c r="F2015" s="37"/>
    </row>
    <row r="2016" spans="2:6">
      <c r="B2016" s="52"/>
      <c r="C2016" s="37"/>
      <c r="D2016" s="37"/>
      <c r="E2016" s="37"/>
      <c r="F2016" s="37"/>
    </row>
    <row r="2017" spans="2:6">
      <c r="B2017" s="52"/>
      <c r="C2017" s="37"/>
      <c r="D2017" s="37"/>
      <c r="E2017" s="37"/>
      <c r="F2017" s="37"/>
    </row>
    <row r="2018" spans="2:6">
      <c r="B2018" s="52"/>
      <c r="C2018" s="37"/>
      <c r="D2018" s="37"/>
      <c r="E2018" s="37"/>
      <c r="F2018" s="37"/>
    </row>
    <row r="2019" spans="2:6">
      <c r="B2019" s="52"/>
      <c r="C2019" s="37"/>
      <c r="D2019" s="37"/>
      <c r="E2019" s="37"/>
      <c r="F2019" s="37"/>
    </row>
    <row r="2020" spans="2:6">
      <c r="B2020" s="52"/>
      <c r="C2020" s="37"/>
      <c r="D2020" s="37"/>
      <c r="E2020" s="37"/>
      <c r="F2020" s="37"/>
    </row>
    <row r="2021" spans="2:6">
      <c r="B2021" s="52"/>
      <c r="C2021" s="37"/>
      <c r="D2021" s="37"/>
      <c r="E2021" s="37"/>
      <c r="F2021" s="37"/>
    </row>
    <row r="2022" spans="2:6">
      <c r="B2022" s="52"/>
      <c r="C2022" s="37"/>
      <c r="D2022" s="37"/>
      <c r="E2022" s="37"/>
      <c r="F2022" s="37"/>
    </row>
    <row r="2023" spans="2:6">
      <c r="B2023" s="52"/>
      <c r="C2023" s="37"/>
      <c r="D2023" s="37"/>
      <c r="E2023" s="37"/>
      <c r="F2023" s="37"/>
    </row>
    <row r="2024" spans="2:6">
      <c r="B2024" s="52"/>
      <c r="C2024" s="37"/>
      <c r="D2024" s="37"/>
      <c r="E2024" s="37"/>
      <c r="F2024" s="37"/>
    </row>
    <row r="2025" spans="2:6">
      <c r="B2025" s="52"/>
      <c r="C2025" s="37"/>
      <c r="D2025" s="37"/>
      <c r="E2025" s="37"/>
      <c r="F2025" s="37"/>
    </row>
    <row r="2026" spans="2:6">
      <c r="B2026" s="52"/>
      <c r="C2026" s="37"/>
      <c r="D2026" s="37"/>
      <c r="E2026" s="37"/>
      <c r="F2026" s="37"/>
    </row>
    <row r="2027" spans="2:6">
      <c r="B2027" s="52"/>
      <c r="C2027" s="37"/>
      <c r="D2027" s="37"/>
      <c r="E2027" s="37"/>
      <c r="F2027" s="37"/>
    </row>
    <row r="2028" spans="2:6">
      <c r="B2028" s="52"/>
      <c r="C2028" s="37"/>
      <c r="D2028" s="37"/>
      <c r="E2028" s="37"/>
      <c r="F2028" s="37"/>
    </row>
    <row r="2029" spans="2:6">
      <c r="B2029" s="52"/>
      <c r="C2029" s="37"/>
      <c r="D2029" s="37"/>
      <c r="E2029" s="37"/>
      <c r="F2029" s="37"/>
    </row>
    <row r="2030" spans="2:6">
      <c r="B2030" s="52"/>
      <c r="C2030" s="37"/>
      <c r="D2030" s="37"/>
      <c r="E2030" s="37"/>
      <c r="F2030" s="37"/>
    </row>
    <row r="2031" spans="2:6">
      <c r="B2031" s="52"/>
      <c r="C2031" s="37"/>
      <c r="D2031" s="37"/>
      <c r="E2031" s="37"/>
      <c r="F2031" s="37"/>
    </row>
    <row r="2032" spans="2:6">
      <c r="B2032" s="52"/>
      <c r="C2032" s="37"/>
      <c r="D2032" s="37"/>
      <c r="E2032" s="37"/>
      <c r="F2032" s="37"/>
    </row>
    <row r="2033" spans="2:6">
      <c r="B2033" s="52"/>
      <c r="C2033" s="37"/>
      <c r="D2033" s="37"/>
      <c r="E2033" s="37"/>
      <c r="F2033" s="37"/>
    </row>
    <row r="2034" spans="2:6">
      <c r="B2034" s="52"/>
      <c r="C2034" s="37"/>
      <c r="D2034" s="37"/>
      <c r="E2034" s="37"/>
      <c r="F2034" s="37"/>
    </row>
    <row r="2035" spans="2:6">
      <c r="B2035" s="52"/>
      <c r="C2035" s="37"/>
      <c r="D2035" s="37"/>
      <c r="E2035" s="37"/>
      <c r="F2035" s="37"/>
    </row>
    <row r="2036" spans="2:6">
      <c r="B2036" s="52"/>
      <c r="C2036" s="37"/>
      <c r="D2036" s="37"/>
      <c r="E2036" s="37"/>
      <c r="F2036" s="37"/>
    </row>
    <row r="2037" spans="2:6">
      <c r="B2037" s="52"/>
      <c r="C2037" s="37"/>
      <c r="D2037" s="37"/>
      <c r="E2037" s="37"/>
      <c r="F2037" s="37"/>
    </row>
    <row r="2038" spans="2:6">
      <c r="B2038" s="52"/>
      <c r="C2038" s="37"/>
      <c r="D2038" s="37"/>
      <c r="E2038" s="37"/>
      <c r="F2038" s="37"/>
    </row>
    <row r="2039" spans="2:6">
      <c r="B2039" s="52"/>
      <c r="C2039" s="37"/>
      <c r="D2039" s="37"/>
      <c r="E2039" s="37"/>
      <c r="F2039" s="37"/>
    </row>
    <row r="2040" spans="2:6">
      <c r="B2040" s="52"/>
      <c r="C2040" s="37"/>
      <c r="D2040" s="37"/>
      <c r="E2040" s="37"/>
      <c r="F2040" s="37"/>
    </row>
    <row r="2041" spans="2:6">
      <c r="B2041" s="52"/>
      <c r="C2041" s="37"/>
      <c r="D2041" s="37"/>
      <c r="E2041" s="37"/>
      <c r="F2041" s="37"/>
    </row>
    <row r="2042" spans="2:6">
      <c r="B2042" s="52"/>
      <c r="C2042" s="37"/>
      <c r="D2042" s="37"/>
      <c r="E2042" s="37"/>
      <c r="F2042" s="37"/>
    </row>
    <row r="2043" spans="2:6">
      <c r="B2043" s="52"/>
      <c r="C2043" s="37"/>
      <c r="D2043" s="37"/>
      <c r="E2043" s="37"/>
      <c r="F2043" s="37"/>
    </row>
    <row r="2044" spans="2:6">
      <c r="B2044" s="52"/>
      <c r="C2044" s="37"/>
      <c r="D2044" s="37"/>
      <c r="E2044" s="37"/>
      <c r="F2044" s="37"/>
    </row>
    <row r="2045" spans="2:6">
      <c r="B2045" s="52"/>
      <c r="C2045" s="37"/>
      <c r="D2045" s="37"/>
      <c r="E2045" s="37"/>
      <c r="F2045" s="37"/>
    </row>
    <row r="2046" spans="2:6">
      <c r="B2046" s="52"/>
      <c r="C2046" s="37"/>
      <c r="D2046" s="37"/>
      <c r="E2046" s="37"/>
      <c r="F2046" s="37"/>
    </row>
    <row r="2047" spans="2:6">
      <c r="B2047" s="52"/>
      <c r="C2047" s="37"/>
      <c r="D2047" s="37"/>
      <c r="E2047" s="37"/>
      <c r="F2047" s="37"/>
    </row>
    <row r="2048" spans="2:6">
      <c r="B2048" s="52"/>
      <c r="C2048" s="37"/>
      <c r="D2048" s="37"/>
      <c r="E2048" s="37"/>
      <c r="F2048" s="37"/>
    </row>
    <row r="2049" spans="2:6">
      <c r="B2049" s="52"/>
      <c r="C2049" s="37"/>
      <c r="D2049" s="37"/>
      <c r="E2049" s="37"/>
      <c r="F2049" s="37"/>
    </row>
    <row r="2050" spans="2:6">
      <c r="B2050" s="52"/>
      <c r="C2050" s="37"/>
      <c r="D2050" s="37"/>
      <c r="E2050" s="37"/>
      <c r="F2050" s="37"/>
    </row>
    <row r="2051" spans="2:6">
      <c r="B2051" s="52"/>
      <c r="C2051" s="37"/>
      <c r="D2051" s="37"/>
      <c r="E2051" s="37"/>
      <c r="F2051" s="37"/>
    </row>
    <row r="2052" spans="2:6">
      <c r="B2052" s="52"/>
      <c r="C2052" s="37"/>
      <c r="D2052" s="37"/>
      <c r="E2052" s="37"/>
      <c r="F2052" s="37"/>
    </row>
    <row r="2053" spans="2:6">
      <c r="B2053" s="52"/>
      <c r="C2053" s="37"/>
      <c r="D2053" s="37"/>
      <c r="E2053" s="37"/>
      <c r="F2053" s="37"/>
    </row>
    <row r="2054" spans="2:6">
      <c r="B2054" s="52"/>
      <c r="C2054" s="37"/>
      <c r="D2054" s="37"/>
      <c r="E2054" s="37"/>
      <c r="F2054" s="37"/>
    </row>
    <row r="2055" spans="2:6">
      <c r="B2055" s="52"/>
      <c r="C2055" s="37"/>
      <c r="D2055" s="37"/>
      <c r="E2055" s="37"/>
      <c r="F2055" s="37"/>
    </row>
    <row r="2056" spans="2:6">
      <c r="B2056" s="52"/>
      <c r="C2056" s="37"/>
      <c r="D2056" s="37"/>
      <c r="E2056" s="37"/>
      <c r="F2056" s="37"/>
    </row>
    <row r="2057" spans="2:6">
      <c r="B2057" s="52"/>
      <c r="C2057" s="37"/>
      <c r="D2057" s="37"/>
      <c r="E2057" s="37"/>
      <c r="F2057" s="37"/>
    </row>
    <row r="2058" spans="2:6">
      <c r="B2058" s="52"/>
      <c r="C2058" s="37"/>
      <c r="D2058" s="37"/>
      <c r="E2058" s="37"/>
      <c r="F2058" s="37"/>
    </row>
    <row r="2059" spans="2:6">
      <c r="B2059" s="52"/>
      <c r="C2059" s="37"/>
      <c r="D2059" s="37"/>
      <c r="E2059" s="37"/>
      <c r="F2059" s="37"/>
    </row>
    <row r="2060" spans="2:6">
      <c r="B2060" s="52"/>
      <c r="C2060" s="37"/>
      <c r="D2060" s="37"/>
      <c r="E2060" s="37"/>
      <c r="F2060" s="37"/>
    </row>
    <row r="2061" spans="2:6">
      <c r="B2061" s="52"/>
      <c r="C2061" s="37"/>
      <c r="D2061" s="37"/>
      <c r="E2061" s="37"/>
      <c r="F2061" s="37"/>
    </row>
    <row r="2062" spans="2:6">
      <c r="B2062" s="52"/>
      <c r="C2062" s="37"/>
      <c r="D2062" s="37"/>
      <c r="E2062" s="37"/>
      <c r="F2062" s="37"/>
    </row>
    <row r="2063" spans="2:6">
      <c r="B2063" s="52"/>
      <c r="C2063" s="37"/>
      <c r="D2063" s="37"/>
      <c r="E2063" s="37"/>
      <c r="F2063" s="37"/>
    </row>
    <row r="2064" spans="2:6">
      <c r="B2064" s="52"/>
      <c r="C2064" s="37"/>
      <c r="D2064" s="37"/>
      <c r="E2064" s="37"/>
      <c r="F2064" s="37"/>
    </row>
    <row r="2065" spans="2:6">
      <c r="B2065" s="52"/>
      <c r="C2065" s="37"/>
      <c r="D2065" s="37"/>
      <c r="E2065" s="37"/>
      <c r="F2065" s="37"/>
    </row>
    <row r="2066" spans="2:6">
      <c r="B2066" s="52"/>
      <c r="C2066" s="37"/>
      <c r="D2066" s="37"/>
      <c r="E2066" s="37"/>
      <c r="F2066" s="37"/>
    </row>
    <row r="2067" spans="2:6">
      <c r="B2067" s="52"/>
      <c r="C2067" s="37"/>
      <c r="D2067" s="37"/>
      <c r="E2067" s="37"/>
      <c r="F2067" s="37"/>
    </row>
    <row r="2068" spans="2:6">
      <c r="B2068" s="52"/>
      <c r="C2068" s="37"/>
      <c r="D2068" s="37"/>
      <c r="E2068" s="37"/>
      <c r="F2068" s="37"/>
    </row>
    <row r="2069" spans="2:6">
      <c r="B2069" s="52"/>
      <c r="C2069" s="37"/>
      <c r="D2069" s="37"/>
      <c r="E2069" s="37"/>
      <c r="F2069" s="37"/>
    </row>
    <row r="2070" spans="2:6">
      <c r="B2070" s="52"/>
      <c r="C2070" s="37"/>
      <c r="D2070" s="37"/>
      <c r="E2070" s="37"/>
      <c r="F2070" s="37"/>
    </row>
    <row r="2071" spans="2:6">
      <c r="B2071" s="52"/>
      <c r="C2071" s="37"/>
      <c r="D2071" s="37"/>
      <c r="E2071" s="37"/>
      <c r="F2071" s="37"/>
    </row>
    <row r="2072" spans="2:6">
      <c r="B2072" s="52"/>
      <c r="C2072" s="37"/>
      <c r="D2072" s="37"/>
      <c r="E2072" s="37"/>
      <c r="F2072" s="37"/>
    </row>
    <row r="2073" spans="2:6">
      <c r="B2073" s="52"/>
      <c r="C2073" s="37"/>
      <c r="D2073" s="37"/>
      <c r="E2073" s="37"/>
      <c r="F2073" s="37"/>
    </row>
    <row r="2074" spans="2:6">
      <c r="B2074" s="52"/>
      <c r="C2074" s="37"/>
      <c r="D2074" s="37"/>
      <c r="E2074" s="37"/>
      <c r="F2074" s="37"/>
    </row>
    <row r="2075" spans="2:6">
      <c r="B2075" s="52"/>
      <c r="C2075" s="37"/>
      <c r="D2075" s="37"/>
      <c r="E2075" s="37"/>
      <c r="F2075" s="37"/>
    </row>
    <row r="2076" spans="2:6">
      <c r="B2076" s="52"/>
      <c r="C2076" s="37"/>
      <c r="D2076" s="37"/>
      <c r="E2076" s="37"/>
      <c r="F2076" s="37"/>
    </row>
    <row r="2077" spans="2:6">
      <c r="B2077" s="52"/>
      <c r="C2077" s="37"/>
      <c r="D2077" s="37"/>
      <c r="E2077" s="37"/>
      <c r="F2077" s="37"/>
    </row>
    <row r="2078" spans="2:6">
      <c r="B2078" s="52"/>
      <c r="C2078" s="37"/>
      <c r="D2078" s="37"/>
      <c r="E2078" s="37"/>
      <c r="F2078" s="37"/>
    </row>
    <row r="2079" spans="2:6">
      <c r="B2079" s="52"/>
      <c r="C2079" s="37"/>
      <c r="D2079" s="37"/>
      <c r="E2079" s="37"/>
      <c r="F2079" s="37"/>
    </row>
    <row r="2080" spans="2:6">
      <c r="B2080" s="52"/>
      <c r="C2080" s="37"/>
      <c r="D2080" s="37"/>
      <c r="E2080" s="37"/>
      <c r="F2080" s="37"/>
    </row>
    <row r="2081" spans="2:6">
      <c r="B2081" s="52"/>
      <c r="C2081" s="37"/>
      <c r="D2081" s="37"/>
      <c r="E2081" s="37"/>
      <c r="F2081" s="37"/>
    </row>
    <row r="2082" spans="2:6">
      <c r="B2082" s="52"/>
      <c r="C2082" s="37"/>
      <c r="D2082" s="37"/>
      <c r="E2082" s="37"/>
      <c r="F2082" s="37"/>
    </row>
    <row r="2083" spans="2:6">
      <c r="B2083" s="52"/>
      <c r="C2083" s="37"/>
      <c r="D2083" s="37"/>
      <c r="E2083" s="37"/>
      <c r="F2083" s="37"/>
    </row>
    <row r="2084" spans="2:6">
      <c r="B2084" s="52"/>
      <c r="C2084" s="37"/>
      <c r="D2084" s="37"/>
      <c r="E2084" s="37"/>
      <c r="F2084" s="37"/>
    </row>
    <row r="2085" spans="2:6">
      <c r="B2085" s="52"/>
      <c r="C2085" s="37"/>
      <c r="D2085" s="37"/>
      <c r="E2085" s="37"/>
      <c r="F2085" s="37"/>
    </row>
    <row r="2086" spans="2:6">
      <c r="B2086" s="52"/>
      <c r="C2086" s="37"/>
      <c r="D2086" s="37"/>
      <c r="E2086" s="37"/>
      <c r="F2086" s="37"/>
    </row>
    <row r="2087" spans="2:6">
      <c r="B2087" s="52"/>
      <c r="C2087" s="37"/>
      <c r="D2087" s="37"/>
      <c r="E2087" s="37"/>
      <c r="F2087" s="37"/>
    </row>
    <row r="2088" spans="2:6">
      <c r="B2088" s="52"/>
      <c r="C2088" s="37"/>
      <c r="D2088" s="37"/>
      <c r="E2088" s="37"/>
      <c r="F2088" s="37"/>
    </row>
    <row r="2089" spans="2:6">
      <c r="B2089" s="52"/>
      <c r="C2089" s="37"/>
      <c r="D2089" s="37"/>
      <c r="E2089" s="37"/>
      <c r="F2089" s="37"/>
    </row>
    <row r="2090" spans="2:6">
      <c r="B2090" s="52"/>
      <c r="C2090" s="37"/>
      <c r="D2090" s="37"/>
      <c r="E2090" s="37"/>
      <c r="F2090" s="37"/>
    </row>
    <row r="2091" spans="2:6">
      <c r="B2091" s="52"/>
      <c r="C2091" s="37"/>
      <c r="D2091" s="37"/>
      <c r="E2091" s="37"/>
      <c r="F2091" s="37"/>
    </row>
    <row r="2092" spans="2:6">
      <c r="B2092" s="52"/>
      <c r="C2092" s="37"/>
      <c r="D2092" s="37"/>
      <c r="E2092" s="37"/>
      <c r="F2092" s="37"/>
    </row>
    <row r="2093" spans="2:6">
      <c r="B2093" s="52"/>
      <c r="C2093" s="37"/>
      <c r="D2093" s="37"/>
      <c r="E2093" s="37"/>
      <c r="F2093" s="37"/>
    </row>
    <row r="2094" spans="2:6">
      <c r="B2094" s="52"/>
      <c r="C2094" s="37"/>
      <c r="D2094" s="37"/>
      <c r="E2094" s="37"/>
      <c r="F2094" s="37"/>
    </row>
    <row r="2095" spans="2:6">
      <c r="B2095" s="52"/>
      <c r="C2095" s="37"/>
      <c r="D2095" s="37"/>
      <c r="E2095" s="37"/>
      <c r="F2095" s="37"/>
    </row>
    <row r="2096" spans="2:6">
      <c r="B2096" s="52"/>
      <c r="C2096" s="37"/>
      <c r="D2096" s="37"/>
      <c r="E2096" s="37"/>
      <c r="F2096" s="37"/>
    </row>
    <row r="2097" spans="2:6">
      <c r="B2097" s="52"/>
      <c r="C2097" s="37"/>
      <c r="D2097" s="37"/>
      <c r="E2097" s="37"/>
      <c r="F2097" s="37"/>
    </row>
    <row r="2098" spans="2:6">
      <c r="B2098" s="52"/>
      <c r="C2098" s="37"/>
      <c r="D2098" s="37"/>
      <c r="E2098" s="37"/>
      <c r="F2098" s="37"/>
    </row>
    <row r="2099" spans="2:6">
      <c r="B2099" s="52"/>
      <c r="C2099" s="37"/>
      <c r="D2099" s="37"/>
      <c r="E2099" s="37"/>
      <c r="F2099" s="37"/>
    </row>
    <row r="2100" spans="2:6">
      <c r="B2100" s="52"/>
      <c r="C2100" s="37"/>
      <c r="D2100" s="37"/>
      <c r="E2100" s="37"/>
      <c r="F2100" s="37"/>
    </row>
    <row r="2101" spans="2:6">
      <c r="B2101" s="52"/>
      <c r="C2101" s="37"/>
      <c r="D2101" s="37"/>
      <c r="E2101" s="37"/>
      <c r="F2101" s="37"/>
    </row>
    <row r="2102" spans="2:6">
      <c r="B2102" s="52"/>
      <c r="C2102" s="37"/>
      <c r="D2102" s="37"/>
      <c r="E2102" s="37"/>
      <c r="F2102" s="37"/>
    </row>
    <row r="2103" spans="2:6">
      <c r="B2103" s="52"/>
      <c r="C2103" s="37"/>
      <c r="D2103" s="37"/>
      <c r="E2103" s="37"/>
      <c r="F2103" s="37"/>
    </row>
    <row r="2104" spans="2:6">
      <c r="B2104" s="52"/>
      <c r="C2104" s="37"/>
      <c r="D2104" s="37"/>
      <c r="E2104" s="37"/>
      <c r="F2104" s="37"/>
    </row>
    <row r="2105" spans="2:6">
      <c r="B2105" s="52"/>
      <c r="C2105" s="37"/>
      <c r="D2105" s="37"/>
      <c r="E2105" s="37"/>
      <c r="F2105" s="37"/>
    </row>
    <row r="2106" spans="2:6">
      <c r="B2106" s="52"/>
      <c r="C2106" s="37"/>
      <c r="D2106" s="37"/>
      <c r="E2106" s="37"/>
      <c r="F2106" s="37"/>
    </row>
    <row r="2107" spans="2:6">
      <c r="B2107" s="52"/>
      <c r="C2107" s="37"/>
      <c r="D2107" s="37"/>
      <c r="E2107" s="37"/>
      <c r="F2107" s="37"/>
    </row>
    <row r="2108" spans="2:6">
      <c r="B2108" s="52"/>
      <c r="C2108" s="37"/>
      <c r="D2108" s="37"/>
      <c r="E2108" s="37"/>
      <c r="F2108" s="37"/>
    </row>
    <row r="2109" spans="2:6">
      <c r="B2109" s="52"/>
      <c r="C2109" s="37"/>
      <c r="D2109" s="37"/>
      <c r="E2109" s="37"/>
      <c r="F2109" s="37"/>
    </row>
    <row r="2110" spans="2:6">
      <c r="B2110" s="52"/>
      <c r="C2110" s="37"/>
      <c r="D2110" s="37"/>
      <c r="E2110" s="37"/>
      <c r="F2110" s="37"/>
    </row>
    <row r="2111" spans="2:6">
      <c r="B2111" s="52"/>
      <c r="C2111" s="37"/>
      <c r="D2111" s="37"/>
      <c r="E2111" s="37"/>
      <c r="F2111" s="37"/>
    </row>
    <row r="2112" spans="2:6">
      <c r="B2112" s="52"/>
      <c r="C2112" s="37"/>
      <c r="D2112" s="37"/>
      <c r="E2112" s="37"/>
      <c r="F2112" s="37"/>
    </row>
    <row r="2113" spans="2:6">
      <c r="B2113" s="52"/>
      <c r="C2113" s="37"/>
      <c r="D2113" s="37"/>
      <c r="E2113" s="37"/>
      <c r="F2113" s="37"/>
    </row>
    <row r="2114" spans="2:6">
      <c r="B2114" s="52"/>
      <c r="C2114" s="37"/>
      <c r="D2114" s="37"/>
      <c r="E2114" s="37"/>
      <c r="F2114" s="37"/>
    </row>
    <row r="2115" spans="2:6">
      <c r="B2115" s="52"/>
      <c r="C2115" s="37"/>
      <c r="D2115" s="37"/>
      <c r="E2115" s="37"/>
      <c r="F2115" s="37"/>
    </row>
    <row r="2116" spans="2:6">
      <c r="B2116" s="52"/>
      <c r="C2116" s="37"/>
      <c r="D2116" s="37"/>
      <c r="E2116" s="37"/>
      <c r="F2116" s="37"/>
    </row>
    <row r="2117" spans="2:6">
      <c r="B2117" s="52"/>
      <c r="C2117" s="37"/>
      <c r="D2117" s="37"/>
      <c r="E2117" s="37"/>
      <c r="F2117" s="37"/>
    </row>
    <row r="2118" spans="2:6">
      <c r="B2118" s="52"/>
      <c r="C2118" s="37"/>
      <c r="D2118" s="37"/>
      <c r="E2118" s="37"/>
      <c r="F2118" s="37"/>
    </row>
    <row r="2119" spans="2:6">
      <c r="B2119" s="52"/>
      <c r="C2119" s="37"/>
      <c r="D2119" s="37"/>
      <c r="E2119" s="37"/>
      <c r="F2119" s="37"/>
    </row>
    <row r="2120" spans="2:6">
      <c r="B2120" s="52"/>
      <c r="C2120" s="37"/>
      <c r="D2120" s="37"/>
      <c r="E2120" s="37"/>
      <c r="F2120" s="37"/>
    </row>
    <row r="2121" spans="2:6">
      <c r="B2121" s="52"/>
      <c r="C2121" s="37"/>
      <c r="D2121" s="37"/>
      <c r="E2121" s="37"/>
      <c r="F2121" s="37"/>
    </row>
    <row r="2122" spans="2:6">
      <c r="B2122" s="52"/>
      <c r="C2122" s="37"/>
      <c r="D2122" s="37"/>
      <c r="E2122" s="37"/>
      <c r="F2122" s="37"/>
    </row>
    <row r="2123" spans="2:6">
      <c r="B2123" s="52"/>
      <c r="C2123" s="37"/>
      <c r="D2123" s="37"/>
      <c r="E2123" s="37"/>
      <c r="F2123" s="37"/>
    </row>
    <row r="2124" spans="2:6">
      <c r="B2124" s="52"/>
      <c r="C2124" s="37"/>
      <c r="D2124" s="37"/>
      <c r="E2124" s="37"/>
      <c r="F2124" s="37"/>
    </row>
    <row r="2125" spans="2:6">
      <c r="B2125" s="52"/>
      <c r="C2125" s="37"/>
      <c r="D2125" s="37"/>
      <c r="E2125" s="37"/>
      <c r="F2125" s="37"/>
    </row>
    <row r="2126" spans="2:6">
      <c r="B2126" s="52"/>
      <c r="C2126" s="37"/>
      <c r="D2126" s="37"/>
      <c r="E2126" s="37"/>
      <c r="F2126" s="37"/>
    </row>
    <row r="2127" spans="2:6">
      <c r="B2127" s="52"/>
      <c r="C2127" s="37"/>
      <c r="D2127" s="37"/>
      <c r="E2127" s="37"/>
      <c r="F2127" s="37"/>
    </row>
    <row r="2128" spans="2:6">
      <c r="B2128" s="52"/>
      <c r="C2128" s="37"/>
      <c r="D2128" s="37"/>
      <c r="E2128" s="37"/>
      <c r="F2128" s="37"/>
    </row>
    <row r="2129" spans="2:6">
      <c r="B2129" s="52"/>
      <c r="C2129" s="37"/>
      <c r="D2129" s="37"/>
      <c r="E2129" s="37"/>
      <c r="F2129" s="37"/>
    </row>
    <row r="2130" spans="2:6">
      <c r="B2130" s="52"/>
      <c r="C2130" s="37"/>
      <c r="D2130" s="37"/>
      <c r="E2130" s="37"/>
      <c r="F2130" s="37"/>
    </row>
    <row r="2131" spans="2:6">
      <c r="B2131" s="52"/>
      <c r="C2131" s="37"/>
      <c r="D2131" s="37"/>
      <c r="E2131" s="37"/>
      <c r="F2131" s="37"/>
    </row>
    <row r="2132" spans="2:6">
      <c r="B2132" s="52"/>
      <c r="C2132" s="37"/>
      <c r="D2132" s="37"/>
      <c r="E2132" s="37"/>
      <c r="F2132" s="37"/>
    </row>
    <row r="2133" spans="2:6">
      <c r="B2133" s="52"/>
      <c r="C2133" s="37"/>
      <c r="D2133" s="37"/>
      <c r="E2133" s="37"/>
      <c r="F2133" s="37"/>
    </row>
    <row r="2134" spans="2:6">
      <c r="B2134" s="52"/>
      <c r="C2134" s="37"/>
      <c r="D2134" s="37"/>
      <c r="E2134" s="37"/>
      <c r="F2134" s="37"/>
    </row>
    <row r="2135" spans="2:6">
      <c r="B2135" s="52"/>
      <c r="C2135" s="37"/>
      <c r="D2135" s="37"/>
      <c r="E2135" s="37"/>
      <c r="F2135" s="37"/>
    </row>
    <row r="2136" spans="2:6">
      <c r="B2136" s="52"/>
      <c r="C2136" s="37"/>
      <c r="D2136" s="37"/>
      <c r="E2136" s="37"/>
      <c r="F2136" s="37"/>
    </row>
    <row r="2137" spans="2:6">
      <c r="B2137" s="52"/>
      <c r="C2137" s="37"/>
      <c r="D2137" s="37"/>
      <c r="E2137" s="37"/>
      <c r="F2137" s="37"/>
    </row>
    <row r="2138" spans="2:6">
      <c r="B2138" s="52"/>
      <c r="C2138" s="37"/>
      <c r="D2138" s="37"/>
      <c r="E2138" s="37"/>
      <c r="F2138" s="37"/>
    </row>
    <row r="2139" spans="2:6">
      <c r="B2139" s="52"/>
      <c r="C2139" s="37"/>
      <c r="D2139" s="37"/>
      <c r="E2139" s="37"/>
      <c r="F2139" s="37"/>
    </row>
    <row r="2140" spans="2:6">
      <c r="B2140" s="52"/>
      <c r="C2140" s="37"/>
      <c r="D2140" s="37"/>
      <c r="E2140" s="37"/>
      <c r="F2140" s="37"/>
    </row>
    <row r="2141" spans="2:6">
      <c r="B2141" s="52"/>
      <c r="C2141" s="37"/>
      <c r="D2141" s="37"/>
      <c r="E2141" s="37"/>
      <c r="F2141" s="37"/>
    </row>
    <row r="2142" spans="2:6">
      <c r="B2142" s="52"/>
      <c r="C2142" s="37"/>
      <c r="D2142" s="37"/>
      <c r="E2142" s="37"/>
      <c r="F2142" s="37"/>
    </row>
    <row r="2143" spans="2:6">
      <c r="B2143" s="52"/>
      <c r="C2143" s="37"/>
      <c r="D2143" s="37"/>
      <c r="E2143" s="37"/>
      <c r="F2143" s="37"/>
    </row>
    <row r="2144" spans="2:6">
      <c r="B2144" s="52"/>
      <c r="C2144" s="37"/>
      <c r="D2144" s="37"/>
      <c r="E2144" s="37"/>
      <c r="F2144" s="37"/>
    </row>
    <row r="2145" spans="2:6">
      <c r="B2145" s="52"/>
      <c r="C2145" s="37"/>
      <c r="D2145" s="37"/>
      <c r="E2145" s="37"/>
      <c r="F2145" s="37"/>
    </row>
    <row r="2146" spans="2:6">
      <c r="B2146" s="52"/>
      <c r="C2146" s="37"/>
      <c r="D2146" s="37"/>
      <c r="E2146" s="37"/>
      <c r="F2146" s="37"/>
    </row>
    <row r="2147" spans="2:6">
      <c r="B2147" s="52"/>
      <c r="C2147" s="37"/>
      <c r="D2147" s="37"/>
      <c r="E2147" s="37"/>
      <c r="F2147" s="37"/>
    </row>
    <row r="2148" spans="2:6">
      <c r="B2148" s="52"/>
      <c r="C2148" s="37"/>
      <c r="D2148" s="37"/>
      <c r="E2148" s="37"/>
      <c r="F2148" s="37"/>
    </row>
    <row r="2149" spans="2:6">
      <c r="B2149" s="52"/>
      <c r="C2149" s="37"/>
      <c r="D2149" s="37"/>
      <c r="E2149" s="37"/>
      <c r="F2149" s="37"/>
    </row>
    <row r="2150" spans="2:6">
      <c r="B2150" s="52"/>
      <c r="C2150" s="37"/>
      <c r="D2150" s="37"/>
      <c r="E2150" s="37"/>
      <c r="F2150" s="37"/>
    </row>
    <row r="2151" spans="2:6">
      <c r="B2151" s="52"/>
      <c r="C2151" s="37"/>
      <c r="D2151" s="37"/>
      <c r="E2151" s="37"/>
      <c r="F2151" s="37"/>
    </row>
    <row r="2152" spans="2:6">
      <c r="B2152" s="52"/>
      <c r="C2152" s="37"/>
      <c r="D2152" s="37"/>
      <c r="E2152" s="37"/>
      <c r="F2152" s="37"/>
    </row>
    <row r="2153" spans="2:6">
      <c r="B2153" s="52"/>
      <c r="C2153" s="37"/>
      <c r="D2153" s="37"/>
      <c r="E2153" s="37"/>
      <c r="F2153" s="37"/>
    </row>
    <row r="2154" spans="2:6">
      <c r="B2154" s="52"/>
      <c r="C2154" s="37"/>
      <c r="D2154" s="37"/>
      <c r="E2154" s="37"/>
      <c r="F2154" s="37"/>
    </row>
    <row r="2155" spans="2:6">
      <c r="B2155" s="52"/>
      <c r="C2155" s="37"/>
      <c r="D2155" s="37"/>
      <c r="E2155" s="37"/>
      <c r="F2155" s="37"/>
    </row>
    <row r="2156" spans="2:6">
      <c r="B2156" s="52"/>
      <c r="C2156" s="37"/>
      <c r="D2156" s="37"/>
      <c r="E2156" s="37"/>
      <c r="F2156" s="37"/>
    </row>
    <row r="2157" spans="2:6">
      <c r="B2157" s="52"/>
      <c r="C2157" s="37"/>
      <c r="D2157" s="37"/>
      <c r="E2157" s="37"/>
      <c r="F2157" s="37"/>
    </row>
    <row r="2158" spans="2:6">
      <c r="B2158" s="52"/>
      <c r="C2158" s="37"/>
      <c r="D2158" s="37"/>
      <c r="E2158" s="37"/>
      <c r="F2158" s="37"/>
    </row>
    <row r="2159" spans="2:6">
      <c r="B2159" s="52"/>
      <c r="C2159" s="37"/>
      <c r="D2159" s="37"/>
      <c r="E2159" s="37"/>
      <c r="F2159" s="37"/>
    </row>
    <row r="2160" spans="2:6">
      <c r="B2160" s="52"/>
      <c r="C2160" s="37"/>
      <c r="D2160" s="37"/>
      <c r="E2160" s="37"/>
      <c r="F2160" s="37"/>
    </row>
    <row r="2161" spans="2:6">
      <c r="B2161" s="52"/>
      <c r="C2161" s="37"/>
      <c r="D2161" s="37"/>
      <c r="E2161" s="37"/>
      <c r="F2161" s="37"/>
    </row>
    <row r="2162" spans="2:6">
      <c r="B2162" s="52"/>
      <c r="C2162" s="37"/>
      <c r="D2162" s="37"/>
      <c r="E2162" s="37"/>
      <c r="F2162" s="37"/>
    </row>
    <row r="2163" spans="2:6">
      <c r="B2163" s="52"/>
      <c r="C2163" s="37"/>
      <c r="D2163" s="37"/>
      <c r="E2163" s="37"/>
      <c r="F2163" s="37"/>
    </row>
    <row r="2164" spans="2:6">
      <c r="B2164" s="52"/>
      <c r="C2164" s="37"/>
      <c r="D2164" s="37"/>
      <c r="E2164" s="37"/>
      <c r="F2164" s="37"/>
    </row>
    <row r="2165" spans="2:6">
      <c r="B2165" s="52"/>
      <c r="C2165" s="37"/>
      <c r="D2165" s="37"/>
      <c r="E2165" s="37"/>
      <c r="F2165" s="37"/>
    </row>
    <row r="2166" spans="2:6">
      <c r="B2166" s="52"/>
      <c r="C2166" s="37"/>
      <c r="D2166" s="37"/>
      <c r="E2166" s="37"/>
      <c r="F2166" s="37"/>
    </row>
    <row r="2167" spans="2:6">
      <c r="B2167" s="52"/>
      <c r="C2167" s="37"/>
      <c r="D2167" s="37"/>
      <c r="E2167" s="37"/>
      <c r="F2167" s="37"/>
    </row>
    <row r="2168" spans="2:6">
      <c r="B2168" s="52"/>
      <c r="C2168" s="37"/>
      <c r="D2168" s="37"/>
      <c r="E2168" s="37"/>
      <c r="F2168" s="37"/>
    </row>
    <row r="2169" spans="2:6">
      <c r="B2169" s="52"/>
      <c r="C2169" s="37"/>
      <c r="D2169" s="37"/>
      <c r="E2169" s="37"/>
      <c r="F2169" s="37"/>
    </row>
    <row r="2170" spans="2:6">
      <c r="B2170" s="52"/>
      <c r="C2170" s="37"/>
      <c r="D2170" s="37"/>
      <c r="E2170" s="37"/>
      <c r="F2170" s="37"/>
    </row>
    <row r="2171" spans="2:6">
      <c r="B2171" s="52"/>
      <c r="C2171" s="37"/>
      <c r="D2171" s="37"/>
      <c r="E2171" s="37"/>
      <c r="F2171" s="37"/>
    </row>
    <row r="2172" spans="2:6">
      <c r="B2172" s="52"/>
      <c r="C2172" s="37"/>
      <c r="D2172" s="37"/>
      <c r="E2172" s="37"/>
      <c r="F2172" s="37"/>
    </row>
    <row r="2173" spans="2:6">
      <c r="B2173" s="52"/>
      <c r="C2173" s="37"/>
      <c r="D2173" s="37"/>
      <c r="E2173" s="37"/>
      <c r="F2173" s="37"/>
    </row>
    <row r="2174" spans="2:6">
      <c r="B2174" s="52"/>
      <c r="C2174" s="37"/>
      <c r="D2174" s="37"/>
      <c r="E2174" s="37"/>
      <c r="F2174" s="37"/>
    </row>
    <row r="2175" spans="2:6">
      <c r="B2175" s="52"/>
      <c r="C2175" s="37"/>
      <c r="D2175" s="37"/>
      <c r="E2175" s="37"/>
      <c r="F2175" s="37"/>
    </row>
    <row r="2176" spans="2:6">
      <c r="B2176" s="52"/>
      <c r="C2176" s="37"/>
      <c r="D2176" s="37"/>
      <c r="E2176" s="37"/>
      <c r="F2176" s="37"/>
    </row>
    <row r="2177" spans="2:6">
      <c r="B2177" s="52"/>
      <c r="C2177" s="37"/>
      <c r="D2177" s="37"/>
      <c r="E2177" s="37"/>
      <c r="F2177" s="37"/>
    </row>
    <row r="2178" spans="2:6">
      <c r="B2178" s="52"/>
      <c r="C2178" s="37"/>
      <c r="D2178" s="37"/>
      <c r="E2178" s="37"/>
      <c r="F2178" s="37"/>
    </row>
    <row r="2179" spans="2:6">
      <c r="B2179" s="52"/>
      <c r="C2179" s="37"/>
      <c r="D2179" s="37"/>
      <c r="E2179" s="37"/>
      <c r="F2179" s="37"/>
    </row>
    <row r="2180" spans="2:6">
      <c r="B2180" s="52"/>
      <c r="C2180" s="37"/>
      <c r="D2180" s="37"/>
      <c r="E2180" s="37"/>
      <c r="F2180" s="37"/>
    </row>
    <row r="2181" spans="2:6">
      <c r="B2181" s="52"/>
      <c r="C2181" s="37"/>
      <c r="D2181" s="37"/>
      <c r="E2181" s="37"/>
      <c r="F2181" s="37"/>
    </row>
    <row r="2182" spans="2:6">
      <c r="B2182" s="52"/>
      <c r="C2182" s="37"/>
      <c r="D2182" s="37"/>
      <c r="E2182" s="37"/>
      <c r="F2182" s="37"/>
    </row>
    <row r="2183" spans="2:6">
      <c r="B2183" s="52"/>
      <c r="C2183" s="37"/>
      <c r="D2183" s="37"/>
      <c r="E2183" s="37"/>
      <c r="F2183" s="37"/>
    </row>
    <row r="2184" spans="2:6">
      <c r="B2184" s="52"/>
      <c r="C2184" s="37"/>
      <c r="D2184" s="37"/>
      <c r="E2184" s="37"/>
      <c r="F2184" s="37"/>
    </row>
    <row r="2185" spans="2:6">
      <c r="B2185" s="52"/>
      <c r="C2185" s="37"/>
      <c r="D2185" s="37"/>
      <c r="E2185" s="37"/>
      <c r="F2185" s="37"/>
    </row>
    <row r="2186" spans="2:6">
      <c r="B2186" s="52"/>
      <c r="C2186" s="37"/>
      <c r="D2186" s="37"/>
      <c r="E2186" s="37"/>
      <c r="F2186" s="37"/>
    </row>
    <row r="2187" spans="2:6">
      <c r="B2187" s="52"/>
      <c r="C2187" s="37"/>
      <c r="D2187" s="37"/>
      <c r="E2187" s="37"/>
      <c r="F2187" s="37"/>
    </row>
    <row r="2188" spans="2:6">
      <c r="B2188" s="52"/>
      <c r="C2188" s="37"/>
      <c r="D2188" s="37"/>
      <c r="E2188" s="37"/>
      <c r="F2188" s="37"/>
    </row>
    <row r="2189" spans="2:6">
      <c r="B2189" s="52"/>
      <c r="C2189" s="37"/>
      <c r="D2189" s="37"/>
      <c r="E2189" s="37"/>
      <c r="F2189" s="37"/>
    </row>
    <row r="2190" spans="2:6">
      <c r="B2190" s="52"/>
      <c r="C2190" s="37"/>
      <c r="D2190" s="37"/>
      <c r="E2190" s="37"/>
      <c r="F2190" s="37"/>
    </row>
    <row r="2191" spans="2:6">
      <c r="B2191" s="52"/>
      <c r="C2191" s="37"/>
      <c r="D2191" s="37"/>
      <c r="E2191" s="37"/>
      <c r="F2191" s="37"/>
    </row>
    <row r="2192" spans="2:6">
      <c r="B2192" s="52"/>
      <c r="C2192" s="37"/>
      <c r="D2192" s="37"/>
      <c r="E2192" s="37"/>
      <c r="F2192" s="37"/>
    </row>
    <row r="2193" spans="2:6">
      <c r="B2193" s="52"/>
      <c r="C2193" s="37"/>
      <c r="D2193" s="37"/>
      <c r="E2193" s="37"/>
      <c r="F2193" s="37"/>
    </row>
    <row r="2194" spans="2:6">
      <c r="B2194" s="52"/>
      <c r="C2194" s="37"/>
      <c r="D2194" s="37"/>
      <c r="E2194" s="37"/>
      <c r="F2194" s="37"/>
    </row>
    <row r="2195" spans="2:6">
      <c r="B2195" s="52"/>
      <c r="C2195" s="37"/>
      <c r="D2195" s="37"/>
      <c r="E2195" s="37"/>
      <c r="F2195" s="37"/>
    </row>
    <row r="2196" spans="2:6">
      <c r="B2196" s="52"/>
      <c r="C2196" s="37"/>
      <c r="D2196" s="37"/>
      <c r="E2196" s="37"/>
      <c r="F2196" s="37"/>
    </row>
    <row r="2197" spans="2:6">
      <c r="B2197" s="52"/>
      <c r="C2197" s="37"/>
      <c r="D2197" s="37"/>
      <c r="E2197" s="37"/>
      <c r="F2197" s="37"/>
    </row>
    <row r="2198" spans="2:6">
      <c r="B2198" s="52"/>
      <c r="C2198" s="37"/>
      <c r="D2198" s="37"/>
      <c r="E2198" s="37"/>
      <c r="F2198" s="37"/>
    </row>
    <row r="2199" spans="2:6">
      <c r="B2199" s="52"/>
      <c r="C2199" s="37"/>
      <c r="D2199" s="37"/>
      <c r="E2199" s="37"/>
      <c r="F2199" s="37"/>
    </row>
    <row r="2200" spans="2:6">
      <c r="B2200" s="52"/>
      <c r="C2200" s="37"/>
      <c r="D2200" s="37"/>
      <c r="E2200" s="37"/>
      <c r="F2200" s="37"/>
    </row>
    <row r="2201" spans="2:6">
      <c r="B2201" s="52"/>
      <c r="C2201" s="37"/>
      <c r="D2201" s="37"/>
      <c r="E2201" s="37"/>
      <c r="F2201" s="37"/>
    </row>
    <row r="2202" spans="2:6">
      <c r="B2202" s="52"/>
      <c r="C2202" s="37"/>
      <c r="D2202" s="37"/>
      <c r="E2202" s="37"/>
      <c r="F2202" s="37"/>
    </row>
    <row r="2203" spans="2:6">
      <c r="B2203" s="52"/>
      <c r="C2203" s="37"/>
      <c r="D2203" s="37"/>
      <c r="E2203" s="37"/>
      <c r="F2203" s="37"/>
    </row>
    <row r="2204" spans="2:6">
      <c r="B2204" s="52"/>
      <c r="C2204" s="37"/>
      <c r="D2204" s="37"/>
      <c r="E2204" s="37"/>
      <c r="F2204" s="37"/>
    </row>
    <row r="2205" spans="2:6">
      <c r="B2205" s="52"/>
      <c r="C2205" s="37"/>
      <c r="D2205" s="37"/>
      <c r="E2205" s="37"/>
      <c r="F2205" s="37"/>
    </row>
    <row r="2206" spans="2:6">
      <c r="B2206" s="52"/>
      <c r="C2206" s="37"/>
      <c r="D2206" s="37"/>
      <c r="E2206" s="37"/>
      <c r="F2206" s="37"/>
    </row>
    <row r="2207" spans="2:6">
      <c r="B2207" s="52"/>
      <c r="C2207" s="37"/>
      <c r="D2207" s="37"/>
      <c r="E2207" s="37"/>
      <c r="F2207" s="37"/>
    </row>
    <row r="2208" spans="2:6">
      <c r="B2208" s="52"/>
      <c r="C2208" s="37"/>
      <c r="D2208" s="37"/>
      <c r="E2208" s="37"/>
      <c r="F2208" s="37"/>
    </row>
    <row r="2209" spans="2:6">
      <c r="B2209" s="52"/>
      <c r="C2209" s="37"/>
      <c r="D2209" s="37"/>
      <c r="E2209" s="37"/>
      <c r="F2209" s="37"/>
    </row>
    <row r="2210" spans="2:6">
      <c r="B2210" s="52"/>
      <c r="C2210" s="37"/>
      <c r="D2210" s="37"/>
      <c r="E2210" s="37"/>
      <c r="F2210" s="37"/>
    </row>
    <row r="2211" spans="2:6">
      <c r="B2211" s="52"/>
      <c r="C2211" s="37"/>
      <c r="D2211" s="37"/>
      <c r="E2211" s="37"/>
      <c r="F2211" s="37"/>
    </row>
    <row r="2212" spans="2:6">
      <c r="B2212" s="52"/>
      <c r="C2212" s="37"/>
      <c r="D2212" s="37"/>
      <c r="E2212" s="37"/>
      <c r="F2212" s="37"/>
    </row>
    <row r="2213" spans="2:6">
      <c r="B2213" s="52"/>
      <c r="C2213" s="37"/>
      <c r="D2213" s="37"/>
      <c r="E2213" s="37"/>
      <c r="F2213" s="37"/>
    </row>
    <row r="2214" spans="2:6">
      <c r="B2214" s="52"/>
      <c r="C2214" s="37"/>
      <c r="D2214" s="37"/>
      <c r="E2214" s="37"/>
      <c r="F2214" s="37"/>
    </row>
    <row r="2215" spans="2:6">
      <c r="B2215" s="52"/>
      <c r="C2215" s="37"/>
      <c r="D2215" s="37"/>
      <c r="E2215" s="37"/>
      <c r="F2215" s="37"/>
    </row>
    <row r="2216" spans="2:6">
      <c r="B2216" s="52"/>
      <c r="C2216" s="37"/>
      <c r="D2216" s="37"/>
      <c r="E2216" s="37"/>
      <c r="F2216" s="37"/>
    </row>
    <row r="2217" spans="2:6">
      <c r="B2217" s="52"/>
      <c r="C2217" s="37"/>
      <c r="D2217" s="37"/>
      <c r="E2217" s="37"/>
      <c r="F2217" s="37"/>
    </row>
    <row r="2218" spans="2:6">
      <c r="B2218" s="52"/>
      <c r="C2218" s="37"/>
      <c r="D2218" s="37"/>
      <c r="E2218" s="37"/>
      <c r="F2218" s="37"/>
    </row>
    <row r="2219" spans="2:6">
      <c r="B2219" s="52"/>
      <c r="C2219" s="37"/>
      <c r="D2219" s="37"/>
      <c r="E2219" s="37"/>
      <c r="F2219" s="37"/>
    </row>
    <row r="2220" spans="2:6">
      <c r="B2220" s="52"/>
      <c r="C2220" s="37"/>
      <c r="D2220" s="37"/>
      <c r="E2220" s="37"/>
      <c r="F2220" s="37"/>
    </row>
    <row r="2221" spans="2:6">
      <c r="B2221" s="52"/>
      <c r="C2221" s="37"/>
      <c r="D2221" s="37"/>
      <c r="E2221" s="37"/>
      <c r="F2221" s="37"/>
    </row>
    <row r="2222" spans="2:6">
      <c r="B2222" s="52"/>
      <c r="C2222" s="37"/>
      <c r="D2222" s="37"/>
      <c r="E2222" s="37"/>
      <c r="F2222" s="37"/>
    </row>
    <row r="2223" spans="2:6">
      <c r="B2223" s="52"/>
      <c r="C2223" s="37"/>
      <c r="D2223" s="37"/>
      <c r="E2223" s="37"/>
      <c r="F2223" s="37"/>
    </row>
    <row r="2224" spans="2:6">
      <c r="B2224" s="52"/>
      <c r="C2224" s="37"/>
      <c r="D2224" s="37"/>
      <c r="E2224" s="37"/>
      <c r="F2224" s="37"/>
    </row>
    <row r="2225" spans="2:6">
      <c r="B2225" s="52"/>
      <c r="C2225" s="37"/>
      <c r="D2225" s="37"/>
      <c r="E2225" s="37"/>
      <c r="F2225" s="37"/>
    </row>
    <row r="2226" spans="2:6">
      <c r="B2226" s="52"/>
      <c r="C2226" s="37"/>
      <c r="D2226" s="37"/>
      <c r="E2226" s="37"/>
      <c r="F2226" s="37"/>
    </row>
    <row r="2227" spans="2:6">
      <c r="B2227" s="52"/>
      <c r="C2227" s="37"/>
      <c r="D2227" s="37"/>
      <c r="E2227" s="37"/>
      <c r="F2227" s="37"/>
    </row>
    <row r="2228" spans="2:6">
      <c r="B2228" s="52"/>
      <c r="C2228" s="37"/>
      <c r="D2228" s="37"/>
      <c r="E2228" s="37"/>
      <c r="F2228" s="37"/>
    </row>
    <row r="2229" spans="2:6">
      <c r="B2229" s="52"/>
      <c r="C2229" s="37"/>
      <c r="D2229" s="37"/>
      <c r="E2229" s="37"/>
      <c r="F2229" s="37"/>
    </row>
    <row r="2230" spans="2:6">
      <c r="B2230" s="52"/>
      <c r="C2230" s="37"/>
      <c r="D2230" s="37"/>
      <c r="E2230" s="37"/>
      <c r="F2230" s="37"/>
    </row>
    <row r="2231" spans="2:6">
      <c r="B2231" s="52"/>
      <c r="C2231" s="37"/>
      <c r="D2231" s="37"/>
      <c r="E2231" s="37"/>
      <c r="F2231" s="37"/>
    </row>
    <row r="2232" spans="2:6">
      <c r="B2232" s="52"/>
      <c r="C2232" s="37"/>
      <c r="D2232" s="37"/>
      <c r="E2232" s="37"/>
      <c r="F2232" s="37"/>
    </row>
    <row r="2233" spans="2:6">
      <c r="B2233" s="52"/>
      <c r="C2233" s="37"/>
      <c r="D2233" s="37"/>
      <c r="E2233" s="37"/>
      <c r="F2233" s="37"/>
    </row>
    <row r="2234" spans="2:6">
      <c r="B2234" s="52"/>
      <c r="C2234" s="37"/>
      <c r="D2234" s="37"/>
      <c r="E2234" s="37"/>
      <c r="F2234" s="37"/>
    </row>
    <row r="2235" spans="2:6">
      <c r="B2235" s="52"/>
      <c r="C2235" s="37"/>
      <c r="D2235" s="37"/>
      <c r="E2235" s="37"/>
      <c r="F2235" s="37"/>
    </row>
    <row r="2236" spans="2:6">
      <c r="B2236" s="52"/>
      <c r="C2236" s="37"/>
      <c r="D2236" s="37"/>
      <c r="E2236" s="37"/>
      <c r="F2236" s="37"/>
    </row>
    <row r="2237" spans="2:6">
      <c r="B2237" s="52"/>
      <c r="C2237" s="37"/>
      <c r="D2237" s="37"/>
      <c r="E2237" s="37"/>
      <c r="F2237" s="37"/>
    </row>
    <row r="2238" spans="2:6">
      <c r="B2238" s="52"/>
      <c r="C2238" s="37"/>
      <c r="D2238" s="37"/>
      <c r="E2238" s="37"/>
      <c r="F2238" s="37"/>
    </row>
    <row r="2239" spans="2:6">
      <c r="B2239" s="52"/>
      <c r="C2239" s="37"/>
      <c r="D2239" s="37"/>
      <c r="E2239" s="37"/>
      <c r="F2239" s="37"/>
    </row>
    <row r="2240" spans="2:6">
      <c r="B2240" s="52"/>
      <c r="C2240" s="37"/>
      <c r="D2240" s="37"/>
      <c r="E2240" s="37"/>
      <c r="F2240" s="37"/>
    </row>
    <row r="2241" spans="2:6">
      <c r="B2241" s="52"/>
      <c r="C2241" s="37"/>
      <c r="D2241" s="37"/>
      <c r="E2241" s="37"/>
      <c r="F2241" s="37"/>
    </row>
    <row r="2242" spans="2:6">
      <c r="B2242" s="52"/>
      <c r="C2242" s="37"/>
      <c r="D2242" s="37"/>
      <c r="E2242" s="37"/>
      <c r="F2242" s="37"/>
    </row>
    <row r="2243" spans="2:6">
      <c r="B2243" s="52"/>
      <c r="C2243" s="37"/>
      <c r="D2243" s="37"/>
      <c r="E2243" s="37"/>
      <c r="F2243" s="37"/>
    </row>
    <row r="2244" spans="2:6">
      <c r="B2244" s="52"/>
      <c r="C2244" s="37"/>
      <c r="D2244" s="37"/>
      <c r="E2244" s="37"/>
      <c r="F2244" s="37"/>
    </row>
    <row r="2245" spans="2:6">
      <c r="B2245" s="52"/>
      <c r="C2245" s="37"/>
      <c r="D2245" s="37"/>
      <c r="E2245" s="37"/>
      <c r="F2245" s="37"/>
    </row>
    <row r="2246" spans="2:6">
      <c r="B2246" s="52"/>
      <c r="C2246" s="37"/>
      <c r="D2246" s="37"/>
      <c r="E2246" s="37"/>
      <c r="F2246" s="37"/>
    </row>
    <row r="2247" spans="2:6">
      <c r="B2247" s="52"/>
      <c r="C2247" s="37"/>
      <c r="D2247" s="37"/>
      <c r="E2247" s="37"/>
      <c r="F2247" s="37"/>
    </row>
    <row r="2248" spans="2:6">
      <c r="B2248" s="52"/>
      <c r="C2248" s="37"/>
      <c r="D2248" s="37"/>
      <c r="E2248" s="37"/>
      <c r="F2248" s="37"/>
    </row>
    <row r="2249" spans="2:6">
      <c r="B2249" s="52"/>
      <c r="C2249" s="37"/>
      <c r="D2249" s="37"/>
      <c r="E2249" s="37"/>
      <c r="F2249" s="37"/>
    </row>
    <row r="2250" spans="2:6">
      <c r="B2250" s="52"/>
      <c r="C2250" s="37"/>
      <c r="D2250" s="37"/>
      <c r="E2250" s="37"/>
      <c r="F2250" s="37"/>
    </row>
    <row r="2251" spans="2:6">
      <c r="B2251" s="52"/>
      <c r="C2251" s="37"/>
      <c r="D2251" s="37"/>
      <c r="E2251" s="37"/>
      <c r="F2251" s="37"/>
    </row>
    <row r="2252" spans="2:6">
      <c r="B2252" s="52"/>
      <c r="C2252" s="37"/>
      <c r="D2252" s="37"/>
      <c r="E2252" s="37"/>
      <c r="F2252" s="37"/>
    </row>
    <row r="2253" spans="2:6">
      <c r="B2253" s="52"/>
      <c r="C2253" s="37"/>
      <c r="D2253" s="37"/>
      <c r="E2253" s="37"/>
      <c r="F2253" s="37"/>
    </row>
    <row r="2254" spans="2:6">
      <c r="B2254" s="52"/>
      <c r="C2254" s="37"/>
      <c r="D2254" s="37"/>
      <c r="E2254" s="37"/>
      <c r="F2254" s="37"/>
    </row>
    <row r="2255" spans="2:6">
      <c r="B2255" s="52"/>
      <c r="C2255" s="37"/>
      <c r="D2255" s="37"/>
      <c r="E2255" s="37"/>
      <c r="F2255" s="37"/>
    </row>
    <row r="2256" spans="2:6">
      <c r="B2256" s="52"/>
      <c r="C2256" s="37"/>
      <c r="D2256" s="37"/>
      <c r="E2256" s="37"/>
      <c r="F2256" s="37"/>
    </row>
    <row r="2257" spans="2:6">
      <c r="B2257" s="52"/>
      <c r="C2257" s="37"/>
      <c r="D2257" s="37"/>
      <c r="E2257" s="37"/>
      <c r="F2257" s="37"/>
    </row>
    <row r="2258" spans="2:6">
      <c r="B2258" s="52"/>
      <c r="C2258" s="37"/>
      <c r="D2258" s="37"/>
      <c r="E2258" s="37"/>
      <c r="F2258" s="37"/>
    </row>
    <row r="2259" spans="2:6">
      <c r="B2259" s="52"/>
      <c r="C2259" s="37"/>
      <c r="D2259" s="37"/>
      <c r="E2259" s="37"/>
      <c r="F2259" s="37"/>
    </row>
    <row r="2260" spans="2:6">
      <c r="B2260" s="52"/>
      <c r="C2260" s="37"/>
      <c r="D2260" s="37"/>
      <c r="E2260" s="37"/>
      <c r="F2260" s="37"/>
    </row>
    <row r="2261" spans="2:6">
      <c r="B2261" s="52"/>
      <c r="C2261" s="37"/>
      <c r="D2261" s="37"/>
      <c r="E2261" s="37"/>
      <c r="F2261" s="37"/>
    </row>
    <row r="2262" spans="2:6">
      <c r="B2262" s="52"/>
      <c r="C2262" s="37"/>
      <c r="D2262" s="37"/>
      <c r="E2262" s="37"/>
      <c r="F2262" s="37"/>
    </row>
    <row r="2263" spans="2:6">
      <c r="B2263" s="52"/>
      <c r="C2263" s="37"/>
      <c r="D2263" s="37"/>
      <c r="E2263" s="37"/>
      <c r="F2263" s="37"/>
    </row>
    <row r="2264" spans="2:6">
      <c r="B2264" s="52"/>
      <c r="C2264" s="37"/>
      <c r="D2264" s="37"/>
      <c r="E2264" s="37"/>
      <c r="F2264" s="37"/>
    </row>
    <row r="2265" spans="2:6">
      <c r="B2265" s="52"/>
      <c r="C2265" s="37"/>
      <c r="D2265" s="37"/>
      <c r="E2265" s="37"/>
      <c r="F2265" s="37"/>
    </row>
    <row r="2266" spans="2:6">
      <c r="B2266" s="52"/>
      <c r="C2266" s="37"/>
      <c r="D2266" s="37"/>
      <c r="E2266" s="37"/>
      <c r="F2266" s="37"/>
    </row>
    <row r="2267" spans="2:6">
      <c r="B2267" s="52"/>
      <c r="C2267" s="37"/>
      <c r="D2267" s="37"/>
      <c r="E2267" s="37"/>
      <c r="F2267" s="37"/>
    </row>
    <row r="2268" spans="2:6">
      <c r="B2268" s="52"/>
      <c r="C2268" s="37"/>
      <c r="D2268" s="37"/>
      <c r="E2268" s="37"/>
      <c r="F2268" s="37"/>
    </row>
    <row r="2269" spans="2:6">
      <c r="B2269" s="52"/>
      <c r="C2269" s="37"/>
      <c r="D2269" s="37"/>
      <c r="E2269" s="37"/>
      <c r="F2269" s="37"/>
    </row>
    <row r="2270" spans="2:6">
      <c r="B2270" s="52"/>
      <c r="C2270" s="37"/>
      <c r="D2270" s="37"/>
      <c r="E2270" s="37"/>
      <c r="F2270" s="37"/>
    </row>
    <row r="2271" spans="2:6">
      <c r="B2271" s="52"/>
      <c r="C2271" s="37"/>
      <c r="D2271" s="37"/>
      <c r="E2271" s="37"/>
      <c r="F2271" s="37"/>
    </row>
    <row r="2272" spans="2:6">
      <c r="B2272" s="52"/>
      <c r="C2272" s="37"/>
      <c r="D2272" s="37"/>
      <c r="E2272" s="37"/>
      <c r="F2272" s="37"/>
    </row>
    <row r="2273" spans="2:6">
      <c r="B2273" s="52"/>
      <c r="C2273" s="37"/>
      <c r="D2273" s="37"/>
      <c r="E2273" s="37"/>
      <c r="F2273" s="37"/>
    </row>
    <row r="2274" spans="2:6">
      <c r="B2274" s="52"/>
      <c r="C2274" s="37"/>
      <c r="D2274" s="37"/>
      <c r="E2274" s="37"/>
      <c r="F2274" s="37"/>
    </row>
    <row r="2275" spans="2:6">
      <c r="B2275" s="52"/>
      <c r="C2275" s="37"/>
      <c r="D2275" s="37"/>
      <c r="E2275" s="37"/>
      <c r="F2275" s="37"/>
    </row>
    <row r="2276" spans="2:6">
      <c r="B2276" s="52"/>
      <c r="C2276" s="37"/>
      <c r="D2276" s="37"/>
      <c r="E2276" s="37"/>
      <c r="F2276" s="37"/>
    </row>
    <row r="2277" spans="2:6">
      <c r="B2277" s="52"/>
      <c r="C2277" s="37"/>
      <c r="D2277" s="37"/>
      <c r="E2277" s="37"/>
      <c r="F2277" s="37"/>
    </row>
    <row r="2278" spans="2:6">
      <c r="B2278" s="52"/>
      <c r="C2278" s="37"/>
      <c r="D2278" s="37"/>
      <c r="E2278" s="37"/>
      <c r="F2278" s="37"/>
    </row>
    <row r="2279" spans="2:6">
      <c r="B2279" s="52"/>
      <c r="C2279" s="37"/>
      <c r="D2279" s="37"/>
      <c r="E2279" s="37"/>
      <c r="F2279" s="37"/>
    </row>
    <row r="2280" spans="2:6">
      <c r="B2280" s="52"/>
      <c r="C2280" s="37"/>
      <c r="D2280" s="37"/>
      <c r="E2280" s="37"/>
      <c r="F2280" s="37"/>
    </row>
    <row r="2281" spans="2:6">
      <c r="B2281" s="52"/>
      <c r="C2281" s="37"/>
      <c r="D2281" s="37"/>
      <c r="E2281" s="37"/>
      <c r="F2281" s="37"/>
    </row>
    <row r="2282" spans="2:6">
      <c r="B2282" s="52"/>
      <c r="C2282" s="37"/>
      <c r="D2282" s="37"/>
      <c r="E2282" s="37"/>
      <c r="F2282" s="37"/>
    </row>
    <row r="2283" spans="2:6">
      <c r="B2283" s="52"/>
      <c r="C2283" s="37"/>
      <c r="D2283" s="37"/>
      <c r="E2283" s="37"/>
      <c r="F2283" s="37"/>
    </row>
    <row r="2284" spans="2:6">
      <c r="B2284" s="52"/>
      <c r="C2284" s="37"/>
      <c r="D2284" s="37"/>
      <c r="E2284" s="37"/>
      <c r="F2284" s="37"/>
    </row>
    <row r="2285" spans="2:6">
      <c r="B2285" s="52"/>
      <c r="C2285" s="37"/>
      <c r="D2285" s="37"/>
      <c r="E2285" s="37"/>
      <c r="F2285" s="37"/>
    </row>
    <row r="2286" spans="2:6">
      <c r="B2286" s="52"/>
      <c r="C2286" s="37"/>
      <c r="D2286" s="37"/>
      <c r="E2286" s="37"/>
      <c r="F2286" s="37"/>
    </row>
    <row r="2287" spans="2:6">
      <c r="B2287" s="52"/>
      <c r="C2287" s="37"/>
      <c r="D2287" s="37"/>
      <c r="E2287" s="37"/>
      <c r="F2287" s="37"/>
    </row>
    <row r="2288" spans="2:6">
      <c r="B2288" s="52"/>
      <c r="C2288" s="37"/>
      <c r="D2288" s="37"/>
      <c r="E2288" s="37"/>
      <c r="F2288" s="37"/>
    </row>
    <row r="2289" spans="2:6">
      <c r="B2289" s="52"/>
      <c r="C2289" s="37"/>
      <c r="D2289" s="37"/>
      <c r="E2289" s="37"/>
      <c r="F2289" s="37"/>
    </row>
    <row r="2290" spans="2:6">
      <c r="B2290" s="52"/>
      <c r="C2290" s="37"/>
      <c r="D2290" s="37"/>
      <c r="E2290" s="37"/>
      <c r="F2290" s="37"/>
    </row>
    <row r="2291" spans="2:6">
      <c r="B2291" s="52"/>
      <c r="C2291" s="37"/>
      <c r="D2291" s="37"/>
      <c r="E2291" s="37"/>
      <c r="F2291" s="37"/>
    </row>
    <row r="2292" spans="2:6">
      <c r="B2292" s="52"/>
      <c r="C2292" s="37"/>
      <c r="D2292" s="37"/>
      <c r="E2292" s="37"/>
      <c r="F2292" s="37"/>
    </row>
    <row r="2293" spans="2:6">
      <c r="B2293" s="52"/>
      <c r="C2293" s="37"/>
      <c r="D2293" s="37"/>
      <c r="E2293" s="37"/>
      <c r="F2293" s="37"/>
    </row>
    <row r="2294" spans="2:6">
      <c r="B2294" s="52"/>
      <c r="C2294" s="37"/>
      <c r="D2294" s="37"/>
      <c r="E2294" s="37"/>
      <c r="F2294" s="37"/>
    </row>
    <row r="2295" spans="2:6">
      <c r="B2295" s="52"/>
      <c r="C2295" s="37"/>
      <c r="D2295" s="37"/>
      <c r="E2295" s="37"/>
      <c r="F2295" s="37"/>
    </row>
    <row r="2296" spans="2:6">
      <c r="B2296" s="52"/>
      <c r="C2296" s="37"/>
      <c r="D2296" s="37"/>
      <c r="E2296" s="37"/>
      <c r="F2296" s="37"/>
    </row>
    <row r="2297" spans="2:6">
      <c r="B2297" s="52"/>
      <c r="C2297" s="37"/>
      <c r="D2297" s="37"/>
      <c r="E2297" s="37"/>
      <c r="F2297" s="37"/>
    </row>
    <row r="2298" spans="2:6">
      <c r="B2298" s="52"/>
      <c r="C2298" s="37"/>
      <c r="D2298" s="37"/>
      <c r="E2298" s="37"/>
      <c r="F2298" s="37"/>
    </row>
    <row r="2299" spans="2:6">
      <c r="B2299" s="52"/>
      <c r="C2299" s="37"/>
      <c r="D2299" s="37"/>
      <c r="E2299" s="37"/>
      <c r="F2299" s="37"/>
    </row>
    <row r="2300" spans="2:6">
      <c r="B2300" s="52"/>
      <c r="C2300" s="37"/>
      <c r="D2300" s="37"/>
      <c r="E2300" s="37"/>
      <c r="F2300" s="37"/>
    </row>
    <row r="2301" spans="2:6">
      <c r="B2301" s="52"/>
      <c r="C2301" s="37"/>
      <c r="D2301" s="37"/>
      <c r="E2301" s="37"/>
      <c r="F2301" s="37"/>
    </row>
    <row r="2302" spans="2:6">
      <c r="B2302" s="52"/>
      <c r="C2302" s="37"/>
      <c r="D2302" s="37"/>
      <c r="E2302" s="37"/>
      <c r="F2302" s="37"/>
    </row>
    <row r="2303" spans="2:6">
      <c r="B2303" s="52"/>
      <c r="C2303" s="37"/>
      <c r="D2303" s="37"/>
      <c r="E2303" s="37"/>
      <c r="F2303" s="37"/>
    </row>
    <row r="2304" spans="2:6">
      <c r="B2304" s="52"/>
      <c r="C2304" s="37"/>
      <c r="D2304" s="37"/>
      <c r="E2304" s="37"/>
      <c r="F2304" s="37"/>
    </row>
    <row r="2305" spans="2:6">
      <c r="B2305" s="52"/>
      <c r="C2305" s="37"/>
      <c r="D2305" s="37"/>
      <c r="E2305" s="37"/>
      <c r="F2305" s="37"/>
    </row>
    <row r="2306" spans="2:6">
      <c r="B2306" s="52"/>
      <c r="C2306" s="37"/>
      <c r="D2306" s="37"/>
      <c r="E2306" s="37"/>
      <c r="F2306" s="37"/>
    </row>
    <row r="2307" spans="2:6">
      <c r="B2307" s="52"/>
      <c r="C2307" s="37"/>
      <c r="D2307" s="37"/>
      <c r="E2307" s="37"/>
      <c r="F2307" s="37"/>
    </row>
    <row r="2308" spans="2:6">
      <c r="B2308" s="52"/>
      <c r="C2308" s="37"/>
      <c r="D2308" s="37"/>
      <c r="E2308" s="37"/>
      <c r="F2308" s="37"/>
    </row>
    <row r="2309" spans="2:6">
      <c r="B2309" s="52"/>
      <c r="C2309" s="37"/>
      <c r="D2309" s="37"/>
      <c r="E2309" s="37"/>
      <c r="F2309" s="37"/>
    </row>
    <row r="2310" spans="2:6">
      <c r="B2310" s="52"/>
      <c r="C2310" s="37"/>
      <c r="D2310" s="37"/>
      <c r="E2310" s="37"/>
      <c r="F2310" s="37"/>
    </row>
    <row r="2311" spans="2:6">
      <c r="B2311" s="52"/>
      <c r="C2311" s="37"/>
      <c r="D2311" s="37"/>
      <c r="E2311" s="37"/>
      <c r="F2311" s="37"/>
    </row>
    <row r="2312" spans="2:6">
      <c r="B2312" s="52"/>
      <c r="C2312" s="37"/>
      <c r="D2312" s="37"/>
      <c r="E2312" s="37"/>
      <c r="F2312" s="37"/>
    </row>
    <row r="2313" spans="2:6">
      <c r="B2313" s="52"/>
      <c r="C2313" s="37"/>
      <c r="D2313" s="37"/>
      <c r="E2313" s="37"/>
      <c r="F2313" s="37"/>
    </row>
    <row r="2314" spans="2:6">
      <c r="B2314" s="52"/>
      <c r="C2314" s="37"/>
      <c r="D2314" s="37"/>
      <c r="E2314" s="37"/>
      <c r="F2314" s="37"/>
    </row>
    <row r="2315" spans="2:6">
      <c r="B2315" s="52"/>
      <c r="C2315" s="37"/>
      <c r="D2315" s="37"/>
      <c r="E2315" s="37"/>
      <c r="F2315" s="37"/>
    </row>
    <row r="2316" spans="2:6">
      <c r="B2316" s="52"/>
      <c r="C2316" s="37"/>
      <c r="D2316" s="37"/>
      <c r="E2316" s="37"/>
      <c r="F2316" s="37"/>
    </row>
    <row r="2317" spans="2:6">
      <c r="B2317" s="52"/>
      <c r="C2317" s="37"/>
      <c r="D2317" s="37"/>
      <c r="E2317" s="37"/>
      <c r="F2317" s="37"/>
    </row>
    <row r="2318" spans="2:6">
      <c r="B2318" s="52"/>
      <c r="C2318" s="37"/>
      <c r="D2318" s="37"/>
      <c r="E2318" s="37"/>
      <c r="F2318" s="37"/>
    </row>
    <row r="2319" spans="2:6">
      <c r="B2319" s="52"/>
      <c r="C2319" s="37"/>
      <c r="D2319" s="37"/>
      <c r="E2319" s="37"/>
      <c r="F2319" s="37"/>
    </row>
    <row r="2320" spans="2:6">
      <c r="B2320" s="52"/>
      <c r="C2320" s="37"/>
      <c r="D2320" s="37"/>
      <c r="E2320" s="37"/>
      <c r="F2320" s="37"/>
    </row>
    <row r="2321" spans="2:6">
      <c r="B2321" s="52"/>
      <c r="C2321" s="37"/>
      <c r="D2321" s="37"/>
      <c r="E2321" s="37"/>
      <c r="F2321" s="37"/>
    </row>
    <row r="2322" spans="2:6">
      <c r="B2322" s="52"/>
      <c r="C2322" s="37"/>
      <c r="D2322" s="37"/>
      <c r="E2322" s="37"/>
      <c r="F2322" s="37"/>
    </row>
    <row r="2323" spans="2:6">
      <c r="B2323" s="52"/>
      <c r="C2323" s="37"/>
      <c r="D2323" s="37"/>
      <c r="E2323" s="37"/>
      <c r="F2323" s="37"/>
    </row>
    <row r="2324" spans="2:6">
      <c r="B2324" s="52"/>
      <c r="C2324" s="37"/>
      <c r="D2324" s="37"/>
      <c r="E2324" s="37"/>
      <c r="F2324" s="37"/>
    </row>
    <row r="2325" spans="2:6">
      <c r="B2325" s="52"/>
      <c r="C2325" s="37"/>
      <c r="D2325" s="37"/>
      <c r="E2325" s="37"/>
      <c r="F2325" s="37"/>
    </row>
    <row r="2326" spans="2:6">
      <c r="B2326" s="52"/>
      <c r="C2326" s="37"/>
      <c r="D2326" s="37"/>
      <c r="E2326" s="37"/>
      <c r="F2326" s="37"/>
    </row>
    <row r="2327" spans="2:6">
      <c r="B2327" s="52"/>
      <c r="C2327" s="37"/>
      <c r="D2327" s="37"/>
      <c r="E2327" s="37"/>
      <c r="F2327" s="37"/>
    </row>
    <row r="2328" spans="2:6">
      <c r="B2328" s="52"/>
      <c r="C2328" s="37"/>
      <c r="D2328" s="37"/>
      <c r="E2328" s="37"/>
      <c r="F2328" s="37"/>
    </row>
    <row r="2329" spans="2:6">
      <c r="B2329" s="52"/>
      <c r="C2329" s="37"/>
      <c r="D2329" s="37"/>
      <c r="E2329" s="37"/>
      <c r="F2329" s="37"/>
    </row>
    <row r="2330" spans="2:6">
      <c r="B2330" s="52"/>
      <c r="C2330" s="37"/>
      <c r="D2330" s="37"/>
      <c r="E2330" s="37"/>
      <c r="F2330" s="37"/>
    </row>
    <row r="2331" spans="2:6">
      <c r="B2331" s="52"/>
      <c r="C2331" s="37"/>
      <c r="D2331" s="37"/>
      <c r="E2331" s="37"/>
      <c r="F2331" s="37"/>
    </row>
    <row r="2332" spans="2:6">
      <c r="B2332" s="52"/>
      <c r="C2332" s="37"/>
      <c r="D2332" s="37"/>
      <c r="E2332" s="37"/>
      <c r="F2332" s="37"/>
    </row>
    <row r="2333" spans="2:6">
      <c r="B2333" s="52"/>
      <c r="C2333" s="37"/>
      <c r="D2333" s="37"/>
      <c r="E2333" s="37"/>
      <c r="F2333" s="37"/>
    </row>
    <row r="2334" spans="2:6">
      <c r="B2334" s="52"/>
      <c r="C2334" s="37"/>
      <c r="D2334" s="37"/>
      <c r="E2334" s="37"/>
      <c r="F2334" s="37"/>
    </row>
    <row r="2335" spans="2:6">
      <c r="B2335" s="52"/>
      <c r="C2335" s="37"/>
      <c r="D2335" s="37"/>
      <c r="E2335" s="37"/>
      <c r="F2335" s="37"/>
    </row>
    <row r="2336" spans="2:6">
      <c r="B2336" s="52"/>
      <c r="C2336" s="37"/>
      <c r="D2336" s="37"/>
      <c r="E2336" s="37"/>
      <c r="F2336" s="37"/>
    </row>
    <row r="2337" spans="2:6">
      <c r="B2337" s="52"/>
      <c r="C2337" s="37"/>
      <c r="D2337" s="37"/>
      <c r="E2337" s="37"/>
      <c r="F2337" s="37"/>
    </row>
    <row r="2338" spans="2:6">
      <c r="B2338" s="52"/>
      <c r="C2338" s="37"/>
      <c r="D2338" s="37"/>
      <c r="E2338" s="37"/>
      <c r="F2338" s="37"/>
    </row>
    <row r="2339" spans="2:6">
      <c r="B2339" s="52"/>
      <c r="C2339" s="37"/>
      <c r="D2339" s="37"/>
      <c r="E2339" s="37"/>
      <c r="F2339" s="37"/>
    </row>
    <row r="2340" spans="2:6">
      <c r="B2340" s="52"/>
      <c r="C2340" s="37"/>
      <c r="D2340" s="37"/>
      <c r="E2340" s="37"/>
      <c r="F2340" s="37"/>
    </row>
    <row r="2341" spans="2:6">
      <c r="B2341" s="52"/>
      <c r="C2341" s="37"/>
      <c r="D2341" s="37"/>
      <c r="E2341" s="37"/>
      <c r="F2341" s="37"/>
    </row>
    <row r="2342" spans="2:6">
      <c r="B2342" s="52"/>
      <c r="C2342" s="37"/>
      <c r="D2342" s="37"/>
      <c r="E2342" s="37"/>
      <c r="F2342" s="37"/>
    </row>
    <row r="2343" spans="2:6">
      <c r="B2343" s="52"/>
      <c r="C2343" s="37"/>
      <c r="D2343" s="37"/>
      <c r="E2343" s="37"/>
      <c r="F2343" s="37"/>
    </row>
    <row r="2344" spans="2:6">
      <c r="B2344" s="52"/>
      <c r="C2344" s="37"/>
      <c r="D2344" s="37"/>
      <c r="E2344" s="37"/>
      <c r="F2344" s="37"/>
    </row>
    <row r="2345" spans="2:6">
      <c r="B2345" s="52"/>
      <c r="C2345" s="37"/>
      <c r="D2345" s="37"/>
      <c r="E2345" s="37"/>
      <c r="F2345" s="37"/>
    </row>
    <row r="2346" spans="2:6">
      <c r="B2346" s="52"/>
      <c r="C2346" s="37"/>
      <c r="D2346" s="37"/>
      <c r="E2346" s="37"/>
      <c r="F2346" s="37"/>
    </row>
    <row r="2347" spans="2:6">
      <c r="B2347" s="52"/>
      <c r="C2347" s="37"/>
      <c r="D2347" s="37"/>
      <c r="E2347" s="37"/>
      <c r="F2347" s="37"/>
    </row>
    <row r="2348" spans="2:6">
      <c r="B2348" s="52"/>
      <c r="C2348" s="37"/>
      <c r="D2348" s="37"/>
      <c r="E2348" s="37"/>
      <c r="F2348" s="37"/>
    </row>
    <row r="2349" spans="2:6">
      <c r="B2349" s="52"/>
      <c r="C2349" s="37"/>
      <c r="D2349" s="37"/>
      <c r="E2349" s="37"/>
      <c r="F2349" s="37"/>
    </row>
    <row r="2350" spans="2:6">
      <c r="B2350" s="52"/>
      <c r="C2350" s="37"/>
      <c r="D2350" s="37"/>
      <c r="E2350" s="37"/>
      <c r="F2350" s="37"/>
    </row>
    <row r="2351" spans="2:6">
      <c r="B2351" s="52"/>
      <c r="C2351" s="37"/>
      <c r="D2351" s="37"/>
      <c r="E2351" s="37"/>
      <c r="F2351" s="37"/>
    </row>
    <row r="2352" spans="2:6">
      <c r="B2352" s="52"/>
      <c r="C2352" s="37"/>
      <c r="D2352" s="37"/>
      <c r="E2352" s="37"/>
      <c r="F2352" s="37"/>
    </row>
    <row r="2353" spans="2:6">
      <c r="B2353" s="52"/>
      <c r="C2353" s="37"/>
      <c r="D2353" s="37"/>
      <c r="E2353" s="37"/>
      <c r="F2353" s="37"/>
    </row>
    <row r="2354" spans="2:6">
      <c r="B2354" s="52"/>
      <c r="C2354" s="37"/>
      <c r="D2354" s="37"/>
      <c r="E2354" s="37"/>
      <c r="F2354" s="37"/>
    </row>
    <row r="2355" spans="2:6">
      <c r="B2355" s="52"/>
      <c r="C2355" s="37"/>
      <c r="D2355" s="37"/>
      <c r="E2355" s="37"/>
      <c r="F2355" s="37"/>
    </row>
    <row r="2356" spans="2:6">
      <c r="B2356" s="52"/>
      <c r="C2356" s="37"/>
      <c r="D2356" s="37"/>
      <c r="E2356" s="37"/>
      <c r="F2356" s="37"/>
    </row>
    <row r="2357" spans="2:6">
      <c r="B2357" s="52"/>
      <c r="C2357" s="37"/>
      <c r="D2357" s="37"/>
      <c r="E2357" s="37"/>
      <c r="F2357" s="37"/>
    </row>
    <row r="2358" spans="2:6">
      <c r="B2358" s="52"/>
      <c r="C2358" s="37"/>
      <c r="D2358" s="37"/>
      <c r="E2358" s="37"/>
      <c r="F2358" s="37"/>
    </row>
    <row r="2359" spans="2:6">
      <c r="B2359" s="52"/>
      <c r="C2359" s="37"/>
      <c r="D2359" s="37"/>
      <c r="E2359" s="37"/>
      <c r="F2359" s="37"/>
    </row>
    <row r="2360" spans="2:6">
      <c r="B2360" s="52"/>
      <c r="C2360" s="37"/>
      <c r="D2360" s="37"/>
      <c r="E2360" s="37"/>
      <c r="F2360" s="37"/>
    </row>
    <row r="2361" spans="2:6">
      <c r="B2361" s="52"/>
      <c r="C2361" s="37"/>
      <c r="D2361" s="37"/>
      <c r="E2361" s="37"/>
      <c r="F2361" s="37"/>
    </row>
    <row r="2362" spans="2:6">
      <c r="B2362" s="52"/>
      <c r="C2362" s="37"/>
      <c r="D2362" s="37"/>
      <c r="E2362" s="37"/>
      <c r="F2362" s="37"/>
    </row>
    <row r="2363" spans="2:6">
      <c r="B2363" s="52"/>
      <c r="C2363" s="37"/>
      <c r="D2363" s="37"/>
      <c r="E2363" s="37"/>
      <c r="F2363" s="37"/>
    </row>
    <row r="2364" spans="2:6">
      <c r="B2364" s="52"/>
      <c r="C2364" s="37"/>
      <c r="D2364" s="37"/>
      <c r="E2364" s="37"/>
      <c r="F2364" s="37"/>
    </row>
    <row r="2365" spans="2:6">
      <c r="B2365" s="52"/>
      <c r="C2365" s="37"/>
      <c r="D2365" s="37"/>
      <c r="E2365" s="37"/>
      <c r="F2365" s="37"/>
    </row>
    <row r="2366" spans="2:6">
      <c r="B2366" s="52"/>
      <c r="C2366" s="37"/>
      <c r="D2366" s="37"/>
      <c r="E2366" s="37"/>
      <c r="F2366" s="37"/>
    </row>
    <row r="2367" spans="2:6">
      <c r="B2367" s="52"/>
      <c r="C2367" s="37"/>
      <c r="D2367" s="37"/>
      <c r="E2367" s="37"/>
      <c r="F2367" s="37"/>
    </row>
    <row r="2368" spans="2:6">
      <c r="B2368" s="52"/>
      <c r="C2368" s="37"/>
      <c r="D2368" s="37"/>
      <c r="E2368" s="37"/>
      <c r="F2368" s="37"/>
    </row>
    <row r="2369" spans="2:6">
      <c r="B2369" s="52"/>
      <c r="C2369" s="37"/>
      <c r="D2369" s="37"/>
      <c r="E2369" s="37"/>
      <c r="F2369" s="37"/>
    </row>
    <row r="2370" spans="2:6">
      <c r="B2370" s="52"/>
      <c r="C2370" s="37"/>
      <c r="D2370" s="37"/>
      <c r="E2370" s="37"/>
      <c r="F2370" s="37"/>
    </row>
    <row r="2371" spans="2:6">
      <c r="B2371" s="52"/>
      <c r="C2371" s="37"/>
      <c r="D2371" s="37"/>
      <c r="E2371" s="37"/>
      <c r="F2371" s="37"/>
    </row>
    <row r="2372" spans="2:6">
      <c r="B2372" s="52"/>
      <c r="C2372" s="37"/>
      <c r="D2372" s="37"/>
      <c r="E2372" s="37"/>
      <c r="F2372" s="37"/>
    </row>
    <row r="2373" spans="2:6">
      <c r="B2373" s="52"/>
      <c r="C2373" s="37"/>
      <c r="D2373" s="37"/>
      <c r="E2373" s="37"/>
      <c r="F2373" s="37"/>
    </row>
    <row r="2374" spans="2:6">
      <c r="B2374" s="52"/>
      <c r="C2374" s="37"/>
      <c r="D2374" s="37"/>
      <c r="E2374" s="37"/>
      <c r="F2374" s="37"/>
    </row>
    <row r="2375" spans="2:6">
      <c r="B2375" s="52"/>
      <c r="C2375" s="37"/>
      <c r="D2375" s="37"/>
      <c r="E2375" s="37"/>
      <c r="F2375" s="37"/>
    </row>
    <row r="2376" spans="2:6">
      <c r="B2376" s="52"/>
      <c r="C2376" s="37"/>
      <c r="D2376" s="37"/>
      <c r="E2376" s="37"/>
      <c r="F2376" s="37"/>
    </row>
    <row r="2377" spans="2:6">
      <c r="B2377" s="52"/>
      <c r="C2377" s="37"/>
      <c r="D2377" s="37"/>
      <c r="E2377" s="37"/>
      <c r="F2377" s="37"/>
    </row>
    <row r="2378" spans="2:6">
      <c r="B2378" s="52"/>
      <c r="C2378" s="37"/>
      <c r="D2378" s="37"/>
      <c r="E2378" s="37"/>
      <c r="F2378" s="37"/>
    </row>
    <row r="2379" spans="2:6">
      <c r="B2379" s="52"/>
      <c r="C2379" s="37"/>
      <c r="D2379" s="37"/>
      <c r="E2379" s="37"/>
      <c r="F2379" s="37"/>
    </row>
    <row r="2380" spans="2:6">
      <c r="B2380" s="52"/>
      <c r="C2380" s="37"/>
      <c r="D2380" s="37"/>
      <c r="E2380" s="37"/>
      <c r="F2380" s="37"/>
    </row>
    <row r="2381" spans="2:6">
      <c r="B2381" s="52"/>
      <c r="C2381" s="37"/>
      <c r="D2381" s="37"/>
      <c r="E2381" s="37"/>
      <c r="F2381" s="37"/>
    </row>
    <row r="2382" spans="2:6">
      <c r="B2382" s="52"/>
      <c r="C2382" s="37"/>
      <c r="D2382" s="37"/>
      <c r="E2382" s="37"/>
      <c r="F2382" s="37"/>
    </row>
    <row r="2383" spans="2:6">
      <c r="B2383" s="52"/>
      <c r="C2383" s="37"/>
      <c r="D2383" s="37"/>
      <c r="E2383" s="37"/>
      <c r="F2383" s="37"/>
    </row>
    <row r="2384" spans="2:6">
      <c r="B2384" s="52"/>
      <c r="C2384" s="37"/>
      <c r="D2384" s="37"/>
      <c r="E2384" s="37"/>
      <c r="F2384" s="37"/>
    </row>
    <row r="2385" spans="2:6">
      <c r="B2385" s="52"/>
      <c r="C2385" s="37"/>
      <c r="D2385" s="37"/>
      <c r="E2385" s="37"/>
      <c r="F2385" s="37"/>
    </row>
    <row r="2386" spans="2:6">
      <c r="B2386" s="52"/>
      <c r="C2386" s="37"/>
      <c r="D2386" s="37"/>
      <c r="E2386" s="37"/>
      <c r="F2386" s="37"/>
    </row>
    <row r="2387" spans="2:6">
      <c r="B2387" s="52"/>
      <c r="C2387" s="37"/>
      <c r="D2387" s="37"/>
      <c r="E2387" s="37"/>
      <c r="F2387" s="37"/>
    </row>
    <row r="2388" spans="2:6">
      <c r="B2388" s="52"/>
      <c r="C2388" s="37"/>
      <c r="D2388" s="37"/>
      <c r="E2388" s="37"/>
      <c r="F2388" s="37"/>
    </row>
    <row r="2389" spans="2:6">
      <c r="B2389" s="52"/>
      <c r="C2389" s="37"/>
      <c r="D2389" s="37"/>
      <c r="E2389" s="37"/>
      <c r="F2389" s="37"/>
    </row>
    <row r="2390" spans="2:6">
      <c r="B2390" s="52"/>
      <c r="C2390" s="37"/>
      <c r="D2390" s="37"/>
      <c r="E2390" s="37"/>
      <c r="F2390" s="37"/>
    </row>
    <row r="2391" spans="2:6">
      <c r="B2391" s="52"/>
      <c r="C2391" s="37"/>
      <c r="D2391" s="37"/>
      <c r="E2391" s="37"/>
      <c r="F2391" s="37"/>
    </row>
    <row r="2392" spans="2:6">
      <c r="B2392" s="52"/>
      <c r="C2392" s="37"/>
      <c r="D2392" s="37"/>
      <c r="E2392" s="37"/>
      <c r="F2392" s="37"/>
    </row>
    <row r="2393" spans="2:6">
      <c r="B2393" s="52"/>
      <c r="C2393" s="37"/>
      <c r="D2393" s="37"/>
      <c r="E2393" s="37"/>
      <c r="F2393" s="37"/>
    </row>
    <row r="2394" spans="2:6">
      <c r="B2394" s="52"/>
      <c r="C2394" s="37"/>
      <c r="D2394" s="37"/>
      <c r="E2394" s="37"/>
      <c r="F2394" s="37"/>
    </row>
    <row r="2395" spans="2:6">
      <c r="B2395" s="52"/>
      <c r="C2395" s="37"/>
      <c r="D2395" s="37"/>
      <c r="E2395" s="37"/>
      <c r="F2395" s="37"/>
    </row>
    <row r="2396" spans="2:6">
      <c r="B2396" s="52"/>
      <c r="C2396" s="37"/>
      <c r="D2396" s="37"/>
      <c r="E2396" s="37"/>
      <c r="F2396" s="37"/>
    </row>
    <row r="2397" spans="2:6">
      <c r="B2397" s="52"/>
      <c r="C2397" s="37"/>
      <c r="D2397" s="37"/>
      <c r="E2397" s="37"/>
      <c r="F2397" s="37"/>
    </row>
    <row r="2398" spans="2:6">
      <c r="B2398" s="52"/>
      <c r="C2398" s="37"/>
      <c r="D2398" s="37"/>
      <c r="E2398" s="37"/>
      <c r="F2398" s="37"/>
    </row>
    <row r="2399" spans="2:6">
      <c r="B2399" s="52"/>
      <c r="C2399" s="37"/>
      <c r="D2399" s="37"/>
      <c r="E2399" s="37"/>
      <c r="F2399" s="37"/>
    </row>
    <row r="2400" spans="2:6">
      <c r="B2400" s="52"/>
      <c r="C2400" s="37"/>
      <c r="D2400" s="37"/>
      <c r="E2400" s="37"/>
      <c r="F2400" s="37"/>
    </row>
    <row r="2401" spans="2:6">
      <c r="B2401" s="52"/>
      <c r="C2401" s="37"/>
      <c r="D2401" s="37"/>
      <c r="E2401" s="37"/>
      <c r="F2401" s="37"/>
    </row>
    <row r="2402" spans="2:6">
      <c r="B2402" s="52"/>
      <c r="C2402" s="37"/>
      <c r="D2402" s="37"/>
      <c r="E2402" s="37"/>
      <c r="F2402" s="37"/>
    </row>
    <row r="2403" spans="2:6">
      <c r="B2403" s="52"/>
      <c r="C2403" s="37"/>
      <c r="D2403" s="37"/>
      <c r="E2403" s="37"/>
      <c r="F2403" s="37"/>
    </row>
    <row r="2404" spans="2:6">
      <c r="B2404" s="52"/>
      <c r="C2404" s="37"/>
      <c r="D2404" s="37"/>
      <c r="E2404" s="37"/>
      <c r="F2404" s="37"/>
    </row>
    <row r="2405" spans="2:6">
      <c r="B2405" s="52"/>
      <c r="C2405" s="37"/>
      <c r="D2405" s="37"/>
      <c r="E2405" s="37"/>
      <c r="F2405" s="37"/>
    </row>
    <row r="2406" spans="2:6">
      <c r="B2406" s="52"/>
      <c r="C2406" s="37"/>
      <c r="D2406" s="37"/>
      <c r="E2406" s="37"/>
      <c r="F2406" s="37"/>
    </row>
    <row r="2407" spans="2:6">
      <c r="B2407" s="52"/>
      <c r="C2407" s="37"/>
      <c r="D2407" s="37"/>
      <c r="E2407" s="37"/>
      <c r="F2407" s="37"/>
    </row>
    <row r="2408" spans="2:6">
      <c r="B2408" s="52"/>
      <c r="C2408" s="37"/>
      <c r="D2408" s="37"/>
      <c r="E2408" s="37"/>
      <c r="F2408" s="37"/>
    </row>
    <row r="2409" spans="2:6">
      <c r="B2409" s="52"/>
      <c r="C2409" s="37"/>
      <c r="D2409" s="37"/>
      <c r="E2409" s="37"/>
      <c r="F2409" s="37"/>
    </row>
    <row r="2410" spans="2:6">
      <c r="B2410" s="52"/>
      <c r="C2410" s="37"/>
      <c r="D2410" s="37"/>
      <c r="E2410" s="37"/>
      <c r="F2410" s="37"/>
    </row>
    <row r="2411" spans="2:6">
      <c r="B2411" s="52"/>
      <c r="C2411" s="37"/>
      <c r="D2411" s="37"/>
      <c r="E2411" s="37"/>
      <c r="F2411" s="37"/>
    </row>
    <row r="2412" spans="2:6">
      <c r="B2412" s="52"/>
      <c r="C2412" s="37"/>
      <c r="D2412" s="37"/>
      <c r="E2412" s="37"/>
      <c r="F2412" s="37"/>
    </row>
    <row r="2413" spans="2:6">
      <c r="B2413" s="52"/>
      <c r="C2413" s="37"/>
      <c r="D2413" s="37"/>
      <c r="E2413" s="37"/>
      <c r="F2413" s="37"/>
    </row>
    <row r="2414" spans="2:6">
      <c r="B2414" s="52"/>
      <c r="C2414" s="37"/>
      <c r="D2414" s="37"/>
      <c r="E2414" s="37"/>
      <c r="F2414" s="37"/>
    </row>
    <row r="2415" spans="2:6">
      <c r="B2415" s="52"/>
      <c r="C2415" s="37"/>
      <c r="D2415" s="37"/>
      <c r="E2415" s="37"/>
      <c r="F2415" s="37"/>
    </row>
    <row r="2416" spans="2:6">
      <c r="B2416" s="52"/>
      <c r="C2416" s="37"/>
      <c r="D2416" s="37"/>
      <c r="E2416" s="37"/>
      <c r="F2416" s="37"/>
    </row>
    <row r="2417" spans="2:6">
      <c r="B2417" s="52"/>
      <c r="C2417" s="37"/>
      <c r="D2417" s="37"/>
      <c r="E2417" s="37"/>
      <c r="F2417" s="37"/>
    </row>
    <row r="2418" spans="2:6">
      <c r="B2418" s="52"/>
      <c r="C2418" s="37"/>
      <c r="D2418" s="37"/>
      <c r="E2418" s="37"/>
      <c r="F2418" s="37"/>
    </row>
    <row r="2419" spans="2:6">
      <c r="B2419" s="52"/>
      <c r="C2419" s="37"/>
      <c r="D2419" s="37"/>
      <c r="E2419" s="37"/>
      <c r="F2419" s="37"/>
    </row>
    <row r="2420" spans="2:6">
      <c r="B2420" s="52"/>
      <c r="C2420" s="37"/>
      <c r="D2420" s="37"/>
      <c r="E2420" s="37"/>
      <c r="F2420" s="37"/>
    </row>
    <row r="2421" spans="2:6">
      <c r="B2421" s="52"/>
      <c r="C2421" s="37"/>
      <c r="D2421" s="37"/>
      <c r="E2421" s="37"/>
      <c r="F2421" s="37"/>
    </row>
    <row r="2422" spans="2:6">
      <c r="B2422" s="52"/>
      <c r="C2422" s="37"/>
      <c r="D2422" s="37"/>
      <c r="E2422" s="37"/>
      <c r="F2422" s="37"/>
    </row>
    <row r="2423" spans="2:6">
      <c r="B2423" s="52"/>
      <c r="C2423" s="37"/>
      <c r="D2423" s="37"/>
      <c r="E2423" s="37"/>
      <c r="F2423" s="37"/>
    </row>
    <row r="2424" spans="2:6">
      <c r="B2424" s="52"/>
      <c r="C2424" s="37"/>
      <c r="D2424" s="37"/>
      <c r="E2424" s="37"/>
      <c r="F2424" s="37"/>
    </row>
    <row r="2425" spans="2:6">
      <c r="B2425" s="52"/>
      <c r="C2425" s="37"/>
      <c r="D2425" s="37"/>
      <c r="E2425" s="37"/>
      <c r="F2425" s="37"/>
    </row>
    <row r="2426" spans="2:6">
      <c r="B2426" s="52"/>
      <c r="C2426" s="37"/>
      <c r="D2426" s="37"/>
      <c r="E2426" s="37"/>
      <c r="F2426" s="37"/>
    </row>
    <row r="2427" spans="2:6">
      <c r="B2427" s="52"/>
      <c r="C2427" s="37"/>
      <c r="D2427" s="37"/>
      <c r="E2427" s="37"/>
      <c r="F2427" s="37"/>
    </row>
    <row r="2428" spans="2:6">
      <c r="B2428" s="52"/>
      <c r="C2428" s="37"/>
      <c r="D2428" s="37"/>
      <c r="E2428" s="37"/>
      <c r="F2428" s="37"/>
    </row>
    <row r="2429" spans="2:6">
      <c r="B2429" s="52"/>
      <c r="C2429" s="37"/>
      <c r="D2429" s="37"/>
      <c r="E2429" s="37"/>
      <c r="F2429" s="37"/>
    </row>
    <row r="2430" spans="2:6">
      <c r="B2430" s="52"/>
      <c r="C2430" s="37"/>
      <c r="D2430" s="37"/>
      <c r="E2430" s="37"/>
      <c r="F2430" s="37"/>
    </row>
    <row r="2431" spans="2:6">
      <c r="B2431" s="52"/>
      <c r="C2431" s="37"/>
      <c r="D2431" s="37"/>
      <c r="E2431" s="37"/>
      <c r="F2431" s="37"/>
    </row>
    <row r="2432" spans="2:6">
      <c r="B2432" s="52"/>
      <c r="C2432" s="37"/>
      <c r="D2432" s="37"/>
      <c r="E2432" s="37"/>
      <c r="F2432" s="37"/>
    </row>
    <row r="2433" spans="2:6">
      <c r="B2433" s="52"/>
      <c r="C2433" s="37"/>
      <c r="D2433" s="37"/>
      <c r="E2433" s="37"/>
      <c r="F2433" s="37"/>
    </row>
    <row r="2434" spans="2:6">
      <c r="B2434" s="52"/>
      <c r="C2434" s="37"/>
      <c r="D2434" s="37"/>
      <c r="E2434" s="37"/>
      <c r="F2434" s="37"/>
    </row>
    <row r="2435" spans="2:6">
      <c r="B2435" s="52"/>
      <c r="C2435" s="37"/>
      <c r="D2435" s="37"/>
      <c r="E2435" s="37"/>
      <c r="F2435" s="37"/>
    </row>
    <row r="2436" spans="2:6">
      <c r="B2436" s="52"/>
      <c r="C2436" s="37"/>
      <c r="D2436" s="37"/>
      <c r="E2436" s="37"/>
      <c r="F2436" s="37"/>
    </row>
    <row r="2437" spans="2:6">
      <c r="B2437" s="52"/>
      <c r="C2437" s="37"/>
      <c r="D2437" s="37"/>
      <c r="E2437" s="37"/>
      <c r="F2437" s="37"/>
    </row>
    <row r="2438" spans="2:6">
      <c r="B2438" s="52"/>
      <c r="C2438" s="37"/>
      <c r="D2438" s="37"/>
      <c r="E2438" s="37"/>
      <c r="F2438" s="37"/>
    </row>
    <row r="2439" spans="2:6">
      <c r="B2439" s="52"/>
      <c r="C2439" s="37"/>
      <c r="D2439" s="37"/>
      <c r="E2439" s="37"/>
      <c r="F2439" s="37"/>
    </row>
    <row r="2440" spans="2:6">
      <c r="B2440" s="52"/>
      <c r="C2440" s="37"/>
      <c r="D2440" s="37"/>
      <c r="E2440" s="37"/>
      <c r="F2440" s="37"/>
    </row>
    <row r="2441" spans="2:6">
      <c r="B2441" s="52"/>
      <c r="C2441" s="37"/>
      <c r="D2441" s="37"/>
      <c r="E2441" s="37"/>
      <c r="F2441" s="37"/>
    </row>
    <row r="2442" spans="2:6">
      <c r="B2442" s="52"/>
      <c r="C2442" s="37"/>
      <c r="D2442" s="37"/>
      <c r="E2442" s="37"/>
      <c r="F2442" s="37"/>
    </row>
    <row r="2443" spans="2:6">
      <c r="B2443" s="52"/>
      <c r="C2443" s="37"/>
      <c r="D2443" s="37"/>
      <c r="E2443" s="37"/>
      <c r="F2443" s="37"/>
    </row>
    <row r="2444" spans="2:6">
      <c r="B2444" s="52"/>
      <c r="C2444" s="37"/>
      <c r="D2444" s="37"/>
      <c r="E2444" s="37"/>
      <c r="F2444" s="37"/>
    </row>
    <row r="2445" spans="2:6">
      <c r="B2445" s="52"/>
      <c r="C2445" s="37"/>
      <c r="D2445" s="37"/>
      <c r="E2445" s="37"/>
      <c r="F2445" s="37"/>
    </row>
    <row r="2446" spans="2:6">
      <c r="B2446" s="52"/>
      <c r="C2446" s="37"/>
      <c r="D2446" s="37"/>
      <c r="E2446" s="37"/>
      <c r="F2446" s="37"/>
    </row>
    <row r="2447" spans="2:6">
      <c r="B2447" s="52"/>
      <c r="C2447" s="37"/>
      <c r="D2447" s="37"/>
      <c r="E2447" s="37"/>
      <c r="F2447" s="37"/>
    </row>
    <row r="2448" spans="2:6">
      <c r="B2448" s="52"/>
      <c r="C2448" s="37"/>
      <c r="D2448" s="37"/>
      <c r="E2448" s="37"/>
      <c r="F2448" s="37"/>
    </row>
    <row r="2449" spans="2:6">
      <c r="B2449" s="52"/>
      <c r="C2449" s="37"/>
      <c r="D2449" s="37"/>
      <c r="E2449" s="37"/>
      <c r="F2449" s="37"/>
    </row>
    <row r="2450" spans="2:6">
      <c r="B2450" s="52"/>
      <c r="C2450" s="37"/>
      <c r="D2450" s="37"/>
      <c r="E2450" s="37"/>
      <c r="F2450" s="37"/>
    </row>
    <row r="2451" spans="2:6">
      <c r="B2451" s="52"/>
      <c r="C2451" s="37"/>
      <c r="D2451" s="37"/>
      <c r="E2451" s="37"/>
      <c r="F2451" s="37"/>
    </row>
    <row r="2452" spans="2:6">
      <c r="B2452" s="52"/>
      <c r="C2452" s="37"/>
      <c r="D2452" s="37"/>
      <c r="E2452" s="37"/>
      <c r="F2452" s="37"/>
    </row>
    <row r="2453" spans="2:6">
      <c r="B2453" s="52"/>
      <c r="C2453" s="37"/>
      <c r="D2453" s="37"/>
      <c r="E2453" s="37"/>
      <c r="F2453" s="37"/>
    </row>
    <row r="2454" spans="2:6">
      <c r="B2454" s="52"/>
      <c r="C2454" s="37"/>
      <c r="D2454" s="37"/>
      <c r="E2454" s="37"/>
      <c r="F2454" s="37"/>
    </row>
    <row r="2455" spans="2:6">
      <c r="B2455" s="52"/>
      <c r="C2455" s="37"/>
      <c r="D2455" s="37"/>
      <c r="E2455" s="37"/>
      <c r="F2455" s="37"/>
    </row>
    <row r="2456" spans="2:6">
      <c r="B2456" s="52"/>
      <c r="C2456" s="37"/>
      <c r="D2456" s="37"/>
      <c r="E2456" s="37"/>
      <c r="F2456" s="37"/>
    </row>
    <row r="2457" spans="2:6">
      <c r="B2457" s="52"/>
      <c r="C2457" s="37"/>
      <c r="D2457" s="37"/>
      <c r="E2457" s="37"/>
      <c r="F2457" s="37"/>
    </row>
    <row r="2458" spans="2:6">
      <c r="B2458" s="52"/>
      <c r="C2458" s="37"/>
      <c r="D2458" s="37"/>
      <c r="E2458" s="37"/>
      <c r="F2458" s="37"/>
    </row>
    <row r="2459" spans="2:6">
      <c r="B2459" s="52"/>
      <c r="C2459" s="37"/>
      <c r="D2459" s="37"/>
      <c r="E2459" s="37"/>
      <c r="F2459" s="37"/>
    </row>
    <row r="2460" spans="2:6">
      <c r="B2460" s="52"/>
      <c r="C2460" s="37"/>
      <c r="D2460" s="37"/>
      <c r="E2460" s="37"/>
      <c r="F2460" s="37"/>
    </row>
    <row r="2461" spans="2:6">
      <c r="B2461" s="52"/>
      <c r="C2461" s="37"/>
      <c r="D2461" s="37"/>
      <c r="E2461" s="37"/>
      <c r="F2461" s="37"/>
    </row>
    <row r="2462" spans="2:6">
      <c r="B2462" s="52"/>
      <c r="C2462" s="37"/>
      <c r="D2462" s="37"/>
      <c r="E2462" s="37"/>
      <c r="F2462" s="37"/>
    </row>
    <row r="2463" spans="2:6">
      <c r="B2463" s="52"/>
      <c r="C2463" s="37"/>
      <c r="D2463" s="37"/>
      <c r="E2463" s="37"/>
      <c r="F2463" s="37"/>
    </row>
    <row r="2464" spans="2:6">
      <c r="B2464" s="52"/>
      <c r="C2464" s="37"/>
      <c r="D2464" s="37"/>
      <c r="E2464" s="37"/>
      <c r="F2464" s="37"/>
    </row>
    <row r="2465" spans="2:6">
      <c r="B2465" s="52"/>
      <c r="C2465" s="37"/>
      <c r="D2465" s="37"/>
      <c r="E2465" s="37"/>
      <c r="F2465" s="37"/>
    </row>
    <row r="2466" spans="2:6">
      <c r="B2466" s="52"/>
      <c r="C2466" s="37"/>
      <c r="D2466" s="37"/>
      <c r="E2466" s="37"/>
      <c r="F2466" s="37"/>
    </row>
    <row r="2467" spans="2:6">
      <c r="B2467" s="52"/>
      <c r="C2467" s="37"/>
      <c r="D2467" s="37"/>
      <c r="E2467" s="37"/>
      <c r="F2467" s="37"/>
    </row>
    <row r="2468" spans="2:6">
      <c r="B2468" s="52"/>
      <c r="C2468" s="37"/>
      <c r="D2468" s="37"/>
      <c r="E2468" s="37"/>
      <c r="F2468" s="37"/>
    </row>
    <row r="2469" spans="2:6">
      <c r="B2469" s="52"/>
      <c r="C2469" s="37"/>
      <c r="D2469" s="37"/>
      <c r="E2469" s="37"/>
      <c r="F2469" s="37"/>
    </row>
    <row r="2470" spans="2:6">
      <c r="B2470" s="52"/>
      <c r="C2470" s="37"/>
      <c r="D2470" s="37"/>
      <c r="E2470" s="37"/>
      <c r="F2470" s="37"/>
    </row>
    <row r="2471" spans="2:6">
      <c r="B2471" s="52"/>
      <c r="C2471" s="37"/>
      <c r="D2471" s="37"/>
      <c r="E2471" s="37"/>
      <c r="F2471" s="37"/>
    </row>
    <row r="2472" spans="2:6">
      <c r="B2472" s="52"/>
      <c r="C2472" s="37"/>
      <c r="D2472" s="37"/>
      <c r="E2472" s="37"/>
      <c r="F2472" s="37"/>
    </row>
    <row r="2473" spans="2:6">
      <c r="B2473" s="52"/>
      <c r="C2473" s="37"/>
      <c r="D2473" s="37"/>
      <c r="E2473" s="37"/>
      <c r="F2473" s="37"/>
    </row>
    <row r="2474" spans="2:6">
      <c r="B2474" s="52"/>
      <c r="C2474" s="37"/>
      <c r="D2474" s="37"/>
      <c r="E2474" s="37"/>
      <c r="F2474" s="37"/>
    </row>
    <row r="2475" spans="2:6">
      <c r="B2475" s="52"/>
      <c r="C2475" s="37"/>
      <c r="D2475" s="37"/>
      <c r="E2475" s="37"/>
      <c r="F2475" s="37"/>
    </row>
    <row r="2476" spans="2:6">
      <c r="B2476" s="52"/>
      <c r="C2476" s="37"/>
      <c r="D2476" s="37"/>
      <c r="E2476" s="37"/>
      <c r="F2476" s="37"/>
    </row>
    <row r="2477" spans="2:6">
      <c r="B2477" s="52"/>
      <c r="C2477" s="37"/>
      <c r="D2477" s="37"/>
      <c r="E2477" s="37"/>
      <c r="F2477" s="37"/>
    </row>
    <row r="2478" spans="2:6">
      <c r="B2478" s="52"/>
      <c r="C2478" s="37"/>
      <c r="D2478" s="37"/>
      <c r="E2478" s="37"/>
      <c r="F2478" s="37"/>
    </row>
    <row r="2479" spans="2:6">
      <c r="B2479" s="52"/>
      <c r="C2479" s="37"/>
      <c r="D2479" s="37"/>
      <c r="E2479" s="37"/>
      <c r="F2479" s="37"/>
    </row>
    <row r="2480" spans="2:6">
      <c r="B2480" s="52"/>
      <c r="C2480" s="37"/>
      <c r="D2480" s="37"/>
      <c r="E2480" s="37"/>
      <c r="F2480" s="37"/>
    </row>
    <row r="2481" spans="2:6">
      <c r="B2481" s="52"/>
      <c r="C2481" s="37"/>
      <c r="D2481" s="37"/>
      <c r="E2481" s="37"/>
      <c r="F2481" s="37"/>
    </row>
    <row r="2482" spans="2:6">
      <c r="B2482" s="52"/>
      <c r="C2482" s="37"/>
      <c r="D2482" s="37"/>
      <c r="E2482" s="37"/>
      <c r="F2482" s="37"/>
    </row>
    <row r="2483" spans="2:6">
      <c r="B2483" s="52"/>
      <c r="C2483" s="37"/>
      <c r="D2483" s="37"/>
      <c r="E2483" s="37"/>
      <c r="F2483" s="37"/>
    </row>
    <row r="2484" spans="2:6">
      <c r="B2484" s="52"/>
      <c r="C2484" s="37"/>
      <c r="D2484" s="37"/>
      <c r="E2484" s="37"/>
      <c r="F2484" s="37"/>
    </row>
    <row r="2485" spans="2:6">
      <c r="B2485" s="52"/>
      <c r="C2485" s="37"/>
      <c r="D2485" s="37"/>
      <c r="E2485" s="37"/>
      <c r="F2485" s="37"/>
    </row>
    <row r="2486" spans="2:6">
      <c r="B2486" s="52"/>
      <c r="C2486" s="37"/>
      <c r="D2486" s="37"/>
      <c r="E2486" s="37"/>
      <c r="F2486" s="37"/>
    </row>
    <row r="2487" spans="2:6">
      <c r="B2487" s="52"/>
      <c r="C2487" s="37"/>
      <c r="D2487" s="37"/>
      <c r="E2487" s="37"/>
      <c r="F2487" s="37"/>
    </row>
    <row r="2488" spans="2:6">
      <c r="B2488" s="52"/>
      <c r="C2488" s="37"/>
      <c r="D2488" s="37"/>
      <c r="E2488" s="37"/>
      <c r="F2488" s="37"/>
    </row>
    <row r="2489" spans="2:6">
      <c r="B2489" s="52"/>
      <c r="C2489" s="37"/>
      <c r="D2489" s="37"/>
      <c r="E2489" s="37"/>
      <c r="F2489" s="37"/>
    </row>
    <row r="2490" spans="2:6">
      <c r="B2490" s="52"/>
      <c r="C2490" s="37"/>
      <c r="D2490" s="37"/>
      <c r="E2490" s="37"/>
      <c r="F2490" s="37"/>
    </row>
    <row r="2491" spans="2:6">
      <c r="B2491" s="52"/>
      <c r="C2491" s="37"/>
      <c r="D2491" s="37"/>
      <c r="E2491" s="37"/>
      <c r="F2491" s="37"/>
    </row>
    <row r="2492" spans="2:6">
      <c r="B2492" s="52"/>
      <c r="C2492" s="37"/>
      <c r="D2492" s="37"/>
      <c r="E2492" s="37"/>
      <c r="F2492" s="37"/>
    </row>
    <row r="2493" spans="2:6">
      <c r="B2493" s="52"/>
      <c r="C2493" s="37"/>
      <c r="D2493" s="37"/>
      <c r="E2493" s="37"/>
      <c r="F2493" s="37"/>
    </row>
    <row r="2494" spans="2:6">
      <c r="B2494" s="52"/>
      <c r="C2494" s="37"/>
      <c r="D2494" s="37"/>
      <c r="E2494" s="37"/>
      <c r="F2494" s="37"/>
    </row>
    <row r="2495" spans="2:6">
      <c r="B2495" s="52"/>
      <c r="C2495" s="37"/>
      <c r="D2495" s="37"/>
      <c r="E2495" s="37"/>
      <c r="F2495" s="37"/>
    </row>
    <row r="2496" spans="2:6">
      <c r="B2496" s="52"/>
      <c r="C2496" s="37"/>
      <c r="D2496" s="37"/>
      <c r="E2496" s="37"/>
      <c r="F2496" s="37"/>
    </row>
    <row r="2497" spans="2:6">
      <c r="B2497" s="52"/>
      <c r="C2497" s="37"/>
      <c r="D2497" s="37"/>
      <c r="E2497" s="37"/>
      <c r="F2497" s="37"/>
    </row>
    <row r="2498" spans="2:6">
      <c r="B2498" s="52"/>
      <c r="C2498" s="37"/>
      <c r="D2498" s="37"/>
      <c r="E2498" s="37"/>
      <c r="F2498" s="37"/>
    </row>
    <row r="2499" spans="2:6">
      <c r="B2499" s="52"/>
      <c r="C2499" s="37"/>
      <c r="D2499" s="37"/>
      <c r="E2499" s="37"/>
      <c r="F2499" s="37"/>
    </row>
    <row r="2500" spans="2:6">
      <c r="B2500" s="52"/>
      <c r="C2500" s="37"/>
      <c r="D2500" s="37"/>
      <c r="E2500" s="37"/>
      <c r="F2500" s="37"/>
    </row>
    <row r="2501" spans="2:6">
      <c r="B2501" s="52"/>
      <c r="C2501" s="37"/>
      <c r="D2501" s="37"/>
      <c r="E2501" s="37"/>
      <c r="F2501" s="37"/>
    </row>
    <row r="2502" spans="2:6">
      <c r="B2502" s="52"/>
      <c r="C2502" s="37"/>
      <c r="D2502" s="37"/>
      <c r="E2502" s="37"/>
      <c r="F2502" s="37"/>
    </row>
    <row r="2503" spans="2:6">
      <c r="B2503" s="52"/>
      <c r="C2503" s="37"/>
      <c r="D2503" s="37"/>
      <c r="E2503" s="37"/>
      <c r="F2503" s="37"/>
    </row>
    <row r="2504" spans="2:6">
      <c r="B2504" s="52"/>
      <c r="C2504" s="37"/>
      <c r="D2504" s="37"/>
      <c r="E2504" s="37"/>
      <c r="F2504" s="37"/>
    </row>
    <row r="2505" spans="2:6">
      <c r="B2505" s="52"/>
      <c r="C2505" s="37"/>
      <c r="D2505" s="37"/>
      <c r="E2505" s="37"/>
      <c r="F2505" s="37"/>
    </row>
    <row r="2506" spans="2:6">
      <c r="B2506" s="52"/>
      <c r="C2506" s="37"/>
      <c r="D2506" s="37"/>
      <c r="E2506" s="37"/>
      <c r="F2506" s="37"/>
    </row>
    <row r="2507" spans="2:6">
      <c r="B2507" s="52"/>
      <c r="C2507" s="37"/>
      <c r="D2507" s="37"/>
      <c r="E2507" s="37"/>
      <c r="F2507" s="37"/>
    </row>
    <row r="2508" spans="2:6">
      <c r="B2508" s="52"/>
      <c r="C2508" s="37"/>
      <c r="D2508" s="37"/>
      <c r="E2508" s="37"/>
      <c r="F2508" s="37"/>
    </row>
    <row r="2509" spans="2:6">
      <c r="B2509" s="52"/>
      <c r="C2509" s="37"/>
      <c r="D2509" s="37"/>
      <c r="E2509" s="37"/>
      <c r="F2509" s="37"/>
    </row>
    <row r="2510" spans="2:6">
      <c r="B2510" s="52"/>
      <c r="C2510" s="37"/>
      <c r="D2510" s="37"/>
      <c r="E2510" s="37"/>
      <c r="F2510" s="37"/>
    </row>
    <row r="2511" spans="2:6">
      <c r="B2511" s="52"/>
      <c r="C2511" s="37"/>
      <c r="D2511" s="37"/>
      <c r="E2511" s="37"/>
      <c r="F2511" s="37"/>
    </row>
    <row r="2512" spans="2:6">
      <c r="B2512" s="52"/>
      <c r="C2512" s="37"/>
      <c r="D2512" s="37"/>
      <c r="E2512" s="37"/>
      <c r="F2512" s="37"/>
    </row>
    <row r="2513" spans="2:6">
      <c r="B2513" s="52"/>
      <c r="C2513" s="37"/>
      <c r="D2513" s="37"/>
      <c r="E2513" s="37"/>
      <c r="F2513" s="37"/>
    </row>
    <row r="2514" spans="2:6">
      <c r="B2514" s="52"/>
      <c r="C2514" s="37"/>
      <c r="D2514" s="37"/>
      <c r="E2514" s="37"/>
      <c r="F2514" s="37"/>
    </row>
    <row r="2515" spans="2:6">
      <c r="B2515" s="52"/>
      <c r="C2515" s="37"/>
      <c r="D2515" s="37"/>
      <c r="E2515" s="37"/>
      <c r="F2515" s="37"/>
    </row>
    <row r="2516" spans="2:6">
      <c r="B2516" s="52"/>
      <c r="C2516" s="37"/>
      <c r="D2516" s="37"/>
      <c r="E2516" s="37"/>
      <c r="F2516" s="37"/>
    </row>
    <row r="2517" spans="2:6">
      <c r="B2517" s="52"/>
      <c r="C2517" s="37"/>
      <c r="D2517" s="37"/>
      <c r="E2517" s="37"/>
      <c r="F2517" s="37"/>
    </row>
    <row r="2518" spans="2:6">
      <c r="B2518" s="52"/>
      <c r="C2518" s="37"/>
      <c r="D2518" s="37"/>
      <c r="E2518" s="37"/>
      <c r="F2518" s="37"/>
    </row>
    <row r="2519" spans="2:6">
      <c r="B2519" s="52"/>
      <c r="C2519" s="37"/>
      <c r="D2519" s="37"/>
      <c r="E2519" s="37"/>
      <c r="F2519" s="37"/>
    </row>
    <row r="2520" spans="2:6">
      <c r="B2520" s="52"/>
      <c r="C2520" s="37"/>
      <c r="D2520" s="37"/>
      <c r="E2520" s="37"/>
      <c r="F2520" s="37"/>
    </row>
    <row r="2521" spans="2:6">
      <c r="B2521" s="52"/>
      <c r="C2521" s="37"/>
      <c r="D2521" s="37"/>
      <c r="E2521" s="37"/>
      <c r="F2521" s="37"/>
    </row>
    <row r="2522" spans="2:6">
      <c r="B2522" s="52"/>
      <c r="C2522" s="37"/>
      <c r="D2522" s="37"/>
      <c r="E2522" s="37"/>
      <c r="F2522" s="37"/>
    </row>
    <row r="2523" spans="2:6">
      <c r="B2523" s="52"/>
      <c r="C2523" s="37"/>
      <c r="D2523" s="37"/>
      <c r="E2523" s="37"/>
      <c r="F2523" s="37"/>
    </row>
    <row r="2524" spans="2:6">
      <c r="B2524" s="52"/>
      <c r="C2524" s="37"/>
      <c r="D2524" s="37"/>
      <c r="E2524" s="37"/>
      <c r="F2524" s="37"/>
    </row>
    <row r="2525" spans="2:6">
      <c r="B2525" s="52"/>
      <c r="C2525" s="37"/>
      <c r="D2525" s="37"/>
      <c r="E2525" s="37"/>
      <c r="F2525" s="37"/>
    </row>
    <row r="2526" spans="2:6">
      <c r="B2526" s="52"/>
      <c r="C2526" s="37"/>
      <c r="D2526" s="37"/>
      <c r="E2526" s="37"/>
      <c r="F2526" s="37"/>
    </row>
    <row r="2527" spans="2:6">
      <c r="B2527" s="52"/>
      <c r="C2527" s="37"/>
      <c r="D2527" s="37"/>
      <c r="E2527" s="37"/>
      <c r="F2527" s="37"/>
    </row>
    <row r="2528" spans="2:6">
      <c r="B2528" s="52"/>
      <c r="C2528" s="37"/>
      <c r="D2528" s="37"/>
      <c r="E2528" s="37"/>
      <c r="F2528" s="37"/>
    </row>
    <row r="2529" spans="2:6">
      <c r="B2529" s="52"/>
      <c r="C2529" s="37"/>
      <c r="D2529" s="37"/>
      <c r="E2529" s="37"/>
      <c r="F2529" s="37"/>
    </row>
    <row r="2530" spans="2:6">
      <c r="B2530" s="52"/>
      <c r="C2530" s="37"/>
      <c r="D2530" s="37"/>
      <c r="E2530" s="37"/>
      <c r="F2530" s="37"/>
    </row>
    <row r="2531" spans="2:6">
      <c r="B2531" s="52"/>
      <c r="C2531" s="37"/>
      <c r="D2531" s="37"/>
      <c r="E2531" s="37"/>
      <c r="F2531" s="37"/>
    </row>
    <row r="2532" spans="2:6">
      <c r="B2532" s="52"/>
      <c r="C2532" s="37"/>
      <c r="D2532" s="37"/>
      <c r="E2532" s="37"/>
      <c r="F2532" s="37"/>
    </row>
    <row r="2533" spans="2:6">
      <c r="B2533" s="52"/>
      <c r="C2533" s="37"/>
      <c r="D2533" s="37"/>
      <c r="E2533" s="37"/>
      <c r="F2533" s="37"/>
    </row>
    <row r="2534" spans="2:6">
      <c r="B2534" s="52"/>
      <c r="C2534" s="37"/>
      <c r="D2534" s="37"/>
      <c r="E2534" s="37"/>
      <c r="F2534" s="37"/>
    </row>
    <row r="2535" spans="2:6">
      <c r="B2535" s="52"/>
      <c r="C2535" s="37"/>
      <c r="D2535" s="37"/>
      <c r="E2535" s="37"/>
      <c r="F2535" s="37"/>
    </row>
    <row r="2536" spans="2:6">
      <c r="B2536" s="52"/>
      <c r="C2536" s="37"/>
      <c r="D2536" s="37"/>
      <c r="E2536" s="37"/>
      <c r="F2536" s="37"/>
    </row>
    <row r="2537" spans="2:6">
      <c r="B2537" s="52"/>
      <c r="C2537" s="37"/>
      <c r="D2537" s="37"/>
      <c r="E2537" s="37"/>
      <c r="F2537" s="37"/>
    </row>
    <row r="2538" spans="2:6">
      <c r="B2538" s="52"/>
      <c r="C2538" s="37"/>
      <c r="D2538" s="37"/>
      <c r="E2538" s="37"/>
      <c r="F2538" s="37"/>
    </row>
    <row r="2539" spans="2:6">
      <c r="B2539" s="52"/>
      <c r="C2539" s="37"/>
      <c r="D2539" s="37"/>
      <c r="E2539" s="37"/>
      <c r="F2539" s="37"/>
    </row>
    <row r="2540" spans="2:6">
      <c r="B2540" s="52"/>
      <c r="C2540" s="37"/>
      <c r="D2540" s="37"/>
      <c r="E2540" s="37"/>
      <c r="F2540" s="37"/>
    </row>
    <row r="2541" spans="2:6">
      <c r="B2541" s="52"/>
      <c r="C2541" s="37"/>
      <c r="D2541" s="37"/>
      <c r="E2541" s="37"/>
      <c r="F2541" s="37"/>
    </row>
    <row r="2542" spans="2:6">
      <c r="B2542" s="52"/>
      <c r="C2542" s="37"/>
      <c r="D2542" s="37"/>
      <c r="E2542" s="37"/>
      <c r="F2542" s="37"/>
    </row>
    <row r="2543" spans="2:6">
      <c r="B2543" s="52"/>
      <c r="C2543" s="37"/>
      <c r="D2543" s="37"/>
      <c r="E2543" s="37"/>
      <c r="F2543" s="37"/>
    </row>
    <row r="2544" spans="2:6">
      <c r="B2544" s="52"/>
      <c r="C2544" s="37"/>
      <c r="D2544" s="37"/>
      <c r="E2544" s="37"/>
      <c r="F2544" s="37"/>
    </row>
    <row r="2545" spans="2:6">
      <c r="B2545" s="52"/>
      <c r="C2545" s="37"/>
      <c r="D2545" s="37"/>
      <c r="E2545" s="37"/>
      <c r="F2545" s="37"/>
    </row>
    <row r="2546" spans="2:6">
      <c r="B2546" s="52"/>
      <c r="C2546" s="37"/>
      <c r="D2546" s="37"/>
      <c r="E2546" s="37"/>
      <c r="F2546" s="37"/>
    </row>
    <row r="2547" spans="2:6">
      <c r="B2547" s="52"/>
      <c r="C2547" s="37"/>
      <c r="D2547" s="37"/>
      <c r="E2547" s="37"/>
      <c r="F2547" s="37"/>
    </row>
    <row r="2548" spans="2:6">
      <c r="B2548" s="52"/>
      <c r="C2548" s="37"/>
      <c r="D2548" s="37"/>
      <c r="E2548" s="37"/>
      <c r="F2548" s="37"/>
    </row>
    <row r="2549" spans="2:6">
      <c r="B2549" s="52"/>
      <c r="C2549" s="37"/>
      <c r="D2549" s="37"/>
      <c r="E2549" s="37"/>
      <c r="F2549" s="37"/>
    </row>
    <row r="2550" spans="2:6">
      <c r="B2550" s="52"/>
      <c r="C2550" s="37"/>
      <c r="D2550" s="37"/>
      <c r="E2550" s="37"/>
      <c r="F2550" s="37"/>
    </row>
    <row r="2551" spans="2:6">
      <c r="B2551" s="52"/>
      <c r="C2551" s="37"/>
      <c r="D2551" s="37"/>
      <c r="E2551" s="37"/>
      <c r="F2551" s="37"/>
    </row>
    <row r="2552" spans="2:6">
      <c r="B2552" s="52"/>
      <c r="C2552" s="37"/>
      <c r="D2552" s="37"/>
      <c r="E2552" s="37"/>
      <c r="F2552" s="37"/>
    </row>
    <row r="2553" spans="2:6">
      <c r="B2553" s="52"/>
      <c r="C2553" s="37"/>
      <c r="D2553" s="37"/>
      <c r="E2553" s="37"/>
      <c r="F2553" s="37"/>
    </row>
    <row r="2554" spans="2:6">
      <c r="B2554" s="52"/>
      <c r="C2554" s="37"/>
      <c r="D2554" s="37"/>
      <c r="E2554" s="37"/>
      <c r="F2554" s="37"/>
    </row>
    <row r="2555" spans="2:6">
      <c r="B2555" s="52"/>
      <c r="C2555" s="37"/>
      <c r="D2555" s="37"/>
      <c r="E2555" s="37"/>
      <c r="F2555" s="37"/>
    </row>
    <row r="2556" spans="2:6">
      <c r="B2556" s="52"/>
      <c r="C2556" s="37"/>
      <c r="D2556" s="37"/>
      <c r="E2556" s="37"/>
      <c r="F2556" s="37"/>
    </row>
    <row r="2557" spans="2:6">
      <c r="B2557" s="52"/>
      <c r="C2557" s="37"/>
      <c r="D2557" s="37"/>
      <c r="E2557" s="37"/>
      <c r="F2557" s="37"/>
    </row>
    <row r="2558" spans="2:6">
      <c r="B2558" s="52"/>
      <c r="C2558" s="37"/>
      <c r="D2558" s="37"/>
      <c r="E2558" s="37"/>
      <c r="F2558" s="37"/>
    </row>
    <row r="2559" spans="2:6">
      <c r="B2559" s="52"/>
      <c r="C2559" s="37"/>
      <c r="D2559" s="37"/>
      <c r="E2559" s="37"/>
      <c r="F2559" s="37"/>
    </row>
    <row r="2560" spans="2:6">
      <c r="B2560" s="52"/>
      <c r="C2560" s="37"/>
      <c r="D2560" s="37"/>
      <c r="E2560" s="37"/>
      <c r="F2560" s="37"/>
    </row>
    <row r="2561" spans="2:6">
      <c r="B2561" s="52"/>
      <c r="C2561" s="37"/>
      <c r="D2561" s="37"/>
      <c r="E2561" s="37"/>
      <c r="F2561" s="37"/>
    </row>
    <row r="2562" spans="2:6">
      <c r="B2562" s="52"/>
      <c r="C2562" s="37"/>
      <c r="D2562" s="37"/>
      <c r="E2562" s="37"/>
      <c r="F2562" s="37"/>
    </row>
    <row r="2563" spans="2:6">
      <c r="B2563" s="52"/>
      <c r="C2563" s="37"/>
      <c r="D2563" s="37"/>
      <c r="E2563" s="37"/>
      <c r="F2563" s="37"/>
    </row>
    <row r="2564" spans="2:6">
      <c r="B2564" s="52"/>
      <c r="C2564" s="37"/>
      <c r="D2564" s="37"/>
      <c r="E2564" s="37"/>
      <c r="F2564" s="37"/>
    </row>
    <row r="2565" spans="2:6">
      <c r="B2565" s="52"/>
      <c r="C2565" s="37"/>
      <c r="D2565" s="37"/>
      <c r="E2565" s="37"/>
      <c r="F2565" s="37"/>
    </row>
    <row r="2566" spans="2:6">
      <c r="B2566" s="52"/>
      <c r="C2566" s="37"/>
      <c r="D2566" s="37"/>
      <c r="E2566" s="37"/>
      <c r="F2566" s="37"/>
    </row>
    <row r="2567" spans="2:6">
      <c r="B2567" s="52"/>
      <c r="C2567" s="37"/>
      <c r="D2567" s="37"/>
      <c r="E2567" s="37"/>
      <c r="F2567" s="37"/>
    </row>
    <row r="2568" spans="2:6">
      <c r="B2568" s="52"/>
      <c r="C2568" s="37"/>
      <c r="D2568" s="37"/>
      <c r="E2568" s="37"/>
      <c r="F2568" s="37"/>
    </row>
    <row r="2569" spans="2:6">
      <c r="B2569" s="52"/>
      <c r="C2569" s="37"/>
      <c r="D2569" s="37"/>
      <c r="E2569" s="37"/>
      <c r="F2569" s="37"/>
    </row>
    <row r="2570" spans="2:6">
      <c r="B2570" s="52"/>
      <c r="C2570" s="37"/>
      <c r="D2570" s="37"/>
      <c r="E2570" s="37"/>
      <c r="F2570" s="37"/>
    </row>
    <row r="2571" spans="2:6">
      <c r="B2571" s="52"/>
      <c r="C2571" s="37"/>
      <c r="D2571" s="37"/>
      <c r="E2571" s="37"/>
      <c r="F2571" s="37"/>
    </row>
    <row r="2572" spans="2:6">
      <c r="B2572" s="52"/>
      <c r="C2572" s="37"/>
      <c r="D2572" s="37"/>
      <c r="E2572" s="37"/>
      <c r="F2572" s="37"/>
    </row>
    <row r="2573" spans="2:6">
      <c r="B2573" s="52"/>
      <c r="C2573" s="37"/>
      <c r="D2573" s="37"/>
      <c r="E2573" s="37"/>
      <c r="F2573" s="37"/>
    </row>
    <row r="2574" spans="2:6">
      <c r="B2574" s="52"/>
      <c r="C2574" s="37"/>
      <c r="D2574" s="37"/>
      <c r="E2574" s="37"/>
      <c r="F2574" s="37"/>
    </row>
    <row r="2575" spans="2:6">
      <c r="B2575" s="52"/>
      <c r="C2575" s="37"/>
      <c r="D2575" s="37"/>
      <c r="E2575" s="37"/>
      <c r="F2575" s="37"/>
    </row>
    <row r="2576" spans="2:6">
      <c r="B2576" s="52"/>
      <c r="C2576" s="37"/>
      <c r="D2576" s="37"/>
      <c r="E2576" s="37"/>
      <c r="F2576" s="37"/>
    </row>
    <row r="2577" spans="2:6">
      <c r="B2577" s="52"/>
      <c r="C2577" s="37"/>
      <c r="D2577" s="37"/>
      <c r="E2577" s="37"/>
      <c r="F2577" s="37"/>
    </row>
    <row r="2578" spans="2:6">
      <c r="B2578" s="52"/>
      <c r="C2578" s="37"/>
      <c r="D2578" s="37"/>
      <c r="E2578" s="37"/>
      <c r="F2578" s="37"/>
    </row>
    <row r="2579" spans="2:6">
      <c r="B2579" s="52"/>
      <c r="C2579" s="37"/>
      <c r="D2579" s="37"/>
      <c r="E2579" s="37"/>
      <c r="F2579" s="37"/>
    </row>
    <row r="2580" spans="2:6">
      <c r="B2580" s="52"/>
      <c r="C2580" s="37"/>
      <c r="D2580" s="37"/>
      <c r="E2580" s="37"/>
      <c r="F2580" s="37"/>
    </row>
    <row r="2581" spans="2:6">
      <c r="B2581" s="52"/>
      <c r="C2581" s="37"/>
      <c r="D2581" s="37"/>
      <c r="E2581" s="37"/>
      <c r="F2581" s="37"/>
    </row>
    <row r="2582" spans="2:6">
      <c r="B2582" s="52"/>
      <c r="C2582" s="37"/>
      <c r="D2582" s="37"/>
      <c r="E2582" s="37"/>
      <c r="F2582" s="37"/>
    </row>
    <row r="2583" spans="2:6">
      <c r="B2583" s="52"/>
      <c r="C2583" s="37"/>
      <c r="D2583" s="37"/>
      <c r="E2583" s="37"/>
      <c r="F2583" s="37"/>
    </row>
    <row r="2584" spans="2:6">
      <c r="B2584" s="52"/>
      <c r="C2584" s="37"/>
      <c r="D2584" s="37"/>
      <c r="E2584" s="37"/>
      <c r="F2584" s="37"/>
    </row>
    <row r="2585" spans="2:6">
      <c r="B2585" s="52"/>
      <c r="C2585" s="37"/>
      <c r="D2585" s="37"/>
      <c r="E2585" s="37"/>
      <c r="F2585" s="37"/>
    </row>
    <row r="2586" spans="2:6">
      <c r="B2586" s="52"/>
      <c r="C2586" s="37"/>
      <c r="D2586" s="37"/>
      <c r="E2586" s="37"/>
      <c r="F2586" s="37"/>
    </row>
    <row r="2587" spans="2:6">
      <c r="B2587" s="52"/>
      <c r="C2587" s="37"/>
      <c r="D2587" s="37"/>
      <c r="E2587" s="37"/>
      <c r="F2587" s="37"/>
    </row>
    <row r="2588" spans="2:6">
      <c r="B2588" s="52"/>
      <c r="C2588" s="37"/>
      <c r="D2588" s="37"/>
      <c r="E2588" s="37"/>
      <c r="F2588" s="37"/>
    </row>
    <row r="2589" spans="2:6">
      <c r="B2589" s="52"/>
      <c r="C2589" s="37"/>
      <c r="D2589" s="37"/>
      <c r="E2589" s="37"/>
      <c r="F2589" s="37"/>
    </row>
    <row r="2590" spans="2:6">
      <c r="B2590" s="52"/>
      <c r="C2590" s="37"/>
      <c r="D2590" s="37"/>
      <c r="E2590" s="37"/>
      <c r="F2590" s="37"/>
    </row>
    <row r="2591" spans="2:6">
      <c r="B2591" s="52"/>
      <c r="C2591" s="37"/>
      <c r="D2591" s="37"/>
      <c r="E2591" s="37"/>
      <c r="F2591" s="37"/>
    </row>
    <row r="2592" spans="2:6">
      <c r="B2592" s="52"/>
      <c r="C2592" s="37"/>
      <c r="D2592" s="37"/>
      <c r="E2592" s="37"/>
      <c r="F2592" s="37"/>
    </row>
    <row r="2593" spans="2:6">
      <c r="B2593" s="52"/>
      <c r="C2593" s="37"/>
      <c r="D2593" s="37"/>
      <c r="E2593" s="37"/>
      <c r="F2593" s="37"/>
    </row>
    <row r="2594" spans="2:6">
      <c r="B2594" s="52"/>
      <c r="C2594" s="37"/>
      <c r="D2594" s="37"/>
      <c r="E2594" s="37"/>
      <c r="F2594" s="37"/>
    </row>
    <row r="2595" spans="2:6">
      <c r="B2595" s="52"/>
      <c r="C2595" s="37"/>
      <c r="D2595" s="37"/>
      <c r="E2595" s="37"/>
      <c r="F2595" s="37"/>
    </row>
    <row r="2596" spans="2:6">
      <c r="B2596" s="52"/>
      <c r="C2596" s="37"/>
      <c r="D2596" s="37"/>
      <c r="E2596" s="37"/>
      <c r="F2596" s="37"/>
    </row>
    <row r="2597" spans="2:6">
      <c r="B2597" s="52"/>
      <c r="C2597" s="37"/>
      <c r="D2597" s="37"/>
      <c r="E2597" s="37"/>
      <c r="F2597" s="37"/>
    </row>
    <row r="2598" spans="2:6">
      <c r="B2598" s="52"/>
      <c r="C2598" s="37"/>
      <c r="D2598" s="37"/>
      <c r="E2598" s="37"/>
      <c r="F2598" s="37"/>
    </row>
    <row r="2599" spans="2:6">
      <c r="B2599" s="52"/>
      <c r="C2599" s="37"/>
      <c r="D2599" s="37"/>
      <c r="E2599" s="37"/>
      <c r="F2599" s="37"/>
    </row>
    <row r="2600" spans="2:6">
      <c r="B2600" s="52"/>
      <c r="C2600" s="37"/>
      <c r="D2600" s="37"/>
      <c r="E2600" s="37"/>
      <c r="F2600" s="37"/>
    </row>
    <row r="2601" spans="2:6">
      <c r="B2601" s="52"/>
      <c r="C2601" s="37"/>
      <c r="D2601" s="37"/>
      <c r="E2601" s="37"/>
      <c r="F2601" s="37"/>
    </row>
    <row r="2602" spans="2:6">
      <c r="B2602" s="52"/>
      <c r="C2602" s="37"/>
      <c r="D2602" s="37"/>
      <c r="E2602" s="37"/>
      <c r="F2602" s="37"/>
    </row>
    <row r="2603" spans="2:6">
      <c r="B2603" s="52"/>
      <c r="C2603" s="37"/>
      <c r="D2603" s="37"/>
      <c r="E2603" s="37"/>
      <c r="F2603" s="37"/>
    </row>
    <row r="2604" spans="2:6">
      <c r="B2604" s="52"/>
      <c r="C2604" s="37"/>
      <c r="D2604" s="37"/>
      <c r="E2604" s="37"/>
      <c r="F2604" s="37"/>
    </row>
    <row r="2605" spans="2:6">
      <c r="B2605" s="52"/>
      <c r="C2605" s="37"/>
      <c r="D2605" s="37"/>
      <c r="E2605" s="37"/>
      <c r="F2605" s="37"/>
    </row>
    <row r="2606" spans="2:6">
      <c r="B2606" s="52"/>
      <c r="C2606" s="37"/>
      <c r="D2606" s="37"/>
      <c r="E2606" s="37"/>
      <c r="F2606" s="37"/>
    </row>
    <row r="2607" spans="2:6">
      <c r="B2607" s="52"/>
      <c r="C2607" s="37"/>
      <c r="D2607" s="37"/>
      <c r="E2607" s="37"/>
      <c r="F2607" s="37"/>
    </row>
    <row r="2608" spans="2:6">
      <c r="B2608" s="52"/>
      <c r="C2608" s="37"/>
      <c r="D2608" s="37"/>
      <c r="E2608" s="37"/>
      <c r="F2608" s="37"/>
    </row>
    <row r="2609" spans="2:6">
      <c r="B2609" s="52"/>
      <c r="C2609" s="37"/>
      <c r="D2609" s="37"/>
      <c r="E2609" s="37"/>
      <c r="F2609" s="37"/>
    </row>
    <row r="2610" spans="2:6">
      <c r="B2610" s="52"/>
      <c r="C2610" s="37"/>
      <c r="D2610" s="37"/>
      <c r="E2610" s="37"/>
      <c r="F2610" s="37"/>
    </row>
    <row r="2611" spans="2:6">
      <c r="B2611" s="52"/>
      <c r="C2611" s="37"/>
      <c r="D2611" s="37"/>
      <c r="E2611" s="37"/>
      <c r="F2611" s="37"/>
    </row>
    <row r="2612" spans="2:6">
      <c r="B2612" s="52"/>
      <c r="C2612" s="37"/>
      <c r="D2612" s="37"/>
      <c r="E2612" s="37"/>
      <c r="F2612" s="37"/>
    </row>
    <row r="2613" spans="2:6">
      <c r="B2613" s="52"/>
      <c r="C2613" s="37"/>
      <c r="D2613" s="37"/>
      <c r="E2613" s="37"/>
      <c r="F2613" s="37"/>
    </row>
    <row r="2614" spans="2:6">
      <c r="B2614" s="52"/>
      <c r="C2614" s="37"/>
      <c r="D2614" s="37"/>
      <c r="E2614" s="37"/>
      <c r="F2614" s="37"/>
    </row>
    <row r="2615" spans="2:6">
      <c r="B2615" s="52"/>
      <c r="C2615" s="37"/>
      <c r="D2615" s="37"/>
      <c r="E2615" s="37"/>
      <c r="F2615" s="37"/>
    </row>
    <row r="2616" spans="2:6">
      <c r="B2616" s="52"/>
      <c r="C2616" s="37"/>
      <c r="D2616" s="37"/>
      <c r="E2616" s="37"/>
      <c r="F2616" s="37"/>
    </row>
    <row r="2617" spans="2:6">
      <c r="B2617" s="52"/>
      <c r="C2617" s="37"/>
      <c r="D2617" s="37"/>
      <c r="E2617" s="37"/>
      <c r="F2617" s="37"/>
    </row>
    <row r="2618" spans="2:6">
      <c r="B2618" s="52"/>
      <c r="C2618" s="37"/>
      <c r="D2618" s="37"/>
      <c r="E2618" s="37"/>
      <c r="F2618" s="37"/>
    </row>
    <row r="2619" spans="2:6">
      <c r="B2619" s="52"/>
      <c r="C2619" s="37"/>
      <c r="D2619" s="37"/>
      <c r="E2619" s="37"/>
      <c r="F2619" s="37"/>
    </row>
    <row r="2620" spans="2:6">
      <c r="B2620" s="52"/>
      <c r="C2620" s="37"/>
      <c r="D2620" s="37"/>
      <c r="E2620" s="37"/>
      <c r="F2620" s="37"/>
    </row>
    <row r="2621" spans="2:6">
      <c r="B2621" s="52"/>
      <c r="C2621" s="37"/>
      <c r="D2621" s="37"/>
      <c r="E2621" s="37"/>
      <c r="F2621" s="37"/>
    </row>
    <row r="2622" spans="2:6">
      <c r="B2622" s="52"/>
      <c r="C2622" s="37"/>
      <c r="D2622" s="37"/>
      <c r="E2622" s="37"/>
      <c r="F2622" s="37"/>
    </row>
    <row r="2623" spans="2:6">
      <c r="B2623" s="52"/>
      <c r="C2623" s="37"/>
      <c r="D2623" s="37"/>
      <c r="E2623" s="37"/>
      <c r="F2623" s="37"/>
    </row>
    <row r="2624" spans="2:6">
      <c r="B2624" s="52"/>
      <c r="C2624" s="37"/>
      <c r="D2624" s="37"/>
      <c r="E2624" s="37"/>
      <c r="F2624" s="37"/>
    </row>
    <row r="2625" spans="2:6">
      <c r="B2625" s="52"/>
      <c r="C2625" s="37"/>
      <c r="D2625" s="37"/>
      <c r="E2625" s="37"/>
      <c r="F2625" s="37"/>
    </row>
    <row r="2626" spans="2:6">
      <c r="B2626" s="52"/>
      <c r="C2626" s="37"/>
      <c r="D2626" s="37"/>
      <c r="E2626" s="37"/>
      <c r="F2626" s="37"/>
    </row>
    <row r="2627" spans="2:6">
      <c r="B2627" s="52"/>
      <c r="C2627" s="37"/>
      <c r="D2627" s="37"/>
      <c r="E2627" s="37"/>
      <c r="F2627" s="37"/>
    </row>
    <row r="2628" spans="2:6">
      <c r="B2628" s="52"/>
      <c r="C2628" s="37"/>
      <c r="D2628" s="37"/>
      <c r="E2628" s="37"/>
      <c r="F2628" s="37"/>
    </row>
    <row r="2629" spans="2:6">
      <c r="B2629" s="52"/>
      <c r="C2629" s="37"/>
      <c r="D2629" s="37"/>
      <c r="E2629" s="37"/>
      <c r="F2629" s="37"/>
    </row>
    <row r="2630" spans="2:6">
      <c r="B2630" s="52"/>
      <c r="C2630" s="37"/>
      <c r="D2630" s="37"/>
      <c r="E2630" s="37"/>
      <c r="F2630" s="37"/>
    </row>
    <row r="2631" spans="2:6">
      <c r="B2631" s="52"/>
      <c r="C2631" s="37"/>
      <c r="D2631" s="37"/>
      <c r="E2631" s="37"/>
      <c r="F2631" s="37"/>
    </row>
    <row r="2632" spans="2:6">
      <c r="B2632" s="52"/>
      <c r="C2632" s="37"/>
      <c r="D2632" s="37"/>
      <c r="E2632" s="37"/>
      <c r="F2632" s="37"/>
    </row>
    <row r="2633" spans="2:6">
      <c r="B2633" s="52"/>
      <c r="C2633" s="37"/>
      <c r="D2633" s="37"/>
      <c r="E2633" s="37"/>
      <c r="F2633" s="37"/>
    </row>
    <row r="2634" spans="2:6">
      <c r="B2634" s="52"/>
      <c r="C2634" s="37"/>
      <c r="D2634" s="37"/>
      <c r="E2634" s="37"/>
      <c r="F2634" s="37"/>
    </row>
    <row r="2635" spans="2:6">
      <c r="B2635" s="52"/>
      <c r="C2635" s="37"/>
      <c r="D2635" s="37"/>
      <c r="E2635" s="37"/>
      <c r="F2635" s="37"/>
    </row>
    <row r="2636" spans="2:6">
      <c r="B2636" s="52"/>
      <c r="C2636" s="37"/>
      <c r="D2636" s="37"/>
      <c r="E2636" s="37"/>
      <c r="F2636" s="37"/>
    </row>
    <row r="2637" spans="2:6">
      <c r="B2637" s="52"/>
      <c r="C2637" s="37"/>
      <c r="D2637" s="37"/>
      <c r="E2637" s="37"/>
      <c r="F2637" s="37"/>
    </row>
    <row r="2638" spans="2:6">
      <c r="B2638" s="52"/>
      <c r="C2638" s="37"/>
      <c r="D2638" s="37"/>
      <c r="E2638" s="37"/>
      <c r="F2638" s="37"/>
    </row>
    <row r="2639" spans="2:6">
      <c r="B2639" s="52"/>
      <c r="C2639" s="37"/>
      <c r="D2639" s="37"/>
      <c r="E2639" s="37"/>
      <c r="F2639" s="37"/>
    </row>
    <row r="2640" spans="2:6">
      <c r="B2640" s="52"/>
      <c r="C2640" s="37"/>
      <c r="D2640" s="37"/>
      <c r="E2640" s="37"/>
      <c r="F2640" s="37"/>
    </row>
    <row r="2641" spans="2:6">
      <c r="B2641" s="52"/>
      <c r="C2641" s="37"/>
      <c r="D2641" s="37"/>
      <c r="E2641" s="37"/>
      <c r="F2641" s="37"/>
    </row>
    <row r="2642" spans="2:6">
      <c r="B2642" s="52"/>
      <c r="C2642" s="37"/>
      <c r="D2642" s="37"/>
      <c r="E2642" s="37"/>
      <c r="F2642" s="37"/>
    </row>
    <row r="2643" spans="2:6">
      <c r="B2643" s="52"/>
      <c r="C2643" s="37"/>
      <c r="D2643" s="37"/>
      <c r="E2643" s="37"/>
      <c r="F2643" s="37"/>
    </row>
    <row r="2644" spans="2:6">
      <c r="B2644" s="52"/>
      <c r="C2644" s="37"/>
      <c r="D2644" s="37"/>
      <c r="E2644" s="37"/>
      <c r="F2644" s="37"/>
    </row>
    <row r="2645" spans="2:6">
      <c r="B2645" s="52"/>
      <c r="C2645" s="37"/>
      <c r="D2645" s="37"/>
      <c r="E2645" s="37"/>
      <c r="F2645" s="37"/>
    </row>
    <row r="2646" spans="2:6">
      <c r="B2646" s="52"/>
      <c r="C2646" s="37"/>
      <c r="D2646" s="37"/>
      <c r="E2646" s="37"/>
      <c r="F2646" s="37"/>
    </row>
    <row r="2647" spans="2:6">
      <c r="B2647" s="52"/>
      <c r="C2647" s="37"/>
      <c r="D2647" s="37"/>
      <c r="E2647" s="37"/>
      <c r="F2647" s="37"/>
    </row>
    <row r="2648" spans="2:6">
      <c r="B2648" s="52"/>
      <c r="C2648" s="37"/>
      <c r="D2648" s="37"/>
      <c r="E2648" s="37"/>
      <c r="F2648" s="37"/>
    </row>
    <row r="2649" spans="2:6">
      <c r="B2649" s="52"/>
      <c r="C2649" s="37"/>
      <c r="D2649" s="37"/>
      <c r="E2649" s="37"/>
      <c r="F2649" s="37"/>
    </row>
    <row r="2650" spans="2:6">
      <c r="B2650" s="52"/>
      <c r="C2650" s="37"/>
      <c r="D2650" s="37"/>
      <c r="E2650" s="37"/>
      <c r="F2650" s="37"/>
    </row>
    <row r="2651" spans="2:6">
      <c r="B2651" s="52"/>
      <c r="C2651" s="37"/>
      <c r="D2651" s="37"/>
      <c r="E2651" s="37"/>
      <c r="F2651" s="37"/>
    </row>
    <row r="2652" spans="2:6">
      <c r="B2652" s="52"/>
      <c r="C2652" s="37"/>
      <c r="D2652" s="37"/>
      <c r="E2652" s="37"/>
      <c r="F2652" s="37"/>
    </row>
    <row r="2653" spans="2:6">
      <c r="B2653" s="52"/>
      <c r="C2653" s="37"/>
      <c r="D2653" s="37"/>
      <c r="E2653" s="37"/>
      <c r="F2653" s="37"/>
    </row>
    <row r="2654" spans="2:6">
      <c r="B2654" s="52"/>
      <c r="C2654" s="37"/>
      <c r="D2654" s="37"/>
      <c r="E2654" s="37"/>
      <c r="F2654" s="37"/>
    </row>
    <row r="2655" spans="2:6">
      <c r="B2655" s="52"/>
      <c r="C2655" s="37"/>
      <c r="D2655" s="37"/>
      <c r="E2655" s="37"/>
      <c r="F2655" s="37"/>
    </row>
    <row r="2656" spans="2:6">
      <c r="B2656" s="52"/>
      <c r="C2656" s="37"/>
      <c r="D2656" s="37"/>
      <c r="E2656" s="37"/>
      <c r="F2656" s="37"/>
    </row>
    <row r="2657" spans="2:6">
      <c r="B2657" s="52"/>
      <c r="C2657" s="37"/>
      <c r="D2657" s="37"/>
      <c r="E2657" s="37"/>
      <c r="F2657" s="37"/>
    </row>
    <row r="2658" spans="2:6">
      <c r="B2658" s="52"/>
      <c r="C2658" s="37"/>
      <c r="D2658" s="37"/>
      <c r="E2658" s="37"/>
      <c r="F2658" s="37"/>
    </row>
    <row r="2659" spans="2:6">
      <c r="B2659" s="52"/>
      <c r="C2659" s="37"/>
      <c r="D2659" s="37"/>
      <c r="E2659" s="37"/>
      <c r="F2659" s="37"/>
    </row>
    <row r="2660" spans="2:6">
      <c r="B2660" s="52"/>
      <c r="C2660" s="37"/>
      <c r="D2660" s="37"/>
      <c r="E2660" s="37"/>
      <c r="F2660" s="37"/>
    </row>
    <row r="2661" spans="2:6">
      <c r="B2661" s="52"/>
      <c r="C2661" s="37"/>
      <c r="D2661" s="37"/>
      <c r="E2661" s="37"/>
      <c r="F2661" s="37"/>
    </row>
    <row r="2662" spans="2:6">
      <c r="B2662" s="52"/>
      <c r="C2662" s="37"/>
      <c r="D2662" s="37"/>
      <c r="E2662" s="37"/>
      <c r="F2662" s="37"/>
    </row>
    <row r="2663" spans="2:6">
      <c r="B2663" s="52"/>
      <c r="C2663" s="37"/>
      <c r="D2663" s="37"/>
      <c r="E2663" s="37"/>
      <c r="F2663" s="37"/>
    </row>
    <row r="2664" spans="2:6">
      <c r="B2664" s="52"/>
      <c r="C2664" s="37"/>
      <c r="D2664" s="37"/>
      <c r="E2664" s="37"/>
      <c r="F2664" s="37"/>
    </row>
    <row r="2665" spans="2:6">
      <c r="B2665" s="52"/>
      <c r="C2665" s="37"/>
      <c r="D2665" s="37"/>
      <c r="E2665" s="37"/>
      <c r="F2665" s="37"/>
    </row>
    <row r="2666" spans="2:6">
      <c r="B2666" s="52"/>
      <c r="C2666" s="37"/>
      <c r="D2666" s="37"/>
      <c r="E2666" s="37"/>
      <c r="F2666" s="37"/>
    </row>
    <row r="2667" spans="2:6">
      <c r="B2667" s="52"/>
      <c r="C2667" s="37"/>
      <c r="D2667" s="37"/>
      <c r="E2667" s="37"/>
      <c r="F2667" s="37"/>
    </row>
    <row r="2668" spans="2:6">
      <c r="B2668" s="52"/>
      <c r="C2668" s="37"/>
      <c r="D2668" s="37"/>
      <c r="E2668" s="37"/>
      <c r="F2668" s="37"/>
    </row>
    <row r="2669" spans="2:6">
      <c r="B2669" s="52"/>
      <c r="C2669" s="37"/>
      <c r="D2669" s="37"/>
      <c r="E2669" s="37"/>
      <c r="F2669" s="37"/>
    </row>
    <row r="2670" spans="2:6">
      <c r="B2670" s="52"/>
      <c r="C2670" s="37"/>
      <c r="D2670" s="37"/>
      <c r="E2670" s="37"/>
      <c r="F2670" s="37"/>
    </row>
    <row r="2671" spans="2:6">
      <c r="B2671" s="52"/>
      <c r="C2671" s="37"/>
      <c r="D2671" s="37"/>
      <c r="E2671" s="37"/>
      <c r="F2671" s="37"/>
    </row>
    <row r="2672" spans="2:6">
      <c r="B2672" s="52"/>
      <c r="C2672" s="37"/>
      <c r="D2672" s="37"/>
      <c r="E2672" s="37"/>
      <c r="F2672" s="37"/>
    </row>
    <row r="2673" spans="2:6">
      <c r="B2673" s="52"/>
      <c r="C2673" s="37"/>
      <c r="D2673" s="37"/>
      <c r="E2673" s="37"/>
      <c r="F2673" s="37"/>
    </row>
    <row r="2674" spans="2:6">
      <c r="B2674" s="52"/>
      <c r="C2674" s="37"/>
      <c r="D2674" s="37"/>
      <c r="E2674" s="37"/>
      <c r="F2674" s="37"/>
    </row>
    <row r="2675" spans="2:6">
      <c r="B2675" s="52"/>
      <c r="C2675" s="37"/>
      <c r="D2675" s="37"/>
      <c r="E2675" s="37"/>
      <c r="F2675" s="37"/>
    </row>
    <row r="2676" spans="2:6">
      <c r="B2676" s="52"/>
      <c r="C2676" s="37"/>
      <c r="D2676" s="37"/>
      <c r="E2676" s="37"/>
      <c r="F2676" s="37"/>
    </row>
    <row r="2677" spans="2:6">
      <c r="B2677" s="52"/>
      <c r="C2677" s="37"/>
      <c r="D2677" s="37"/>
      <c r="E2677" s="37"/>
      <c r="F2677" s="37"/>
    </row>
    <row r="2678" spans="2:6">
      <c r="B2678" s="52"/>
      <c r="C2678" s="37"/>
      <c r="D2678" s="37"/>
      <c r="E2678" s="37"/>
      <c r="F2678" s="37"/>
    </row>
    <row r="2679" spans="2:6">
      <c r="B2679" s="52"/>
      <c r="C2679" s="37"/>
      <c r="D2679" s="37"/>
      <c r="E2679" s="37"/>
      <c r="F2679" s="37"/>
    </row>
    <row r="2680" spans="2:6">
      <c r="B2680" s="52"/>
      <c r="C2680" s="37"/>
      <c r="D2680" s="37"/>
      <c r="E2680" s="37"/>
      <c r="F2680" s="37"/>
    </row>
    <row r="2681" spans="2:6">
      <c r="B2681" s="52"/>
      <c r="C2681" s="37"/>
      <c r="D2681" s="37"/>
      <c r="E2681" s="37"/>
      <c r="F2681" s="37"/>
    </row>
    <row r="2682" spans="2:6">
      <c r="B2682" s="52"/>
      <c r="C2682" s="37"/>
      <c r="D2682" s="37"/>
      <c r="E2682" s="37"/>
      <c r="F2682" s="37"/>
    </row>
    <row r="2683" spans="2:6">
      <c r="B2683" s="52"/>
      <c r="C2683" s="37"/>
      <c r="D2683" s="37"/>
      <c r="E2683" s="37"/>
      <c r="F2683" s="37"/>
    </row>
    <row r="2684" spans="2:6">
      <c r="B2684" s="52"/>
      <c r="C2684" s="37"/>
      <c r="D2684" s="37"/>
      <c r="E2684" s="37"/>
      <c r="F2684" s="37"/>
    </row>
    <row r="2685" spans="2:6">
      <c r="B2685" s="52"/>
      <c r="C2685" s="37"/>
      <c r="D2685" s="37"/>
      <c r="E2685" s="37"/>
      <c r="F2685" s="37"/>
    </row>
    <row r="2686" spans="2:6">
      <c r="B2686" s="52"/>
      <c r="C2686" s="37"/>
      <c r="D2686" s="37"/>
      <c r="E2686" s="37"/>
      <c r="F2686" s="37"/>
    </row>
    <row r="2687" spans="2:6">
      <c r="B2687" s="52"/>
      <c r="C2687" s="37"/>
      <c r="D2687" s="37"/>
      <c r="E2687" s="37"/>
      <c r="F2687" s="37"/>
    </row>
    <row r="2688" spans="2:6">
      <c r="B2688" s="52"/>
      <c r="C2688" s="37"/>
      <c r="D2688" s="37"/>
      <c r="E2688" s="37"/>
      <c r="F2688" s="37"/>
    </row>
    <row r="2689" spans="2:6">
      <c r="B2689" s="52"/>
      <c r="C2689" s="37"/>
      <c r="D2689" s="37"/>
      <c r="E2689" s="37"/>
      <c r="F2689" s="37"/>
    </row>
    <row r="2690" spans="2:6">
      <c r="B2690" s="52"/>
      <c r="C2690" s="37"/>
      <c r="D2690" s="37"/>
      <c r="E2690" s="37"/>
      <c r="F2690" s="37"/>
    </row>
    <row r="2691" spans="2:6">
      <c r="B2691" s="52"/>
      <c r="C2691" s="37"/>
      <c r="D2691" s="37"/>
      <c r="E2691" s="37"/>
      <c r="F2691" s="37"/>
    </row>
    <row r="2692" spans="2:6">
      <c r="B2692" s="52"/>
      <c r="C2692" s="37"/>
      <c r="D2692" s="37"/>
      <c r="E2692" s="37"/>
      <c r="F2692" s="37"/>
    </row>
    <row r="2693" spans="2:6">
      <c r="B2693" s="52"/>
      <c r="C2693" s="37"/>
      <c r="D2693" s="37"/>
      <c r="E2693" s="37"/>
      <c r="F2693" s="37"/>
    </row>
    <row r="2694" spans="2:6">
      <c r="B2694" s="52"/>
      <c r="C2694" s="37"/>
      <c r="D2694" s="37"/>
      <c r="E2694" s="37"/>
      <c r="F2694" s="37"/>
    </row>
    <row r="2695" spans="2:6">
      <c r="B2695" s="52"/>
      <c r="C2695" s="37"/>
      <c r="D2695" s="37"/>
      <c r="E2695" s="37"/>
      <c r="F2695" s="37"/>
    </row>
    <row r="2696" spans="2:6">
      <c r="B2696" s="52"/>
      <c r="C2696" s="37"/>
      <c r="D2696" s="37"/>
      <c r="E2696" s="37"/>
      <c r="F2696" s="37"/>
    </row>
    <row r="2697" spans="2:6">
      <c r="B2697" s="52"/>
      <c r="C2697" s="37"/>
      <c r="D2697" s="37"/>
      <c r="E2697" s="37"/>
      <c r="F2697" s="37"/>
    </row>
    <row r="2698" spans="2:6">
      <c r="B2698" s="52"/>
      <c r="C2698" s="37"/>
      <c r="D2698" s="37"/>
      <c r="E2698" s="37"/>
      <c r="F2698" s="37"/>
    </row>
    <row r="2699" spans="2:6">
      <c r="B2699" s="52"/>
      <c r="C2699" s="37"/>
      <c r="D2699" s="37"/>
      <c r="E2699" s="37"/>
      <c r="F2699" s="37"/>
    </row>
    <row r="2700" spans="2:6">
      <c r="B2700" s="52"/>
      <c r="C2700" s="37"/>
      <c r="D2700" s="37"/>
      <c r="E2700" s="37"/>
      <c r="F2700" s="37"/>
    </row>
    <row r="2701" spans="2:6">
      <c r="B2701" s="52"/>
      <c r="C2701" s="37"/>
      <c r="D2701" s="37"/>
      <c r="E2701" s="37"/>
      <c r="F2701" s="37"/>
    </row>
    <row r="2702" spans="2:6">
      <c r="B2702" s="52"/>
      <c r="C2702" s="37"/>
      <c r="D2702" s="37"/>
      <c r="E2702" s="37"/>
      <c r="F2702" s="37"/>
    </row>
    <row r="2703" spans="2:6">
      <c r="B2703" s="52"/>
      <c r="C2703" s="37"/>
      <c r="D2703" s="37"/>
      <c r="E2703" s="37"/>
      <c r="F2703" s="37"/>
    </row>
    <row r="2704" spans="2:6">
      <c r="B2704" s="52"/>
      <c r="C2704" s="37"/>
      <c r="D2704" s="37"/>
      <c r="E2704" s="37"/>
      <c r="F2704" s="37"/>
    </row>
    <row r="2705" spans="2:6">
      <c r="B2705" s="52"/>
      <c r="C2705" s="37"/>
      <c r="D2705" s="37"/>
      <c r="E2705" s="37"/>
      <c r="F2705" s="37"/>
    </row>
    <row r="2706" spans="2:6">
      <c r="B2706" s="52"/>
      <c r="C2706" s="37"/>
      <c r="D2706" s="37"/>
      <c r="E2706" s="37"/>
      <c r="F2706" s="37"/>
    </row>
    <row r="2707" spans="2:6">
      <c r="B2707" s="52"/>
      <c r="C2707" s="37"/>
      <c r="D2707" s="37"/>
      <c r="E2707" s="37"/>
      <c r="F2707" s="37"/>
    </row>
    <row r="2708" spans="2:6">
      <c r="B2708" s="52"/>
      <c r="C2708" s="37"/>
      <c r="D2708" s="37"/>
      <c r="E2708" s="37"/>
      <c r="F2708" s="37"/>
    </row>
    <row r="2709" spans="2:6">
      <c r="B2709" s="52"/>
      <c r="C2709" s="37"/>
      <c r="D2709" s="37"/>
      <c r="E2709" s="37"/>
      <c r="F2709" s="37"/>
    </row>
    <row r="2710" spans="2:6">
      <c r="B2710" s="52"/>
      <c r="C2710" s="37"/>
      <c r="D2710" s="37"/>
      <c r="E2710" s="37"/>
      <c r="F2710" s="37"/>
    </row>
    <row r="2711" spans="2:6">
      <c r="B2711" s="52"/>
      <c r="C2711" s="37"/>
      <c r="D2711" s="37"/>
      <c r="E2711" s="37"/>
      <c r="F2711" s="37"/>
    </row>
    <row r="2712" spans="2:6">
      <c r="B2712" s="52"/>
      <c r="C2712" s="37"/>
      <c r="D2712" s="37"/>
      <c r="E2712" s="37"/>
      <c r="F2712" s="37"/>
    </row>
    <row r="2713" spans="2:6">
      <c r="B2713" s="52"/>
      <c r="C2713" s="37"/>
      <c r="D2713" s="37"/>
      <c r="E2713" s="37"/>
      <c r="F2713" s="37"/>
    </row>
    <row r="2714" spans="2:6">
      <c r="B2714" s="52"/>
      <c r="C2714" s="37"/>
      <c r="D2714" s="37"/>
      <c r="E2714" s="37"/>
      <c r="F2714" s="37"/>
    </row>
    <row r="2715" spans="2:6">
      <c r="B2715" s="52"/>
      <c r="C2715" s="37"/>
      <c r="D2715" s="37"/>
      <c r="E2715" s="37"/>
      <c r="F2715" s="37"/>
    </row>
    <row r="2716" spans="2:6">
      <c r="B2716" s="52"/>
      <c r="C2716" s="37"/>
      <c r="D2716" s="37"/>
      <c r="E2716" s="37"/>
      <c r="F2716" s="37"/>
    </row>
    <row r="2717" spans="2:6">
      <c r="B2717" s="52"/>
      <c r="C2717" s="37"/>
      <c r="D2717" s="37"/>
      <c r="E2717" s="37"/>
      <c r="F2717" s="37"/>
    </row>
    <row r="2718" spans="2:6">
      <c r="B2718" s="52"/>
      <c r="C2718" s="37"/>
      <c r="D2718" s="37"/>
      <c r="E2718" s="37"/>
      <c r="F2718" s="37"/>
    </row>
    <row r="2719" spans="2:6">
      <c r="B2719" s="52"/>
      <c r="C2719" s="37"/>
      <c r="D2719" s="37"/>
      <c r="E2719" s="37"/>
      <c r="F2719" s="37"/>
    </row>
    <row r="2720" spans="2:6">
      <c r="B2720" s="52"/>
      <c r="C2720" s="37"/>
      <c r="D2720" s="37"/>
      <c r="E2720" s="37"/>
      <c r="F2720" s="37"/>
    </row>
    <row r="2721" spans="2:6">
      <c r="B2721" s="52"/>
      <c r="C2721" s="37"/>
      <c r="D2721" s="37"/>
      <c r="E2721" s="37"/>
      <c r="F2721" s="37"/>
    </row>
    <row r="2722" spans="2:6">
      <c r="B2722" s="52"/>
      <c r="C2722" s="37"/>
      <c r="D2722" s="37"/>
      <c r="E2722" s="37"/>
      <c r="F2722" s="37"/>
    </row>
    <row r="2723" spans="2:6">
      <c r="B2723" s="52"/>
      <c r="C2723" s="37"/>
      <c r="D2723" s="37"/>
      <c r="E2723" s="37"/>
      <c r="F2723" s="37"/>
    </row>
    <row r="2724" spans="2:6">
      <c r="B2724" s="52"/>
      <c r="C2724" s="37"/>
      <c r="D2724" s="37"/>
      <c r="E2724" s="37"/>
      <c r="F2724" s="37"/>
    </row>
    <row r="2725" spans="2:6">
      <c r="B2725" s="52"/>
      <c r="C2725" s="37"/>
      <c r="D2725" s="37"/>
      <c r="E2725" s="37"/>
      <c r="F2725" s="37"/>
    </row>
    <row r="2726" spans="2:6">
      <c r="B2726" s="52"/>
      <c r="C2726" s="37"/>
      <c r="D2726" s="37"/>
      <c r="E2726" s="37"/>
      <c r="F2726" s="37"/>
    </row>
    <row r="2727" spans="2:6">
      <c r="B2727" s="52"/>
      <c r="C2727" s="37"/>
      <c r="D2727" s="37"/>
      <c r="E2727" s="37"/>
      <c r="F2727" s="37"/>
    </row>
    <row r="2728" spans="2:6">
      <c r="B2728" s="52"/>
      <c r="C2728" s="37"/>
      <c r="D2728" s="37"/>
      <c r="E2728" s="37"/>
      <c r="F2728" s="37"/>
    </row>
    <row r="2729" spans="2:6">
      <c r="B2729" s="52"/>
      <c r="C2729" s="37"/>
      <c r="D2729" s="37"/>
      <c r="E2729" s="37"/>
      <c r="F2729" s="37"/>
    </row>
    <row r="2730" spans="2:6">
      <c r="B2730" s="52"/>
      <c r="C2730" s="37"/>
      <c r="D2730" s="37"/>
      <c r="E2730" s="37"/>
      <c r="F2730" s="37"/>
    </row>
    <row r="2731" spans="2:6">
      <c r="B2731" s="52"/>
      <c r="C2731" s="37"/>
      <c r="D2731" s="37"/>
      <c r="E2731" s="37"/>
      <c r="F2731" s="37"/>
    </row>
    <row r="2732" spans="2:6">
      <c r="B2732" s="52"/>
      <c r="C2732" s="37"/>
      <c r="D2732" s="37"/>
      <c r="E2732" s="37"/>
      <c r="F2732" s="37"/>
    </row>
    <row r="2733" spans="2:6">
      <c r="B2733" s="52"/>
      <c r="C2733" s="37"/>
      <c r="D2733" s="37"/>
      <c r="E2733" s="37"/>
      <c r="F2733" s="37"/>
    </row>
    <row r="2734" spans="2:6">
      <c r="B2734" s="52"/>
      <c r="C2734" s="37"/>
      <c r="D2734" s="37"/>
      <c r="E2734" s="37"/>
      <c r="F2734" s="37"/>
    </row>
    <row r="2735" spans="2:6">
      <c r="B2735" s="52"/>
      <c r="C2735" s="37"/>
      <c r="D2735" s="37"/>
      <c r="E2735" s="37"/>
      <c r="F2735" s="37"/>
    </row>
    <row r="2736" spans="2:6">
      <c r="B2736" s="52"/>
      <c r="C2736" s="37"/>
      <c r="D2736" s="37"/>
      <c r="E2736" s="37"/>
      <c r="F2736" s="37"/>
    </row>
    <row r="2737" spans="2:6">
      <c r="B2737" s="52"/>
      <c r="C2737" s="37"/>
      <c r="D2737" s="37"/>
      <c r="E2737" s="37"/>
      <c r="F2737" s="37"/>
    </row>
    <row r="2738" spans="2:6">
      <c r="B2738" s="52"/>
      <c r="C2738" s="37"/>
      <c r="D2738" s="37"/>
      <c r="E2738" s="37"/>
      <c r="F2738" s="37"/>
    </row>
    <row r="2739" spans="2:6">
      <c r="B2739" s="52"/>
      <c r="C2739" s="37"/>
      <c r="D2739" s="37"/>
      <c r="E2739" s="37"/>
      <c r="F2739" s="37"/>
    </row>
    <row r="2740" spans="2:6">
      <c r="B2740" s="52"/>
      <c r="C2740" s="37"/>
      <c r="D2740" s="37"/>
      <c r="E2740" s="37"/>
      <c r="F2740" s="37"/>
    </row>
    <row r="2741" spans="2:6">
      <c r="B2741" s="52"/>
      <c r="C2741" s="37"/>
      <c r="D2741" s="37"/>
      <c r="E2741" s="37"/>
      <c r="F2741" s="37"/>
    </row>
    <row r="2742" spans="2:6">
      <c r="B2742" s="52"/>
      <c r="C2742" s="37"/>
      <c r="D2742" s="37"/>
      <c r="E2742" s="37"/>
      <c r="F2742" s="37"/>
    </row>
    <row r="2743" spans="2:6">
      <c r="B2743" s="52"/>
      <c r="C2743" s="37"/>
      <c r="D2743" s="37"/>
      <c r="E2743" s="37"/>
      <c r="F2743" s="37"/>
    </row>
    <row r="2744" spans="2:6">
      <c r="B2744" s="52"/>
      <c r="C2744" s="37"/>
      <c r="D2744" s="37"/>
      <c r="E2744" s="37"/>
      <c r="F2744" s="37"/>
    </row>
    <row r="2745" spans="2:6">
      <c r="B2745" s="52"/>
      <c r="C2745" s="37"/>
      <c r="D2745" s="37"/>
      <c r="E2745" s="37"/>
      <c r="F2745" s="37"/>
    </row>
    <row r="2746" spans="2:6">
      <c r="B2746" s="52"/>
      <c r="C2746" s="37"/>
      <c r="D2746" s="37"/>
      <c r="E2746" s="37"/>
      <c r="F2746" s="37"/>
    </row>
    <row r="2747" spans="2:6">
      <c r="B2747" s="52"/>
      <c r="C2747" s="37"/>
      <c r="D2747" s="37"/>
      <c r="E2747" s="37"/>
      <c r="F2747" s="37"/>
    </row>
    <row r="2748" spans="2:6">
      <c r="B2748" s="52"/>
      <c r="C2748" s="37"/>
      <c r="D2748" s="37"/>
      <c r="E2748" s="37"/>
      <c r="F2748" s="37"/>
    </row>
    <row r="2749" spans="2:6">
      <c r="B2749" s="52"/>
      <c r="C2749" s="37"/>
      <c r="D2749" s="37"/>
      <c r="E2749" s="37"/>
      <c r="F2749" s="37"/>
    </row>
    <row r="2750" spans="2:6">
      <c r="B2750" s="52"/>
      <c r="C2750" s="37"/>
      <c r="D2750" s="37"/>
      <c r="E2750" s="37"/>
      <c r="F2750" s="37"/>
    </row>
    <row r="2751" spans="2:6">
      <c r="B2751" s="52"/>
      <c r="C2751" s="37"/>
      <c r="D2751" s="37"/>
      <c r="E2751" s="37"/>
      <c r="F2751" s="37"/>
    </row>
    <row r="2752" spans="2:6">
      <c r="B2752" s="52"/>
      <c r="C2752" s="37"/>
      <c r="D2752" s="37"/>
      <c r="E2752" s="37"/>
      <c r="F2752" s="37"/>
    </row>
    <row r="2753" spans="2:6">
      <c r="B2753" s="52"/>
      <c r="C2753" s="37"/>
      <c r="D2753" s="37"/>
      <c r="E2753" s="37"/>
      <c r="F2753" s="37"/>
    </row>
    <row r="2754" spans="2:6">
      <c r="B2754" s="52"/>
      <c r="C2754" s="37"/>
      <c r="D2754" s="37"/>
      <c r="E2754" s="37"/>
      <c r="F2754" s="37"/>
    </row>
    <row r="2755" spans="2:6">
      <c r="B2755" s="52"/>
      <c r="C2755" s="37"/>
      <c r="D2755" s="37"/>
      <c r="E2755" s="37"/>
      <c r="F2755" s="37"/>
    </row>
    <row r="2756" spans="2:6">
      <c r="B2756" s="52"/>
      <c r="C2756" s="37"/>
      <c r="D2756" s="37"/>
      <c r="E2756" s="37"/>
      <c r="F2756" s="37"/>
    </row>
    <row r="2757" spans="2:6">
      <c r="B2757" s="52"/>
      <c r="C2757" s="37"/>
      <c r="D2757" s="37"/>
      <c r="E2757" s="37"/>
      <c r="F2757" s="37"/>
    </row>
    <row r="2758" spans="2:6">
      <c r="B2758" s="52"/>
      <c r="C2758" s="37"/>
      <c r="D2758" s="37"/>
      <c r="E2758" s="37"/>
      <c r="F2758" s="37"/>
    </row>
    <row r="2759" spans="2:6">
      <c r="B2759" s="52"/>
      <c r="C2759" s="37"/>
      <c r="D2759" s="37"/>
      <c r="E2759" s="37"/>
      <c r="F2759" s="37"/>
    </row>
    <row r="2760" spans="2:6">
      <c r="B2760" s="52"/>
      <c r="C2760" s="37"/>
      <c r="D2760" s="37"/>
      <c r="E2760" s="37"/>
      <c r="F2760" s="37"/>
    </row>
    <row r="2761" spans="2:6">
      <c r="B2761" s="52"/>
      <c r="C2761" s="37"/>
      <c r="D2761" s="37"/>
      <c r="E2761" s="37"/>
      <c r="F2761" s="37"/>
    </row>
    <row r="2762" spans="2:6">
      <c r="B2762" s="52"/>
      <c r="C2762" s="37"/>
      <c r="D2762" s="37"/>
      <c r="E2762" s="37"/>
      <c r="F2762" s="37"/>
    </row>
    <row r="2763" spans="2:6">
      <c r="B2763" s="52"/>
      <c r="C2763" s="37"/>
      <c r="D2763" s="37"/>
      <c r="E2763" s="37"/>
      <c r="F2763" s="37"/>
    </row>
    <row r="2764" spans="2:6">
      <c r="B2764" s="52"/>
      <c r="C2764" s="37"/>
      <c r="D2764" s="37"/>
      <c r="E2764" s="37"/>
      <c r="F2764" s="37"/>
    </row>
    <row r="2765" spans="2:6">
      <c r="B2765" s="52"/>
      <c r="C2765" s="37"/>
      <c r="D2765" s="37"/>
      <c r="E2765" s="37"/>
      <c r="F2765" s="37"/>
    </row>
    <row r="2766" spans="2:6">
      <c r="B2766" s="52"/>
      <c r="C2766" s="37"/>
      <c r="D2766" s="37"/>
      <c r="E2766" s="37"/>
      <c r="F2766" s="37"/>
    </row>
    <row r="2767" spans="2:6">
      <c r="B2767" s="52"/>
      <c r="C2767" s="37"/>
      <c r="D2767" s="37"/>
      <c r="E2767" s="37"/>
      <c r="F2767" s="37"/>
    </row>
    <row r="2768" spans="2:6">
      <c r="B2768" s="52"/>
      <c r="C2768" s="37"/>
      <c r="D2768" s="37"/>
      <c r="E2768" s="37"/>
      <c r="F2768" s="37"/>
    </row>
    <row r="2769" spans="2:6">
      <c r="B2769" s="52"/>
      <c r="C2769" s="37"/>
      <c r="D2769" s="37"/>
      <c r="E2769" s="37"/>
      <c r="F2769" s="37"/>
    </row>
    <row r="2770" spans="2:6">
      <c r="B2770" s="52"/>
      <c r="C2770" s="37"/>
      <c r="D2770" s="37"/>
      <c r="E2770" s="37"/>
      <c r="F2770" s="37"/>
    </row>
    <row r="2771" spans="2:6">
      <c r="B2771" s="52"/>
      <c r="C2771" s="37"/>
      <c r="D2771" s="37"/>
      <c r="E2771" s="37"/>
      <c r="F2771" s="37"/>
    </row>
    <row r="2772" spans="2:6">
      <c r="B2772" s="52"/>
      <c r="C2772" s="37"/>
      <c r="D2772" s="37"/>
      <c r="E2772" s="37"/>
      <c r="F2772" s="37"/>
    </row>
    <row r="2773" spans="2:6">
      <c r="B2773" s="52"/>
      <c r="C2773" s="37"/>
      <c r="D2773" s="37"/>
      <c r="E2773" s="37"/>
      <c r="F2773" s="37"/>
    </row>
    <row r="2774" spans="2:6">
      <c r="B2774" s="52"/>
      <c r="C2774" s="37"/>
      <c r="D2774" s="37"/>
      <c r="E2774" s="37"/>
      <c r="F2774" s="37"/>
    </row>
    <row r="2775" spans="2:6">
      <c r="B2775" s="52"/>
      <c r="C2775" s="37"/>
      <c r="D2775" s="37"/>
      <c r="E2775" s="37"/>
      <c r="F2775" s="37"/>
    </row>
    <row r="2776" spans="2:6">
      <c r="B2776" s="52"/>
      <c r="C2776" s="37"/>
      <c r="D2776" s="37"/>
      <c r="E2776" s="37"/>
      <c r="F2776" s="37"/>
    </row>
    <row r="2777" spans="2:6">
      <c r="B2777" s="52"/>
      <c r="C2777" s="37"/>
      <c r="D2777" s="37"/>
      <c r="E2777" s="37"/>
      <c r="F2777" s="37"/>
    </row>
    <row r="2778" spans="2:6">
      <c r="B2778" s="52"/>
      <c r="C2778" s="37"/>
      <c r="D2778" s="37"/>
      <c r="E2778" s="37"/>
      <c r="F2778" s="37"/>
    </row>
    <row r="2779" spans="2:6">
      <c r="B2779" s="52"/>
      <c r="C2779" s="37"/>
      <c r="D2779" s="37"/>
      <c r="E2779" s="37"/>
      <c r="F2779" s="37"/>
    </row>
    <row r="2780" spans="2:6">
      <c r="B2780" s="52"/>
      <c r="C2780" s="37"/>
      <c r="D2780" s="37"/>
      <c r="E2780" s="37"/>
      <c r="F2780" s="37"/>
    </row>
    <row r="2781" spans="2:6">
      <c r="B2781" s="52"/>
      <c r="C2781" s="37"/>
      <c r="D2781" s="37"/>
      <c r="E2781" s="37"/>
      <c r="F2781" s="37"/>
    </row>
    <row r="2782" spans="2:6">
      <c r="B2782" s="52"/>
      <c r="C2782" s="37"/>
      <c r="D2782" s="37"/>
      <c r="E2782" s="37"/>
      <c r="F2782" s="37"/>
    </row>
    <row r="2783" spans="2:6">
      <c r="B2783" s="52"/>
      <c r="C2783" s="37"/>
      <c r="D2783" s="37"/>
      <c r="E2783" s="37"/>
      <c r="F2783" s="37"/>
    </row>
    <row r="2784" spans="2:6">
      <c r="B2784" s="52"/>
      <c r="C2784" s="37"/>
      <c r="D2784" s="37"/>
      <c r="E2784" s="37"/>
      <c r="F2784" s="37"/>
    </row>
    <row r="2785" spans="2:6">
      <c r="B2785" s="52"/>
      <c r="C2785" s="37"/>
      <c r="D2785" s="37"/>
      <c r="E2785" s="37"/>
      <c r="F2785" s="37"/>
    </row>
    <row r="2786" spans="2:6">
      <c r="B2786" s="52"/>
      <c r="C2786" s="37"/>
      <c r="D2786" s="37"/>
      <c r="E2786" s="37"/>
      <c r="F2786" s="37"/>
    </row>
    <row r="2787" spans="2:6">
      <c r="B2787" s="52"/>
      <c r="C2787" s="37"/>
      <c r="D2787" s="37"/>
      <c r="E2787" s="37"/>
      <c r="F2787" s="37"/>
    </row>
    <row r="2788" spans="2:6">
      <c r="B2788" s="52"/>
      <c r="C2788" s="37"/>
      <c r="D2788" s="37"/>
      <c r="E2788" s="37"/>
      <c r="F2788" s="37"/>
    </row>
    <row r="2789" spans="2:6">
      <c r="B2789" s="52"/>
      <c r="C2789" s="37"/>
      <c r="D2789" s="37"/>
      <c r="E2789" s="37"/>
      <c r="F2789" s="37"/>
    </row>
    <row r="2790" spans="2:6">
      <c r="B2790" s="52"/>
      <c r="C2790" s="37"/>
      <c r="D2790" s="37"/>
      <c r="E2790" s="37"/>
      <c r="F2790" s="37"/>
    </row>
    <row r="2791" spans="2:6">
      <c r="B2791" s="52"/>
      <c r="C2791" s="37"/>
      <c r="D2791" s="37"/>
      <c r="E2791" s="37"/>
      <c r="F2791" s="37"/>
    </row>
    <row r="2792" spans="2:6">
      <c r="B2792" s="52"/>
      <c r="C2792" s="37"/>
      <c r="D2792" s="37"/>
      <c r="E2792" s="37"/>
      <c r="F2792" s="37"/>
    </row>
    <row r="2793" spans="2:6">
      <c r="B2793" s="52"/>
      <c r="C2793" s="37"/>
      <c r="D2793" s="37"/>
      <c r="E2793" s="37"/>
      <c r="F2793" s="37"/>
    </row>
    <row r="2794" spans="2:6">
      <c r="B2794" s="52"/>
      <c r="C2794" s="37"/>
      <c r="D2794" s="37"/>
      <c r="E2794" s="37"/>
      <c r="F2794" s="37"/>
    </row>
    <row r="2795" spans="2:6">
      <c r="B2795" s="52"/>
      <c r="C2795" s="37"/>
      <c r="D2795" s="37"/>
      <c r="E2795" s="37"/>
      <c r="F2795" s="37"/>
    </row>
    <row r="2796" spans="2:6">
      <c r="B2796" s="52"/>
      <c r="C2796" s="37"/>
      <c r="D2796" s="37"/>
      <c r="E2796" s="37"/>
      <c r="F2796" s="37"/>
    </row>
    <row r="2797" spans="2:6">
      <c r="B2797" s="52"/>
      <c r="C2797" s="37"/>
      <c r="D2797" s="37"/>
      <c r="E2797" s="37"/>
      <c r="F2797" s="37"/>
    </row>
    <row r="2798" spans="2:6">
      <c r="B2798" s="52"/>
      <c r="C2798" s="37"/>
      <c r="D2798" s="37"/>
      <c r="E2798" s="37"/>
      <c r="F2798" s="37"/>
    </row>
    <row r="2799" spans="2:6">
      <c r="B2799" s="52"/>
      <c r="C2799" s="37"/>
      <c r="D2799" s="37"/>
      <c r="E2799" s="37"/>
      <c r="F2799" s="37"/>
    </row>
    <row r="2800" spans="2:6">
      <c r="B2800" s="52"/>
      <c r="C2800" s="37"/>
      <c r="D2800" s="37"/>
      <c r="E2800" s="37"/>
      <c r="F2800" s="37"/>
    </row>
    <row r="2801" spans="2:6">
      <c r="B2801" s="52"/>
      <c r="C2801" s="37"/>
      <c r="D2801" s="37"/>
      <c r="E2801" s="37"/>
      <c r="F2801" s="37"/>
    </row>
    <row r="2802" spans="2:6">
      <c r="B2802" s="52"/>
      <c r="C2802" s="37"/>
      <c r="D2802" s="37"/>
      <c r="E2802" s="37"/>
      <c r="F2802" s="37"/>
    </row>
    <row r="2803" spans="2:6">
      <c r="B2803" s="52"/>
      <c r="C2803" s="37"/>
      <c r="D2803" s="37"/>
      <c r="E2803" s="37"/>
      <c r="F2803" s="37"/>
    </row>
    <row r="2804" spans="2:6">
      <c r="B2804" s="52"/>
      <c r="C2804" s="37"/>
      <c r="D2804" s="37"/>
      <c r="E2804" s="37"/>
      <c r="F2804" s="37"/>
    </row>
    <row r="2805" spans="2:6">
      <c r="B2805" s="52"/>
      <c r="C2805" s="37"/>
      <c r="D2805" s="37"/>
      <c r="E2805" s="37"/>
      <c r="F2805" s="37"/>
    </row>
    <row r="2806" spans="2:6">
      <c r="B2806" s="52"/>
      <c r="C2806" s="37"/>
      <c r="D2806" s="37"/>
      <c r="E2806" s="37"/>
      <c r="F2806" s="37"/>
    </row>
    <row r="2807" spans="2:6">
      <c r="B2807" s="52"/>
      <c r="C2807" s="37"/>
      <c r="D2807" s="37"/>
      <c r="E2807" s="37"/>
      <c r="F2807" s="37"/>
    </row>
    <row r="2808" spans="2:6">
      <c r="B2808" s="52"/>
      <c r="C2808" s="37"/>
      <c r="D2808" s="37"/>
      <c r="E2808" s="37"/>
      <c r="F2808" s="37"/>
    </row>
    <row r="2809" spans="2:6">
      <c r="B2809" s="52"/>
      <c r="C2809" s="37"/>
      <c r="D2809" s="37"/>
      <c r="E2809" s="37"/>
      <c r="F2809" s="37"/>
    </row>
    <row r="2810" spans="2:6">
      <c r="B2810" s="52"/>
      <c r="C2810" s="37"/>
      <c r="D2810" s="37"/>
      <c r="E2810" s="37"/>
      <c r="F2810" s="37"/>
    </row>
    <row r="2811" spans="2:6">
      <c r="B2811" s="52"/>
      <c r="C2811" s="37"/>
      <c r="D2811" s="37"/>
      <c r="E2811" s="37"/>
      <c r="F2811" s="37"/>
    </row>
    <row r="2812" spans="2:6">
      <c r="B2812" s="52"/>
      <c r="C2812" s="37"/>
      <c r="D2812" s="37"/>
      <c r="E2812" s="37"/>
      <c r="F2812" s="37"/>
    </row>
    <row r="2813" spans="2:6">
      <c r="B2813" s="52"/>
      <c r="C2813" s="37"/>
      <c r="D2813" s="37"/>
      <c r="E2813" s="37"/>
      <c r="F2813" s="37"/>
    </row>
    <row r="2814" spans="2:6">
      <c r="B2814" s="52"/>
      <c r="C2814" s="37"/>
      <c r="D2814" s="37"/>
      <c r="E2814" s="37"/>
      <c r="F2814" s="37"/>
    </row>
    <row r="2815" spans="2:6">
      <c r="B2815" s="52"/>
      <c r="C2815" s="37"/>
      <c r="D2815" s="37"/>
      <c r="E2815" s="37"/>
      <c r="F2815" s="37"/>
    </row>
    <row r="2816" spans="2:6">
      <c r="B2816" s="52"/>
      <c r="C2816" s="37"/>
      <c r="D2816" s="37"/>
      <c r="E2816" s="37"/>
      <c r="F2816" s="37"/>
    </row>
    <row r="2817" spans="2:6">
      <c r="B2817" s="52"/>
      <c r="C2817" s="37"/>
      <c r="D2817" s="37"/>
      <c r="E2817" s="37"/>
      <c r="F2817" s="37"/>
    </row>
    <row r="2818" spans="2:6">
      <c r="B2818" s="52"/>
      <c r="C2818" s="37"/>
      <c r="D2818" s="37"/>
      <c r="E2818" s="37"/>
      <c r="F2818" s="37"/>
    </row>
    <row r="2819" spans="2:6">
      <c r="B2819" s="52"/>
      <c r="C2819" s="37"/>
      <c r="D2819" s="37"/>
      <c r="E2819" s="37"/>
      <c r="F2819" s="37"/>
    </row>
    <row r="2820" spans="2:6">
      <c r="B2820" s="52"/>
      <c r="C2820" s="37"/>
      <c r="D2820" s="37"/>
      <c r="E2820" s="37"/>
      <c r="F2820" s="37"/>
    </row>
    <row r="2821" spans="2:6">
      <c r="B2821" s="52"/>
      <c r="C2821" s="37"/>
      <c r="D2821" s="37"/>
      <c r="E2821" s="37"/>
      <c r="F2821" s="37"/>
    </row>
    <row r="2822" spans="2:6">
      <c r="B2822" s="52"/>
      <c r="C2822" s="37"/>
      <c r="D2822" s="37"/>
      <c r="E2822" s="37"/>
      <c r="F2822" s="37"/>
    </row>
    <row r="2823" spans="2:6">
      <c r="B2823" s="52"/>
      <c r="C2823" s="37"/>
      <c r="D2823" s="37"/>
      <c r="E2823" s="37"/>
      <c r="F2823" s="37"/>
    </row>
    <row r="2824" spans="2:6">
      <c r="B2824" s="52"/>
      <c r="C2824" s="37"/>
      <c r="D2824" s="37"/>
      <c r="E2824" s="37"/>
      <c r="F2824" s="37"/>
    </row>
    <row r="2825" spans="2:6">
      <c r="B2825" s="52"/>
      <c r="C2825" s="37"/>
      <c r="D2825" s="37"/>
      <c r="E2825" s="37"/>
      <c r="F2825" s="37"/>
    </row>
    <row r="2826" spans="2:6">
      <c r="B2826" s="52"/>
      <c r="C2826" s="37"/>
      <c r="D2826" s="37"/>
      <c r="E2826" s="37"/>
      <c r="F2826" s="37"/>
    </row>
    <row r="2827" spans="2:6">
      <c r="B2827" s="52"/>
      <c r="C2827" s="37"/>
      <c r="D2827" s="37"/>
      <c r="E2827" s="37"/>
      <c r="F2827" s="37"/>
    </row>
    <row r="2828" spans="2:6">
      <c r="B2828" s="52"/>
      <c r="C2828" s="37"/>
      <c r="D2828" s="37"/>
      <c r="E2828" s="37"/>
      <c r="F2828" s="37"/>
    </row>
    <row r="2829" spans="2:6">
      <c r="B2829" s="52"/>
      <c r="C2829" s="37"/>
      <c r="D2829" s="37"/>
      <c r="E2829" s="37"/>
      <c r="F2829" s="37"/>
    </row>
    <row r="2830" spans="2:6">
      <c r="B2830" s="52"/>
      <c r="C2830" s="37"/>
      <c r="D2830" s="37"/>
      <c r="E2830" s="37"/>
      <c r="F2830" s="37"/>
    </row>
    <row r="2831" spans="2:6">
      <c r="B2831" s="52"/>
      <c r="C2831" s="37"/>
      <c r="D2831" s="37"/>
      <c r="E2831" s="37"/>
      <c r="F2831" s="37"/>
    </row>
    <row r="2832" spans="2:6">
      <c r="B2832" s="52"/>
      <c r="C2832" s="37"/>
      <c r="D2832" s="37"/>
      <c r="E2832" s="37"/>
      <c r="F2832" s="37"/>
    </row>
    <row r="2833" spans="2:6">
      <c r="B2833" s="52"/>
      <c r="C2833" s="37"/>
      <c r="D2833" s="37"/>
      <c r="E2833" s="37"/>
      <c r="F2833" s="37"/>
    </row>
    <row r="2834" spans="2:6">
      <c r="B2834" s="52"/>
      <c r="C2834" s="37"/>
      <c r="D2834" s="37"/>
      <c r="E2834" s="37"/>
      <c r="F2834" s="37"/>
    </row>
    <row r="2835" spans="2:6">
      <c r="B2835" s="52"/>
      <c r="C2835" s="37"/>
      <c r="D2835" s="37"/>
      <c r="E2835" s="37"/>
      <c r="F2835" s="37"/>
    </row>
    <row r="2836" spans="2:6">
      <c r="B2836" s="52"/>
      <c r="C2836" s="37"/>
      <c r="D2836" s="37"/>
      <c r="E2836" s="37"/>
      <c r="F2836" s="37"/>
    </row>
    <row r="2837" spans="2:6">
      <c r="B2837" s="52"/>
      <c r="C2837" s="37"/>
      <c r="D2837" s="37"/>
      <c r="E2837" s="37"/>
      <c r="F2837" s="37"/>
    </row>
    <row r="2838" spans="2:6">
      <c r="B2838" s="52"/>
      <c r="C2838" s="37"/>
      <c r="D2838" s="37"/>
      <c r="E2838" s="37"/>
      <c r="F2838" s="37"/>
    </row>
    <row r="2839" spans="2:6">
      <c r="B2839" s="52"/>
      <c r="C2839" s="37"/>
      <c r="D2839" s="37"/>
      <c r="E2839" s="37"/>
      <c r="F2839" s="37"/>
    </row>
    <row r="2840" spans="2:6">
      <c r="B2840" s="52"/>
      <c r="C2840" s="37"/>
      <c r="D2840" s="37"/>
      <c r="E2840" s="37"/>
      <c r="F2840" s="37"/>
    </row>
    <row r="2841" spans="2:6">
      <c r="B2841" s="52"/>
      <c r="C2841" s="37"/>
      <c r="D2841" s="37"/>
      <c r="E2841" s="37"/>
      <c r="F2841" s="37"/>
    </row>
    <row r="2842" spans="2:6">
      <c r="B2842" s="52"/>
      <c r="C2842" s="37"/>
      <c r="D2842" s="37"/>
      <c r="E2842" s="37"/>
      <c r="F2842" s="37"/>
    </row>
    <row r="2843" spans="2:6">
      <c r="B2843" s="52"/>
      <c r="C2843" s="37"/>
      <c r="D2843" s="37"/>
      <c r="E2843" s="37"/>
      <c r="F2843" s="37"/>
    </row>
    <row r="2844" spans="2:6">
      <c r="B2844" s="52"/>
      <c r="C2844" s="37"/>
      <c r="D2844" s="37"/>
      <c r="E2844" s="37"/>
      <c r="F2844" s="37"/>
    </row>
    <row r="2845" spans="2:6">
      <c r="B2845" s="52"/>
      <c r="C2845" s="37"/>
      <c r="D2845" s="37"/>
      <c r="E2845" s="37"/>
      <c r="F2845" s="37"/>
    </row>
    <row r="2846" spans="2:6">
      <c r="B2846" s="52"/>
      <c r="C2846" s="37"/>
      <c r="D2846" s="37"/>
      <c r="E2846" s="37"/>
      <c r="F2846" s="37"/>
    </row>
    <row r="2847" spans="2:6">
      <c r="B2847" s="52"/>
      <c r="C2847" s="37"/>
      <c r="D2847" s="37"/>
      <c r="E2847" s="37"/>
      <c r="F2847" s="37"/>
    </row>
    <row r="2848" spans="2:6">
      <c r="B2848" s="52"/>
      <c r="C2848" s="37"/>
      <c r="D2848" s="37"/>
      <c r="E2848" s="37"/>
      <c r="F2848" s="37"/>
    </row>
    <row r="2849" spans="2:6">
      <c r="B2849" s="52"/>
      <c r="C2849" s="37"/>
      <c r="D2849" s="37"/>
      <c r="E2849" s="37"/>
      <c r="F2849" s="37"/>
    </row>
    <row r="2850" spans="2:6">
      <c r="B2850" s="52"/>
      <c r="C2850" s="37"/>
      <c r="D2850" s="37"/>
      <c r="E2850" s="37"/>
      <c r="F2850" s="37"/>
    </row>
    <row r="2851" spans="2:6">
      <c r="B2851" s="52"/>
      <c r="C2851" s="37"/>
      <c r="D2851" s="37"/>
      <c r="E2851" s="37"/>
      <c r="F2851" s="37"/>
    </row>
    <row r="2852" spans="2:6">
      <c r="B2852" s="52"/>
      <c r="C2852" s="37"/>
      <c r="D2852" s="37"/>
      <c r="E2852" s="37"/>
      <c r="F2852" s="37"/>
    </row>
    <row r="2853" spans="2:6">
      <c r="B2853" s="52"/>
      <c r="C2853" s="37"/>
      <c r="D2853" s="37"/>
      <c r="E2853" s="37"/>
      <c r="F2853" s="37"/>
    </row>
    <row r="2854" spans="2:6">
      <c r="B2854" s="52"/>
      <c r="C2854" s="37"/>
      <c r="D2854" s="37"/>
      <c r="E2854" s="37"/>
      <c r="F2854" s="37"/>
    </row>
    <row r="2855" spans="2:6">
      <c r="B2855" s="52"/>
      <c r="C2855" s="37"/>
      <c r="D2855" s="37"/>
      <c r="E2855" s="37"/>
      <c r="F2855" s="37"/>
    </row>
    <row r="2856" spans="2:6">
      <c r="B2856" s="52"/>
      <c r="C2856" s="37"/>
      <c r="D2856" s="37"/>
      <c r="E2856" s="37"/>
      <c r="F2856" s="37"/>
    </row>
    <row r="2857" spans="2:6">
      <c r="B2857" s="52"/>
      <c r="C2857" s="37"/>
      <c r="D2857" s="37"/>
      <c r="E2857" s="37"/>
      <c r="F2857" s="37"/>
    </row>
    <row r="2858" spans="2:6">
      <c r="B2858" s="52"/>
      <c r="C2858" s="37"/>
      <c r="D2858" s="37"/>
      <c r="E2858" s="37"/>
      <c r="F2858" s="37"/>
    </row>
    <row r="2859" spans="2:6">
      <c r="B2859" s="52"/>
      <c r="C2859" s="37"/>
      <c r="D2859" s="37"/>
      <c r="E2859" s="37"/>
      <c r="F2859" s="37"/>
    </row>
    <row r="2860" spans="2:6">
      <c r="B2860" s="52"/>
      <c r="C2860" s="37"/>
      <c r="D2860" s="37"/>
      <c r="E2860" s="37"/>
      <c r="F2860" s="37"/>
    </row>
    <row r="2861" spans="2:6">
      <c r="B2861" s="52"/>
      <c r="C2861" s="37"/>
      <c r="D2861" s="37"/>
      <c r="E2861" s="37"/>
      <c r="F2861" s="37"/>
    </row>
    <row r="2862" spans="2:6">
      <c r="B2862" s="52"/>
      <c r="C2862" s="37"/>
      <c r="D2862" s="37"/>
      <c r="E2862" s="37"/>
      <c r="F2862" s="37"/>
    </row>
    <row r="2863" spans="2:6">
      <c r="B2863" s="52"/>
      <c r="C2863" s="37"/>
      <c r="D2863" s="37"/>
      <c r="E2863" s="37"/>
      <c r="F2863" s="37"/>
    </row>
    <row r="2864" spans="2:6">
      <c r="B2864" s="52"/>
      <c r="C2864" s="37"/>
      <c r="D2864" s="37"/>
      <c r="E2864" s="37"/>
      <c r="F2864" s="37"/>
    </row>
    <row r="2865" spans="2:6">
      <c r="B2865" s="52"/>
      <c r="C2865" s="37"/>
      <c r="D2865" s="37"/>
      <c r="E2865" s="37"/>
      <c r="F2865" s="37"/>
    </row>
    <row r="2866" spans="2:6">
      <c r="B2866" s="52"/>
      <c r="C2866" s="37"/>
      <c r="D2866" s="37"/>
      <c r="E2866" s="37"/>
      <c r="F2866" s="37"/>
    </row>
    <row r="2867" spans="2:6">
      <c r="B2867" s="52"/>
      <c r="C2867" s="37"/>
      <c r="D2867" s="37"/>
      <c r="E2867" s="37"/>
      <c r="F2867" s="37"/>
    </row>
    <row r="2868" spans="2:6">
      <c r="B2868" s="52"/>
      <c r="C2868" s="37"/>
      <c r="D2868" s="37"/>
      <c r="E2868" s="37"/>
      <c r="F2868" s="37"/>
    </row>
    <row r="2869" spans="2:6">
      <c r="B2869" s="52"/>
      <c r="C2869" s="37"/>
      <c r="D2869" s="37"/>
      <c r="E2869" s="37"/>
      <c r="F2869" s="37"/>
    </row>
    <row r="2870" spans="2:6">
      <c r="B2870" s="52"/>
      <c r="C2870" s="37"/>
      <c r="D2870" s="37"/>
      <c r="E2870" s="37"/>
      <c r="F2870" s="37"/>
    </row>
    <row r="2871" spans="2:6">
      <c r="B2871" s="52"/>
      <c r="C2871" s="37"/>
      <c r="D2871" s="37"/>
      <c r="E2871" s="37"/>
      <c r="F2871" s="37"/>
    </row>
    <row r="2872" spans="2:6">
      <c r="B2872" s="52"/>
      <c r="C2872" s="37"/>
      <c r="D2872" s="37"/>
      <c r="E2872" s="37"/>
      <c r="F2872" s="37"/>
    </row>
    <row r="2873" spans="2:6">
      <c r="B2873" s="52"/>
      <c r="C2873" s="37"/>
      <c r="D2873" s="37"/>
      <c r="E2873" s="37"/>
      <c r="F2873" s="37"/>
    </row>
    <row r="2874" spans="2:6">
      <c r="B2874" s="52"/>
      <c r="C2874" s="37"/>
      <c r="D2874" s="37"/>
      <c r="E2874" s="37"/>
      <c r="F2874" s="37"/>
    </row>
    <row r="2875" spans="2:6">
      <c r="B2875" s="52"/>
      <c r="C2875" s="37"/>
      <c r="D2875" s="37"/>
      <c r="E2875" s="37"/>
      <c r="F2875" s="37"/>
    </row>
    <row r="2876" spans="2:6">
      <c r="B2876" s="52"/>
      <c r="C2876" s="37"/>
      <c r="D2876" s="37"/>
      <c r="E2876" s="37"/>
      <c r="F2876" s="37"/>
    </row>
    <row r="2877" spans="2:6">
      <c r="B2877" s="52"/>
      <c r="C2877" s="37"/>
      <c r="D2877" s="37"/>
      <c r="E2877" s="37"/>
      <c r="F2877" s="37"/>
    </row>
    <row r="2878" spans="2:6">
      <c r="B2878" s="52"/>
      <c r="C2878" s="37"/>
      <c r="D2878" s="37"/>
      <c r="E2878" s="37"/>
      <c r="F2878" s="37"/>
    </row>
    <row r="2879" spans="2:6">
      <c r="B2879" s="52"/>
      <c r="C2879" s="37"/>
      <c r="D2879" s="37"/>
      <c r="E2879" s="37"/>
      <c r="F2879" s="37"/>
    </row>
    <row r="2880" spans="2:6">
      <c r="B2880" s="52"/>
      <c r="C2880" s="37"/>
      <c r="D2880" s="37"/>
      <c r="E2880" s="37"/>
      <c r="F2880" s="37"/>
    </row>
    <row r="2881" spans="2:6">
      <c r="B2881" s="52"/>
      <c r="C2881" s="37"/>
      <c r="D2881" s="37"/>
      <c r="E2881" s="37"/>
      <c r="F2881" s="37"/>
    </row>
    <row r="2882" spans="2:6">
      <c r="B2882" s="52"/>
      <c r="C2882" s="37"/>
      <c r="D2882" s="37"/>
      <c r="E2882" s="37"/>
      <c r="F2882" s="37"/>
    </row>
    <row r="2883" spans="2:6">
      <c r="B2883" s="52"/>
      <c r="C2883" s="37"/>
      <c r="D2883" s="37"/>
      <c r="E2883" s="37"/>
      <c r="F2883" s="37"/>
    </row>
    <row r="2884" spans="2:6">
      <c r="B2884" s="52"/>
      <c r="C2884" s="37"/>
      <c r="D2884" s="37"/>
      <c r="E2884" s="37"/>
      <c r="F2884" s="37"/>
    </row>
    <row r="2885" spans="2:6">
      <c r="B2885" s="52"/>
      <c r="C2885" s="37"/>
      <c r="D2885" s="37"/>
      <c r="E2885" s="37"/>
      <c r="F2885" s="37"/>
    </row>
    <row r="2886" spans="2:6">
      <c r="B2886" s="52"/>
      <c r="C2886" s="37"/>
      <c r="D2886" s="37"/>
      <c r="E2886" s="37"/>
      <c r="F2886" s="37"/>
    </row>
    <row r="2887" spans="2:6">
      <c r="B2887" s="52"/>
      <c r="C2887" s="37"/>
      <c r="D2887" s="37"/>
      <c r="E2887" s="37"/>
      <c r="F2887" s="37"/>
    </row>
    <row r="2888" spans="2:6">
      <c r="B2888" s="52"/>
      <c r="C2888" s="37"/>
      <c r="D2888" s="37"/>
      <c r="E2888" s="37"/>
      <c r="F2888" s="37"/>
    </row>
    <row r="2889" spans="2:6">
      <c r="B2889" s="52"/>
      <c r="C2889" s="37"/>
      <c r="D2889" s="37"/>
      <c r="E2889" s="37"/>
      <c r="F2889" s="37"/>
    </row>
    <row r="2890" spans="2:6">
      <c r="B2890" s="52"/>
      <c r="C2890" s="37"/>
      <c r="D2890" s="37"/>
      <c r="E2890" s="37"/>
      <c r="F2890" s="37"/>
    </row>
    <row r="2891" spans="2:6">
      <c r="B2891" s="52"/>
      <c r="C2891" s="37"/>
      <c r="D2891" s="37"/>
      <c r="E2891" s="37"/>
      <c r="F2891" s="37"/>
    </row>
    <row r="2892" spans="2:6">
      <c r="B2892" s="52"/>
      <c r="C2892" s="37"/>
      <c r="D2892" s="37"/>
      <c r="E2892" s="37"/>
      <c r="F2892" s="37"/>
    </row>
    <row r="2893" spans="2:6">
      <c r="B2893" s="52"/>
      <c r="C2893" s="37"/>
      <c r="D2893" s="37"/>
      <c r="E2893" s="37"/>
      <c r="F2893" s="37"/>
    </row>
    <row r="2894" spans="2:6">
      <c r="B2894" s="52"/>
      <c r="C2894" s="37"/>
      <c r="D2894" s="37"/>
      <c r="E2894" s="37"/>
      <c r="F2894" s="37"/>
    </row>
    <row r="2895" spans="2:6">
      <c r="B2895" s="52"/>
      <c r="C2895" s="37"/>
      <c r="D2895" s="37"/>
      <c r="E2895" s="37"/>
      <c r="F2895" s="37"/>
    </row>
    <row r="2896" spans="2:6">
      <c r="B2896" s="52"/>
      <c r="C2896" s="37"/>
      <c r="D2896" s="37"/>
      <c r="E2896" s="37"/>
      <c r="F2896" s="37"/>
    </row>
    <row r="2897" spans="2:6">
      <c r="B2897" s="52"/>
      <c r="C2897" s="37"/>
      <c r="D2897" s="37"/>
      <c r="E2897" s="37"/>
      <c r="F2897" s="37"/>
    </row>
    <row r="2898" spans="2:6">
      <c r="B2898" s="52"/>
      <c r="C2898" s="37"/>
      <c r="D2898" s="37"/>
      <c r="E2898" s="37"/>
      <c r="F2898" s="37"/>
    </row>
    <row r="2899" spans="2:6">
      <c r="B2899" s="52"/>
      <c r="C2899" s="37"/>
      <c r="D2899" s="37"/>
      <c r="E2899" s="37"/>
      <c r="F2899" s="37"/>
    </row>
    <row r="2900" spans="2:6">
      <c r="B2900" s="52"/>
      <c r="C2900" s="37"/>
      <c r="D2900" s="37"/>
      <c r="E2900" s="37"/>
      <c r="F2900" s="37"/>
    </row>
    <row r="2901" spans="2:6">
      <c r="B2901" s="52"/>
      <c r="C2901" s="37"/>
      <c r="D2901" s="37"/>
      <c r="E2901" s="37"/>
      <c r="F2901" s="37"/>
    </row>
    <row r="2902" spans="2:6">
      <c r="B2902" s="52"/>
      <c r="C2902" s="37"/>
      <c r="D2902" s="37"/>
      <c r="E2902" s="37"/>
      <c r="F2902" s="37"/>
    </row>
    <row r="2903" spans="2:6">
      <c r="B2903" s="52"/>
      <c r="C2903" s="37"/>
      <c r="D2903" s="37"/>
      <c r="E2903" s="37"/>
      <c r="F2903" s="37"/>
    </row>
    <row r="2904" spans="2:6">
      <c r="B2904" s="52"/>
      <c r="C2904" s="37"/>
      <c r="D2904" s="37"/>
      <c r="E2904" s="37"/>
      <c r="F2904" s="37"/>
    </row>
    <row r="2905" spans="2:6">
      <c r="B2905" s="52"/>
      <c r="C2905" s="37"/>
      <c r="D2905" s="37"/>
      <c r="E2905" s="37"/>
      <c r="F2905" s="37"/>
    </row>
    <row r="2906" spans="2:6">
      <c r="B2906" s="52"/>
      <c r="C2906" s="37"/>
      <c r="D2906" s="37"/>
      <c r="E2906" s="37"/>
      <c r="F2906" s="37"/>
    </row>
    <row r="2907" spans="2:6">
      <c r="B2907" s="52"/>
      <c r="C2907" s="37"/>
      <c r="D2907" s="37"/>
      <c r="E2907" s="37"/>
      <c r="F2907" s="37"/>
    </row>
    <row r="2908" spans="2:6">
      <c r="B2908" s="52"/>
      <c r="C2908" s="37"/>
      <c r="D2908" s="37"/>
      <c r="E2908" s="37"/>
      <c r="F2908" s="37"/>
    </row>
    <row r="2909" spans="2:6">
      <c r="B2909" s="52"/>
      <c r="C2909" s="37"/>
      <c r="D2909" s="37"/>
      <c r="E2909" s="37"/>
      <c r="F2909" s="37"/>
    </row>
    <row r="2910" spans="2:6">
      <c r="B2910" s="52"/>
      <c r="C2910" s="37"/>
      <c r="D2910" s="37"/>
      <c r="E2910" s="37"/>
      <c r="F2910" s="37"/>
    </row>
    <row r="2911" spans="2:6">
      <c r="B2911" s="52"/>
      <c r="C2911" s="37"/>
      <c r="D2911" s="37"/>
      <c r="E2911" s="37"/>
      <c r="F2911" s="37"/>
    </row>
    <row r="2912" spans="2:6">
      <c r="B2912" s="52"/>
      <c r="C2912" s="37"/>
      <c r="D2912" s="37"/>
      <c r="E2912" s="37"/>
      <c r="F2912" s="37"/>
    </row>
    <row r="2913" spans="2:6">
      <c r="B2913" s="52"/>
      <c r="C2913" s="37"/>
      <c r="D2913" s="37"/>
      <c r="E2913" s="37"/>
      <c r="F2913" s="37"/>
    </row>
    <row r="2914" spans="2:6">
      <c r="B2914" s="52"/>
      <c r="C2914" s="37"/>
      <c r="D2914" s="37"/>
      <c r="E2914" s="37"/>
      <c r="F2914" s="37"/>
    </row>
    <row r="2915" spans="2:6">
      <c r="B2915" s="52"/>
      <c r="C2915" s="37"/>
      <c r="D2915" s="37"/>
      <c r="E2915" s="37"/>
      <c r="F2915" s="37"/>
    </row>
    <row r="2916" spans="2:6">
      <c r="B2916" s="52"/>
      <c r="C2916" s="37"/>
      <c r="D2916" s="37"/>
      <c r="E2916" s="37"/>
      <c r="F2916" s="37"/>
    </row>
    <row r="2917" spans="2:6">
      <c r="B2917" s="52"/>
      <c r="C2917" s="37"/>
      <c r="D2917" s="37"/>
      <c r="E2917" s="37"/>
      <c r="F2917" s="37"/>
    </row>
    <row r="2918" spans="2:6">
      <c r="B2918" s="52"/>
      <c r="C2918" s="37"/>
      <c r="D2918" s="37"/>
      <c r="E2918" s="37"/>
      <c r="F2918" s="37"/>
    </row>
    <row r="2919" spans="2:6">
      <c r="B2919" s="52"/>
      <c r="C2919" s="37"/>
      <c r="D2919" s="37"/>
      <c r="E2919" s="37"/>
      <c r="F2919" s="37"/>
    </row>
    <row r="2920" spans="2:6">
      <c r="B2920" s="52"/>
      <c r="C2920" s="37"/>
      <c r="D2920" s="37"/>
      <c r="E2920" s="37"/>
      <c r="F2920" s="37"/>
    </row>
    <row r="2921" spans="2:6">
      <c r="B2921" s="52"/>
      <c r="C2921" s="37"/>
      <c r="D2921" s="37"/>
      <c r="E2921" s="37"/>
      <c r="F2921" s="37"/>
    </row>
    <row r="2922" spans="2:6">
      <c r="B2922" s="52"/>
      <c r="C2922" s="37"/>
      <c r="D2922" s="37"/>
      <c r="E2922" s="37"/>
      <c r="F2922" s="37"/>
    </row>
    <row r="2923" spans="2:6">
      <c r="B2923" s="52"/>
      <c r="C2923" s="37"/>
      <c r="D2923" s="37"/>
      <c r="E2923" s="37"/>
      <c r="F2923" s="37"/>
    </row>
    <row r="2924" spans="2:6">
      <c r="B2924" s="52"/>
      <c r="C2924" s="37"/>
      <c r="D2924" s="37"/>
      <c r="E2924" s="37"/>
      <c r="F2924" s="37"/>
    </row>
    <row r="2925" spans="2:6">
      <c r="B2925" s="52"/>
      <c r="C2925" s="37"/>
      <c r="D2925" s="37"/>
      <c r="E2925" s="37"/>
      <c r="F2925" s="37"/>
    </row>
    <row r="2926" spans="2:6">
      <c r="B2926" s="52"/>
      <c r="C2926" s="37"/>
      <c r="D2926" s="37"/>
      <c r="E2926" s="37"/>
      <c r="F2926" s="37"/>
    </row>
    <row r="2927" spans="2:6">
      <c r="B2927" s="52"/>
      <c r="C2927" s="37"/>
      <c r="D2927" s="37"/>
      <c r="E2927" s="37"/>
      <c r="F2927" s="37"/>
    </row>
    <row r="2928" spans="2:6">
      <c r="B2928" s="52"/>
      <c r="C2928" s="37"/>
      <c r="D2928" s="37"/>
      <c r="E2928" s="37"/>
      <c r="F2928" s="37"/>
    </row>
    <row r="2929" spans="2:6">
      <c r="B2929" s="52"/>
      <c r="C2929" s="37"/>
      <c r="D2929" s="37"/>
      <c r="E2929" s="37"/>
      <c r="F2929" s="37"/>
    </row>
    <row r="2930" spans="2:6">
      <c r="B2930" s="52"/>
      <c r="C2930" s="37"/>
      <c r="D2930" s="37"/>
      <c r="E2930" s="37"/>
      <c r="F2930" s="37"/>
    </row>
    <row r="2931" spans="2:6">
      <c r="B2931" s="52"/>
      <c r="C2931" s="37"/>
      <c r="D2931" s="37"/>
      <c r="E2931" s="37"/>
      <c r="F2931" s="37"/>
    </row>
    <row r="2932" spans="2:6">
      <c r="B2932" s="52"/>
      <c r="C2932" s="37"/>
      <c r="D2932" s="37"/>
      <c r="E2932" s="37"/>
      <c r="F2932" s="37"/>
    </row>
    <row r="2933" spans="2:6">
      <c r="B2933" s="52"/>
      <c r="C2933" s="37"/>
      <c r="D2933" s="37"/>
      <c r="E2933" s="37"/>
      <c r="F2933" s="37"/>
    </row>
    <row r="2934" spans="2:6">
      <c r="B2934" s="52"/>
      <c r="C2934" s="37"/>
      <c r="D2934" s="37"/>
      <c r="E2934" s="37"/>
      <c r="F2934" s="37"/>
    </row>
    <row r="2935" spans="2:6">
      <c r="B2935" s="52"/>
      <c r="C2935" s="37"/>
      <c r="D2935" s="37"/>
      <c r="E2935" s="37"/>
      <c r="F2935" s="37"/>
    </row>
    <row r="2936" spans="2:6">
      <c r="B2936" s="52"/>
      <c r="C2936" s="37"/>
      <c r="D2936" s="37"/>
      <c r="E2936" s="37"/>
      <c r="F2936" s="37"/>
    </row>
    <row r="2937" spans="2:6">
      <c r="B2937" s="52"/>
      <c r="C2937" s="37"/>
      <c r="D2937" s="37"/>
      <c r="E2937" s="37"/>
      <c r="F2937" s="37"/>
    </row>
    <row r="2938" spans="2:6">
      <c r="B2938" s="52"/>
      <c r="C2938" s="37"/>
      <c r="D2938" s="37"/>
      <c r="E2938" s="37"/>
      <c r="F2938" s="37"/>
    </row>
    <row r="2939" spans="2:6">
      <c r="B2939" s="52"/>
      <c r="C2939" s="37"/>
      <c r="D2939" s="37"/>
      <c r="E2939" s="37"/>
      <c r="F2939" s="37"/>
    </row>
    <row r="2940" spans="2:6">
      <c r="B2940" s="52"/>
      <c r="C2940" s="37"/>
      <c r="D2940" s="37"/>
      <c r="E2940" s="37"/>
      <c r="F2940" s="37"/>
    </row>
    <row r="2941" spans="2:6">
      <c r="B2941" s="52"/>
      <c r="C2941" s="37"/>
      <c r="D2941" s="37"/>
      <c r="E2941" s="37"/>
      <c r="F2941" s="37"/>
    </row>
    <row r="2942" spans="2:6">
      <c r="B2942" s="52"/>
      <c r="C2942" s="37"/>
      <c r="D2942" s="37"/>
      <c r="E2942" s="37"/>
      <c r="F2942" s="37"/>
    </row>
    <row r="2943" spans="2:6">
      <c r="B2943" s="52"/>
      <c r="C2943" s="37"/>
      <c r="D2943" s="37"/>
      <c r="E2943" s="37"/>
      <c r="F2943" s="37"/>
    </row>
    <row r="2944" spans="2:6">
      <c r="B2944" s="52"/>
      <c r="C2944" s="37"/>
      <c r="D2944" s="37"/>
      <c r="E2944" s="37"/>
      <c r="F2944" s="37"/>
    </row>
    <row r="2945" spans="2:6">
      <c r="B2945" s="52"/>
      <c r="C2945" s="37"/>
      <c r="D2945" s="37"/>
      <c r="E2945" s="37"/>
      <c r="F2945" s="37"/>
    </row>
    <row r="2946" spans="2:6">
      <c r="B2946" s="52"/>
      <c r="C2946" s="37"/>
      <c r="D2946" s="37"/>
      <c r="E2946" s="37"/>
      <c r="F2946" s="37"/>
    </row>
    <row r="2947" spans="2:6">
      <c r="B2947" s="52"/>
      <c r="C2947" s="37"/>
      <c r="D2947" s="37"/>
      <c r="E2947" s="37"/>
      <c r="F2947" s="37"/>
    </row>
    <row r="2948" spans="2:6">
      <c r="B2948" s="52"/>
      <c r="C2948" s="37"/>
      <c r="D2948" s="37"/>
      <c r="E2948" s="37"/>
      <c r="F2948" s="37"/>
    </row>
    <row r="2949" spans="2:6">
      <c r="B2949" s="52"/>
      <c r="C2949" s="37"/>
      <c r="D2949" s="37"/>
      <c r="E2949" s="37"/>
      <c r="F2949" s="37"/>
    </row>
    <row r="2950" spans="2:6">
      <c r="B2950" s="52"/>
      <c r="C2950" s="37"/>
      <c r="D2950" s="37"/>
      <c r="E2950" s="37"/>
      <c r="F2950" s="37"/>
    </row>
    <row r="2951" spans="2:6">
      <c r="B2951" s="52"/>
      <c r="C2951" s="37"/>
      <c r="D2951" s="37"/>
      <c r="E2951" s="37"/>
      <c r="F2951" s="37"/>
    </row>
    <row r="2952" spans="2:6">
      <c r="B2952" s="52"/>
      <c r="C2952" s="37"/>
      <c r="D2952" s="37"/>
      <c r="E2952" s="37"/>
      <c r="F2952" s="37"/>
    </row>
    <row r="2953" spans="2:6">
      <c r="B2953" s="52"/>
      <c r="C2953" s="37"/>
      <c r="D2953" s="37"/>
      <c r="E2953" s="37"/>
      <c r="F2953" s="37"/>
    </row>
    <row r="2954" spans="2:6">
      <c r="B2954" s="52"/>
      <c r="C2954" s="37"/>
      <c r="D2954" s="37"/>
      <c r="E2954" s="37"/>
      <c r="F2954" s="37"/>
    </row>
    <row r="2955" spans="2:6">
      <c r="B2955" s="52"/>
      <c r="C2955" s="37"/>
      <c r="D2955" s="37"/>
      <c r="E2955" s="37"/>
      <c r="F2955" s="37"/>
    </row>
    <row r="2956" spans="2:6">
      <c r="B2956" s="52"/>
      <c r="C2956" s="37"/>
      <c r="D2956" s="37"/>
      <c r="E2956" s="37"/>
      <c r="F2956" s="37"/>
    </row>
    <row r="2957" spans="2:6">
      <c r="B2957" s="52"/>
      <c r="C2957" s="37"/>
      <c r="D2957" s="37"/>
      <c r="E2957" s="37"/>
      <c r="F2957" s="37"/>
    </row>
    <row r="2958" spans="2:6">
      <c r="B2958" s="52"/>
      <c r="C2958" s="37"/>
      <c r="D2958" s="37"/>
      <c r="E2958" s="37"/>
      <c r="F2958" s="37"/>
    </row>
    <row r="2959" spans="2:6">
      <c r="B2959" s="52"/>
      <c r="C2959" s="37"/>
      <c r="D2959" s="37"/>
      <c r="E2959" s="37"/>
      <c r="F2959" s="37"/>
    </row>
    <row r="2960" spans="2:6">
      <c r="B2960" s="52"/>
      <c r="C2960" s="37"/>
      <c r="D2960" s="37"/>
      <c r="E2960" s="37"/>
      <c r="F2960" s="37"/>
    </row>
    <row r="2961" spans="2:6">
      <c r="B2961" s="52"/>
      <c r="C2961" s="37"/>
      <c r="D2961" s="37"/>
      <c r="E2961" s="37"/>
      <c r="F2961" s="37"/>
    </row>
    <row r="2962" spans="2:6">
      <c r="B2962" s="52"/>
      <c r="C2962" s="37"/>
      <c r="D2962" s="37"/>
      <c r="E2962" s="37"/>
      <c r="F2962" s="37"/>
    </row>
    <row r="2963" spans="2:6">
      <c r="B2963" s="52"/>
      <c r="C2963" s="37"/>
      <c r="D2963" s="37"/>
      <c r="E2963" s="37"/>
      <c r="F2963" s="37"/>
    </row>
    <row r="2964" spans="2:6">
      <c r="B2964" s="52"/>
      <c r="C2964" s="37"/>
      <c r="D2964" s="37"/>
      <c r="E2964" s="37"/>
      <c r="F2964" s="37"/>
    </row>
    <row r="2965" spans="2:6">
      <c r="B2965" s="52"/>
      <c r="C2965" s="37"/>
      <c r="D2965" s="37"/>
      <c r="E2965" s="37"/>
      <c r="F2965" s="37"/>
    </row>
    <row r="2966" spans="2:6">
      <c r="B2966" s="52"/>
      <c r="C2966" s="37"/>
      <c r="D2966" s="37"/>
      <c r="E2966" s="37"/>
      <c r="F2966" s="37"/>
    </row>
    <row r="2967" spans="2:6">
      <c r="B2967" s="52"/>
      <c r="C2967" s="37"/>
      <c r="D2967" s="37"/>
      <c r="E2967" s="37"/>
      <c r="F2967" s="37"/>
    </row>
    <row r="2968" spans="2:6">
      <c r="B2968" s="52"/>
      <c r="C2968" s="37"/>
      <c r="D2968" s="37"/>
      <c r="E2968" s="37"/>
      <c r="F2968" s="37"/>
    </row>
    <row r="2969" spans="2:6">
      <c r="B2969" s="52"/>
      <c r="C2969" s="37"/>
      <c r="D2969" s="37"/>
      <c r="E2969" s="37"/>
      <c r="F2969" s="37"/>
    </row>
    <row r="2970" spans="2:6">
      <c r="B2970" s="52"/>
      <c r="C2970" s="37"/>
      <c r="D2970" s="37"/>
      <c r="E2970" s="37"/>
      <c r="F2970" s="37"/>
    </row>
    <row r="2971" spans="2:6">
      <c r="B2971" s="52"/>
      <c r="C2971" s="37"/>
      <c r="D2971" s="37"/>
      <c r="E2971" s="37"/>
      <c r="F2971" s="37"/>
    </row>
    <row r="2972" spans="2:6">
      <c r="B2972" s="52"/>
      <c r="C2972" s="37"/>
      <c r="D2972" s="37"/>
      <c r="E2972" s="37"/>
      <c r="F2972" s="37"/>
    </row>
    <row r="2973" spans="2:6">
      <c r="B2973" s="52"/>
      <c r="C2973" s="37"/>
      <c r="D2973" s="37"/>
      <c r="E2973" s="37"/>
      <c r="F2973" s="37"/>
    </row>
    <row r="2974" spans="2:6">
      <c r="B2974" s="52"/>
      <c r="C2974" s="37"/>
      <c r="D2974" s="37"/>
      <c r="E2974" s="37"/>
      <c r="F2974" s="37"/>
    </row>
    <row r="2975" spans="2:6">
      <c r="B2975" s="52"/>
      <c r="C2975" s="37"/>
      <c r="D2975" s="37"/>
      <c r="E2975" s="37"/>
      <c r="F2975" s="37"/>
    </row>
    <row r="2976" spans="2:6">
      <c r="B2976" s="52"/>
      <c r="C2976" s="37"/>
      <c r="D2976" s="37"/>
      <c r="E2976" s="37"/>
      <c r="F2976" s="37"/>
    </row>
    <row r="2977" spans="2:6">
      <c r="B2977" s="52"/>
      <c r="C2977" s="37"/>
      <c r="D2977" s="37"/>
      <c r="E2977" s="37"/>
      <c r="F2977" s="37"/>
    </row>
    <row r="2978" spans="2:6">
      <c r="B2978" s="52"/>
      <c r="C2978" s="37"/>
      <c r="D2978" s="37"/>
      <c r="E2978" s="37"/>
      <c r="F2978" s="37"/>
    </row>
    <row r="2979" spans="2:6">
      <c r="B2979" s="52"/>
      <c r="C2979" s="37"/>
      <c r="D2979" s="37"/>
      <c r="E2979" s="37"/>
      <c r="F2979" s="37"/>
    </row>
    <row r="2980" spans="2:6">
      <c r="B2980" s="52"/>
      <c r="C2980" s="37"/>
      <c r="D2980" s="37"/>
      <c r="E2980" s="37"/>
      <c r="F2980" s="37"/>
    </row>
    <row r="2981" spans="2:6">
      <c r="B2981" s="52"/>
      <c r="C2981" s="37"/>
      <c r="D2981" s="37"/>
      <c r="E2981" s="37"/>
      <c r="F2981" s="37"/>
    </row>
    <row r="2982" spans="2:6">
      <c r="B2982" s="52"/>
      <c r="C2982" s="37"/>
      <c r="D2982" s="37"/>
      <c r="E2982" s="37"/>
      <c r="F2982" s="37"/>
    </row>
    <row r="2983" spans="2:6">
      <c r="B2983" s="52"/>
      <c r="C2983" s="37"/>
      <c r="D2983" s="37"/>
      <c r="E2983" s="37"/>
      <c r="F2983" s="37"/>
    </row>
    <row r="2984" spans="2:6">
      <c r="B2984" s="52"/>
      <c r="C2984" s="37"/>
      <c r="D2984" s="37"/>
      <c r="E2984" s="37"/>
      <c r="F2984" s="37"/>
    </row>
    <row r="2985" spans="2:6">
      <c r="B2985" s="52"/>
      <c r="C2985" s="37"/>
      <c r="D2985" s="37"/>
      <c r="E2985" s="37"/>
      <c r="F2985" s="37"/>
    </row>
    <row r="2986" spans="2:6">
      <c r="B2986" s="52"/>
      <c r="C2986" s="37"/>
      <c r="D2986" s="37"/>
      <c r="E2986" s="37"/>
      <c r="F2986" s="37"/>
    </row>
    <row r="2987" spans="2:6">
      <c r="B2987" s="52"/>
      <c r="C2987" s="37"/>
      <c r="D2987" s="37"/>
      <c r="E2987" s="37"/>
      <c r="F2987" s="37"/>
    </row>
    <row r="2988" spans="2:6">
      <c r="B2988" s="52"/>
      <c r="C2988" s="37"/>
      <c r="D2988" s="37"/>
      <c r="E2988" s="37"/>
      <c r="F2988" s="37"/>
    </row>
    <row r="2989" spans="2:6">
      <c r="B2989" s="52"/>
      <c r="C2989" s="37"/>
      <c r="D2989" s="37"/>
      <c r="E2989" s="37"/>
      <c r="F2989" s="37"/>
    </row>
    <row r="2990" spans="2:6">
      <c r="B2990" s="52"/>
      <c r="C2990" s="37"/>
      <c r="D2990" s="37"/>
      <c r="E2990" s="37"/>
      <c r="F2990" s="37"/>
    </row>
    <row r="2991" spans="2:6">
      <c r="B2991" s="52"/>
      <c r="C2991" s="37"/>
      <c r="D2991" s="37"/>
      <c r="E2991" s="37"/>
      <c r="F2991" s="37"/>
    </row>
    <row r="2992" spans="2:6">
      <c r="B2992" s="52"/>
      <c r="C2992" s="37"/>
      <c r="D2992" s="37"/>
      <c r="E2992" s="37"/>
      <c r="F2992" s="37"/>
    </row>
    <row r="2993" spans="2:6">
      <c r="B2993" s="52"/>
      <c r="C2993" s="37"/>
      <c r="D2993" s="37"/>
      <c r="E2993" s="37"/>
      <c r="F2993" s="37"/>
    </row>
    <row r="2994" spans="2:6">
      <c r="B2994" s="52"/>
      <c r="C2994" s="37"/>
      <c r="D2994" s="37"/>
      <c r="E2994" s="37"/>
      <c r="F2994" s="37"/>
    </row>
    <row r="2995" spans="2:6">
      <c r="B2995" s="52"/>
      <c r="C2995" s="37"/>
      <c r="D2995" s="37"/>
      <c r="E2995" s="37"/>
      <c r="F2995" s="37"/>
    </row>
    <row r="2996" spans="2:6">
      <c r="B2996" s="52"/>
      <c r="C2996" s="37"/>
      <c r="D2996" s="37"/>
      <c r="E2996" s="37"/>
      <c r="F2996" s="37"/>
    </row>
    <row r="2997" spans="2:6">
      <c r="B2997" s="52"/>
      <c r="C2997" s="37"/>
      <c r="D2997" s="37"/>
      <c r="E2997" s="37"/>
      <c r="F2997" s="37"/>
    </row>
    <row r="2998" spans="2:6">
      <c r="B2998" s="52"/>
      <c r="C2998" s="37"/>
      <c r="D2998" s="37"/>
      <c r="E2998" s="37"/>
      <c r="F2998" s="37"/>
    </row>
    <row r="2999" spans="2:6">
      <c r="B2999" s="52"/>
      <c r="C2999" s="37"/>
      <c r="D2999" s="37"/>
      <c r="E2999" s="37"/>
      <c r="F2999" s="37"/>
    </row>
    <row r="3000" spans="2:6">
      <c r="B3000" s="52"/>
      <c r="C3000" s="37"/>
      <c r="D3000" s="37"/>
      <c r="E3000" s="37"/>
      <c r="F3000" s="37"/>
    </row>
    <row r="3001" spans="2:6">
      <c r="B3001" s="52"/>
      <c r="C3001" s="37"/>
      <c r="D3001" s="37"/>
      <c r="E3001" s="37"/>
      <c r="F3001" s="37"/>
    </row>
    <row r="3002" spans="2:6">
      <c r="B3002" s="52"/>
      <c r="C3002" s="37"/>
      <c r="D3002" s="37"/>
      <c r="E3002" s="37"/>
      <c r="F3002" s="37"/>
    </row>
    <row r="3003" spans="2:6">
      <c r="B3003" s="52"/>
      <c r="C3003" s="37"/>
      <c r="D3003" s="37"/>
      <c r="E3003" s="37"/>
      <c r="F3003" s="37"/>
    </row>
    <row r="3004" spans="2:6">
      <c r="B3004" s="52"/>
      <c r="C3004" s="37"/>
      <c r="D3004" s="37"/>
      <c r="E3004" s="37"/>
      <c r="F3004" s="37"/>
    </row>
    <row r="3005" spans="2:6">
      <c r="B3005" s="52"/>
      <c r="C3005" s="37"/>
      <c r="D3005" s="37"/>
      <c r="E3005" s="37"/>
      <c r="F3005" s="37"/>
    </row>
    <row r="3006" spans="2:6">
      <c r="B3006" s="52"/>
      <c r="C3006" s="37"/>
      <c r="D3006" s="37"/>
      <c r="E3006" s="37"/>
      <c r="F3006" s="37"/>
    </row>
    <row r="3007" spans="2:6">
      <c r="B3007" s="52"/>
      <c r="C3007" s="37"/>
      <c r="D3007" s="37"/>
      <c r="E3007" s="37"/>
      <c r="F3007" s="37"/>
    </row>
    <row r="3008" spans="2:6">
      <c r="B3008" s="52"/>
      <c r="C3008" s="37"/>
      <c r="D3008" s="37"/>
      <c r="E3008" s="37"/>
      <c r="F3008" s="37"/>
    </row>
    <row r="3009" spans="2:6">
      <c r="B3009" s="52"/>
      <c r="C3009" s="37"/>
      <c r="D3009" s="37"/>
      <c r="E3009" s="37"/>
      <c r="F3009" s="37"/>
    </row>
    <row r="3010" spans="2:6">
      <c r="B3010" s="52"/>
      <c r="C3010" s="37"/>
      <c r="D3010" s="37"/>
      <c r="E3010" s="37"/>
      <c r="F3010" s="37"/>
    </row>
    <row r="3011" spans="2:6">
      <c r="B3011" s="52"/>
      <c r="C3011" s="37"/>
      <c r="D3011" s="37"/>
      <c r="E3011" s="37"/>
      <c r="F3011" s="37"/>
    </row>
    <row r="3012" spans="2:6">
      <c r="B3012" s="52"/>
      <c r="C3012" s="37"/>
      <c r="D3012" s="37"/>
      <c r="E3012" s="37"/>
      <c r="F3012" s="37"/>
    </row>
    <row r="3013" spans="2:6">
      <c r="B3013" s="52"/>
      <c r="C3013" s="37"/>
      <c r="D3013" s="37"/>
      <c r="E3013" s="37"/>
      <c r="F3013" s="37"/>
    </row>
    <row r="3014" spans="2:6">
      <c r="B3014" s="52"/>
      <c r="C3014" s="37"/>
      <c r="D3014" s="37"/>
      <c r="E3014" s="37"/>
      <c r="F3014" s="37"/>
    </row>
    <row r="3015" spans="2:6">
      <c r="B3015" s="52"/>
      <c r="C3015" s="37"/>
      <c r="D3015" s="37"/>
      <c r="E3015" s="37"/>
      <c r="F3015" s="37"/>
    </row>
    <row r="3016" spans="2:6">
      <c r="B3016" s="52"/>
      <c r="C3016" s="37"/>
      <c r="D3016" s="37"/>
      <c r="E3016" s="37"/>
      <c r="F3016" s="37"/>
    </row>
    <row r="3017" spans="2:6">
      <c r="B3017" s="52"/>
      <c r="C3017" s="37"/>
      <c r="D3017" s="37"/>
      <c r="E3017" s="37"/>
      <c r="F3017" s="37"/>
    </row>
    <row r="3018" spans="2:6">
      <c r="B3018" s="52"/>
      <c r="C3018" s="37"/>
      <c r="D3018" s="37"/>
      <c r="E3018" s="37"/>
      <c r="F3018" s="37"/>
    </row>
    <row r="3019" spans="2:6">
      <c r="B3019" s="52"/>
      <c r="C3019" s="37"/>
      <c r="D3019" s="37"/>
      <c r="E3019" s="37"/>
      <c r="F3019" s="37"/>
    </row>
    <row r="3020" spans="2:6">
      <c r="B3020" s="52"/>
      <c r="C3020" s="37"/>
      <c r="D3020" s="37"/>
      <c r="E3020" s="37"/>
      <c r="F3020" s="37"/>
    </row>
    <row r="3021" spans="2:6">
      <c r="B3021" s="52"/>
      <c r="C3021" s="37"/>
      <c r="D3021" s="37"/>
      <c r="E3021" s="37"/>
      <c r="F3021" s="37"/>
    </row>
    <row r="3022" spans="2:6">
      <c r="B3022" s="52"/>
      <c r="C3022" s="37"/>
      <c r="D3022" s="37"/>
      <c r="E3022" s="37"/>
      <c r="F3022" s="37"/>
    </row>
    <row r="3023" spans="2:6">
      <c r="B3023" s="52"/>
      <c r="C3023" s="37"/>
      <c r="D3023" s="37"/>
      <c r="E3023" s="37"/>
      <c r="F3023" s="37"/>
    </row>
    <row r="3024" spans="2:6">
      <c r="B3024" s="52"/>
      <c r="C3024" s="37"/>
      <c r="D3024" s="37"/>
      <c r="E3024" s="37"/>
      <c r="F3024" s="37"/>
    </row>
    <row r="3025" spans="2:6">
      <c r="B3025" s="52"/>
      <c r="C3025" s="37"/>
      <c r="D3025" s="37"/>
      <c r="E3025" s="37"/>
      <c r="F3025" s="37"/>
    </row>
    <row r="3026" spans="2:6">
      <c r="B3026" s="52"/>
      <c r="C3026" s="37"/>
      <c r="D3026" s="37"/>
      <c r="E3026" s="37"/>
      <c r="F3026" s="37"/>
    </row>
    <row r="3027" spans="2:6">
      <c r="B3027" s="52"/>
      <c r="C3027" s="37"/>
      <c r="D3027" s="37"/>
      <c r="E3027" s="37"/>
      <c r="F3027" s="37"/>
    </row>
    <row r="3028" spans="2:6">
      <c r="B3028" s="52"/>
      <c r="C3028" s="37"/>
      <c r="D3028" s="37"/>
      <c r="E3028" s="37"/>
      <c r="F3028" s="37"/>
    </row>
    <row r="3029" spans="2:6">
      <c r="B3029" s="52"/>
      <c r="C3029" s="37"/>
      <c r="D3029" s="37"/>
      <c r="E3029" s="37"/>
      <c r="F3029" s="37"/>
    </row>
    <row r="3030" spans="2:6">
      <c r="B3030" s="52"/>
      <c r="C3030" s="37"/>
      <c r="D3030" s="37"/>
      <c r="E3030" s="37"/>
      <c r="F3030" s="37"/>
    </row>
    <row r="3031" spans="2:6">
      <c r="B3031" s="52"/>
      <c r="C3031" s="37"/>
      <c r="D3031" s="37"/>
      <c r="E3031" s="37"/>
      <c r="F3031" s="37"/>
    </row>
    <row r="3032" spans="2:6">
      <c r="B3032" s="52"/>
      <c r="C3032" s="37"/>
      <c r="D3032" s="37"/>
      <c r="E3032" s="37"/>
      <c r="F3032" s="37"/>
    </row>
    <row r="3033" spans="2:6">
      <c r="B3033" s="52"/>
      <c r="C3033" s="37"/>
      <c r="D3033" s="37"/>
      <c r="E3033" s="37"/>
      <c r="F3033" s="37"/>
    </row>
    <row r="3034" spans="2:6">
      <c r="B3034" s="52"/>
      <c r="C3034" s="37"/>
      <c r="D3034" s="37"/>
      <c r="E3034" s="37"/>
      <c r="F3034" s="37"/>
    </row>
    <row r="3035" spans="2:6">
      <c r="B3035" s="52"/>
      <c r="C3035" s="37"/>
      <c r="D3035" s="37"/>
      <c r="E3035" s="37"/>
      <c r="F3035" s="37"/>
    </row>
    <row r="3036" spans="2:6">
      <c r="B3036" s="52"/>
      <c r="C3036" s="37"/>
      <c r="D3036" s="37"/>
      <c r="E3036" s="37"/>
      <c r="F3036" s="37"/>
    </row>
    <row r="3037" spans="2:6">
      <c r="B3037" s="52"/>
      <c r="C3037" s="37"/>
      <c r="D3037" s="37"/>
      <c r="E3037" s="37"/>
      <c r="F3037" s="37"/>
    </row>
    <row r="3038" spans="2:6">
      <c r="B3038" s="52"/>
      <c r="C3038" s="37"/>
      <c r="D3038" s="37"/>
      <c r="E3038" s="37"/>
      <c r="F3038" s="37"/>
    </row>
    <row r="3039" spans="2:6">
      <c r="B3039" s="52"/>
      <c r="C3039" s="37"/>
      <c r="D3039" s="37"/>
      <c r="E3039" s="37"/>
      <c r="F3039" s="37"/>
    </row>
    <row r="3040" spans="2:6">
      <c r="B3040" s="52"/>
      <c r="C3040" s="37"/>
      <c r="D3040" s="37"/>
      <c r="E3040" s="37"/>
      <c r="F3040" s="37"/>
    </row>
    <row r="3041" spans="2:6">
      <c r="B3041" s="52"/>
      <c r="C3041" s="37"/>
      <c r="D3041" s="37"/>
      <c r="E3041" s="37"/>
      <c r="F3041" s="37"/>
    </row>
    <row r="3042" spans="2:6">
      <c r="B3042" s="52"/>
      <c r="C3042" s="37"/>
      <c r="D3042" s="37"/>
      <c r="E3042" s="37"/>
      <c r="F3042" s="37"/>
    </row>
    <row r="3043" spans="2:6">
      <c r="B3043" s="52"/>
      <c r="C3043" s="37"/>
      <c r="D3043" s="37"/>
      <c r="E3043" s="37"/>
      <c r="F3043" s="37"/>
    </row>
    <row r="3044" spans="2:6">
      <c r="B3044" s="52"/>
      <c r="C3044" s="37"/>
      <c r="D3044" s="37"/>
      <c r="E3044" s="37"/>
      <c r="F3044" s="37"/>
    </row>
    <row r="3045" spans="2:6">
      <c r="B3045" s="52"/>
      <c r="C3045" s="37"/>
      <c r="D3045" s="37"/>
      <c r="E3045" s="37"/>
      <c r="F3045" s="37"/>
    </row>
    <row r="3046" spans="2:6">
      <c r="B3046" s="52"/>
      <c r="C3046" s="37"/>
      <c r="D3046" s="37"/>
      <c r="E3046" s="37"/>
      <c r="F3046" s="37"/>
    </row>
    <row r="3047" spans="2:6">
      <c r="B3047" s="52"/>
      <c r="C3047" s="37"/>
      <c r="D3047" s="37"/>
      <c r="E3047" s="37"/>
      <c r="F3047" s="37"/>
    </row>
    <row r="3048" spans="2:6">
      <c r="B3048" s="52"/>
      <c r="C3048" s="37"/>
      <c r="D3048" s="37"/>
      <c r="E3048" s="37"/>
      <c r="F3048" s="37"/>
    </row>
    <row r="3049" spans="2:6">
      <c r="B3049" s="52"/>
      <c r="C3049" s="37"/>
      <c r="D3049" s="37"/>
      <c r="E3049" s="37"/>
      <c r="F3049" s="37"/>
    </row>
    <row r="3050" spans="2:6">
      <c r="B3050" s="52"/>
      <c r="C3050" s="37"/>
      <c r="D3050" s="37"/>
      <c r="E3050" s="37"/>
      <c r="F3050" s="37"/>
    </row>
    <row r="3051" spans="2:6">
      <c r="B3051" s="52"/>
      <c r="C3051" s="37"/>
      <c r="D3051" s="37"/>
      <c r="E3051" s="37"/>
      <c r="F3051" s="37"/>
    </row>
    <row r="3052" spans="2:6">
      <c r="B3052" s="52"/>
      <c r="C3052" s="37"/>
      <c r="D3052" s="37"/>
      <c r="E3052" s="37"/>
      <c r="F3052" s="37"/>
    </row>
    <row r="3053" spans="2:6">
      <c r="B3053" s="52"/>
      <c r="C3053" s="37"/>
      <c r="D3053" s="37"/>
      <c r="E3053" s="37"/>
      <c r="F3053" s="37"/>
    </row>
    <row r="3054" spans="2:6">
      <c r="B3054" s="52"/>
      <c r="C3054" s="37"/>
      <c r="D3054" s="37"/>
      <c r="E3054" s="37"/>
      <c r="F3054" s="37"/>
    </row>
    <row r="3055" spans="2:6">
      <c r="B3055" s="52"/>
      <c r="C3055" s="37"/>
      <c r="D3055" s="37"/>
      <c r="E3055" s="37"/>
      <c r="F3055" s="37"/>
    </row>
    <row r="3056" spans="2:6">
      <c r="B3056" s="52"/>
      <c r="C3056" s="37"/>
      <c r="D3056" s="37"/>
      <c r="E3056" s="37"/>
      <c r="F3056" s="37"/>
    </row>
    <row r="3057" spans="2:6">
      <c r="B3057" s="52"/>
      <c r="C3057" s="37"/>
      <c r="D3057" s="37"/>
      <c r="E3057" s="37"/>
      <c r="F3057" s="37"/>
    </row>
    <row r="3058" spans="2:6">
      <c r="B3058" s="52"/>
      <c r="C3058" s="37"/>
      <c r="D3058" s="37"/>
      <c r="E3058" s="37"/>
      <c r="F3058" s="37"/>
    </row>
    <row r="3059" spans="2:6">
      <c r="B3059" s="52"/>
      <c r="C3059" s="37"/>
      <c r="D3059" s="37"/>
      <c r="E3059" s="37"/>
      <c r="F3059" s="37"/>
    </row>
    <row r="3060" spans="2:6">
      <c r="B3060" s="52"/>
      <c r="C3060" s="37"/>
      <c r="D3060" s="37"/>
      <c r="E3060" s="37"/>
      <c r="F3060" s="37"/>
    </row>
    <row r="3061" spans="2:6">
      <c r="B3061" s="52"/>
      <c r="C3061" s="37"/>
      <c r="D3061" s="37"/>
      <c r="E3061" s="37"/>
      <c r="F3061" s="37"/>
    </row>
    <row r="3062" spans="2:6">
      <c r="B3062" s="52"/>
      <c r="C3062" s="37"/>
      <c r="D3062" s="37"/>
      <c r="E3062" s="37"/>
      <c r="F3062" s="37"/>
    </row>
    <row r="3063" spans="2:6">
      <c r="B3063" s="52"/>
      <c r="C3063" s="37"/>
      <c r="D3063" s="37"/>
      <c r="E3063" s="37"/>
      <c r="F3063" s="37"/>
    </row>
    <row r="3064" spans="2:6">
      <c r="B3064" s="52"/>
      <c r="C3064" s="37"/>
      <c r="D3064" s="37"/>
      <c r="E3064" s="37"/>
      <c r="F3064" s="37"/>
    </row>
    <row r="3065" spans="2:6">
      <c r="B3065" s="52"/>
      <c r="C3065" s="37"/>
      <c r="D3065" s="37"/>
      <c r="E3065" s="37"/>
      <c r="F3065" s="37"/>
    </row>
    <row r="3066" spans="2:6">
      <c r="B3066" s="52"/>
      <c r="C3066" s="37"/>
      <c r="D3066" s="37"/>
      <c r="E3066" s="37"/>
      <c r="F3066" s="37"/>
    </row>
    <row r="3067" spans="2:6">
      <c r="B3067" s="52"/>
      <c r="C3067" s="37"/>
      <c r="D3067" s="37"/>
      <c r="E3067" s="37"/>
      <c r="F3067" s="37"/>
    </row>
    <row r="3068" spans="2:6">
      <c r="B3068" s="52"/>
      <c r="C3068" s="37"/>
      <c r="D3068" s="37"/>
      <c r="E3068" s="37"/>
      <c r="F3068" s="37"/>
    </row>
    <row r="3069" spans="2:6">
      <c r="B3069" s="52"/>
      <c r="C3069" s="37"/>
      <c r="D3069" s="37"/>
      <c r="E3069" s="37"/>
      <c r="F3069" s="37"/>
    </row>
    <row r="3070" spans="2:6">
      <c r="B3070" s="52"/>
      <c r="C3070" s="37"/>
      <c r="D3070" s="37"/>
      <c r="E3070" s="37"/>
      <c r="F3070" s="37"/>
    </row>
    <row r="3071" spans="2:6">
      <c r="B3071" s="52"/>
      <c r="C3071" s="37"/>
      <c r="D3071" s="37"/>
      <c r="E3071" s="37"/>
      <c r="F3071" s="37"/>
    </row>
    <row r="3072" spans="2:6">
      <c r="B3072" s="52"/>
      <c r="C3072" s="37"/>
      <c r="D3072" s="37"/>
      <c r="E3072" s="37"/>
      <c r="F3072" s="37"/>
    </row>
    <row r="3073" spans="2:6">
      <c r="B3073" s="52"/>
      <c r="C3073" s="37"/>
      <c r="D3073" s="37"/>
      <c r="E3073" s="37"/>
      <c r="F3073" s="37"/>
    </row>
    <row r="3074" spans="2:6">
      <c r="B3074" s="52"/>
      <c r="C3074" s="37"/>
      <c r="D3074" s="37"/>
      <c r="E3074" s="37"/>
      <c r="F3074" s="37"/>
    </row>
    <row r="3075" spans="2:6">
      <c r="B3075" s="52"/>
      <c r="C3075" s="37"/>
      <c r="D3075" s="37"/>
      <c r="E3075" s="37"/>
      <c r="F3075" s="37"/>
    </row>
    <row r="3076" spans="2:6">
      <c r="B3076" s="52"/>
      <c r="C3076" s="37"/>
      <c r="D3076" s="37"/>
      <c r="E3076" s="37"/>
      <c r="F3076" s="37"/>
    </row>
    <row r="3077" spans="2:6">
      <c r="B3077" s="52"/>
      <c r="C3077" s="37"/>
      <c r="D3077" s="37"/>
      <c r="E3077" s="37"/>
      <c r="F3077" s="37"/>
    </row>
    <row r="3078" spans="2:6">
      <c r="B3078" s="52"/>
      <c r="C3078" s="37"/>
      <c r="D3078" s="37"/>
      <c r="E3078" s="37"/>
      <c r="F3078" s="37"/>
    </row>
    <row r="3079" spans="2:6">
      <c r="B3079" s="52"/>
      <c r="C3079" s="37"/>
      <c r="D3079" s="37"/>
      <c r="E3079" s="37"/>
      <c r="F3079" s="37"/>
    </row>
    <row r="3080" spans="2:6">
      <c r="B3080" s="52"/>
      <c r="C3080" s="37"/>
      <c r="D3080" s="37"/>
      <c r="E3080" s="37"/>
      <c r="F3080" s="37"/>
    </row>
    <row r="3081" spans="2:6">
      <c r="B3081" s="52"/>
      <c r="C3081" s="37"/>
      <c r="D3081" s="37"/>
      <c r="E3081" s="37"/>
      <c r="F3081" s="37"/>
    </row>
    <row r="3082" spans="2:6">
      <c r="B3082" s="52"/>
      <c r="C3082" s="37"/>
      <c r="D3082" s="37"/>
      <c r="E3082" s="37"/>
      <c r="F3082" s="37"/>
    </row>
    <row r="3083" spans="2:6">
      <c r="B3083" s="52"/>
      <c r="C3083" s="37"/>
      <c r="D3083" s="37"/>
      <c r="E3083" s="37"/>
      <c r="F3083" s="37"/>
    </row>
    <row r="3084" spans="2:6">
      <c r="B3084" s="52"/>
      <c r="C3084" s="37"/>
      <c r="D3084" s="37"/>
      <c r="E3084" s="37"/>
      <c r="F3084" s="37"/>
    </row>
    <row r="3085" spans="2:6">
      <c r="B3085" s="52"/>
      <c r="C3085" s="37"/>
      <c r="D3085" s="37"/>
      <c r="E3085" s="37"/>
      <c r="F3085" s="37"/>
    </row>
    <row r="3086" spans="2:6">
      <c r="B3086" s="52"/>
      <c r="C3086" s="37"/>
      <c r="D3086" s="37"/>
      <c r="E3086" s="37"/>
      <c r="F3086" s="37"/>
    </row>
    <row r="3087" spans="2:6">
      <c r="B3087" s="52"/>
      <c r="C3087" s="37"/>
      <c r="D3087" s="37"/>
      <c r="E3087" s="37"/>
      <c r="F3087" s="37"/>
    </row>
    <row r="3088" spans="2:6">
      <c r="B3088" s="52"/>
      <c r="C3088" s="37"/>
      <c r="D3088" s="37"/>
      <c r="E3088" s="37"/>
      <c r="F3088" s="37"/>
    </row>
    <row r="3089" spans="2:6">
      <c r="B3089" s="52"/>
      <c r="C3089" s="37"/>
      <c r="D3089" s="37"/>
      <c r="E3089" s="37"/>
      <c r="F3089" s="37"/>
    </row>
    <row r="3090" spans="2:6">
      <c r="B3090" s="52"/>
      <c r="C3090" s="37"/>
      <c r="D3090" s="37"/>
      <c r="E3090" s="37"/>
      <c r="F3090" s="37"/>
    </row>
    <row r="3091" spans="2:6">
      <c r="B3091" s="52"/>
      <c r="C3091" s="37"/>
      <c r="D3091" s="37"/>
      <c r="E3091" s="37"/>
      <c r="F3091" s="37"/>
    </row>
    <row r="3092" spans="2:6">
      <c r="B3092" s="52"/>
      <c r="C3092" s="37"/>
      <c r="D3092" s="37"/>
      <c r="E3092" s="37"/>
      <c r="F3092" s="37"/>
    </row>
    <row r="3093" spans="2:6">
      <c r="B3093" s="52"/>
      <c r="C3093" s="37"/>
      <c r="D3093" s="37"/>
      <c r="E3093" s="37"/>
      <c r="F3093" s="37"/>
    </row>
    <row r="3094" spans="2:6">
      <c r="B3094" s="52"/>
      <c r="C3094" s="37"/>
      <c r="D3094" s="37"/>
      <c r="E3094" s="37"/>
      <c r="F3094" s="37"/>
    </row>
    <row r="3095" spans="2:6">
      <c r="B3095" s="52"/>
      <c r="C3095" s="37"/>
      <c r="D3095" s="37"/>
      <c r="E3095" s="37"/>
      <c r="F3095" s="37"/>
    </row>
    <row r="3096" spans="2:6">
      <c r="B3096" s="52"/>
      <c r="C3096" s="37"/>
      <c r="D3096" s="37"/>
      <c r="E3096" s="37"/>
      <c r="F3096" s="37"/>
    </row>
    <row r="3097" spans="2:6">
      <c r="B3097" s="52"/>
      <c r="C3097" s="37"/>
      <c r="D3097" s="37"/>
      <c r="E3097" s="37"/>
      <c r="F3097" s="37"/>
    </row>
    <row r="3098" spans="2:6">
      <c r="B3098" s="52"/>
      <c r="C3098" s="37"/>
      <c r="D3098" s="37"/>
      <c r="E3098" s="37"/>
      <c r="F3098" s="37"/>
    </row>
    <row r="3099" spans="2:6">
      <c r="B3099" s="52"/>
      <c r="C3099" s="37"/>
      <c r="D3099" s="37"/>
      <c r="E3099" s="37"/>
      <c r="F3099" s="37"/>
    </row>
    <row r="3100" spans="2:6">
      <c r="B3100" s="52"/>
      <c r="C3100" s="37"/>
      <c r="D3100" s="37"/>
      <c r="E3100" s="37"/>
      <c r="F3100" s="37"/>
    </row>
    <row r="3101" spans="2:6">
      <c r="B3101" s="52"/>
      <c r="C3101" s="37"/>
      <c r="D3101" s="37"/>
      <c r="E3101" s="37"/>
      <c r="F3101" s="37"/>
    </row>
    <row r="3102" spans="2:6">
      <c r="B3102" s="52"/>
      <c r="C3102" s="37"/>
      <c r="D3102" s="37"/>
      <c r="E3102" s="37"/>
      <c r="F3102" s="37"/>
    </row>
    <row r="3103" spans="2:6">
      <c r="B3103" s="52"/>
      <c r="C3103" s="37"/>
      <c r="D3103" s="37"/>
      <c r="E3103" s="37"/>
      <c r="F3103" s="37"/>
    </row>
    <row r="3104" spans="2:6">
      <c r="B3104" s="52"/>
      <c r="C3104" s="37"/>
      <c r="D3104" s="37"/>
      <c r="E3104" s="37"/>
      <c r="F3104" s="37"/>
    </row>
    <row r="3105" spans="2:6">
      <c r="B3105" s="52"/>
      <c r="C3105" s="37"/>
      <c r="D3105" s="37"/>
      <c r="E3105" s="37"/>
      <c r="F3105" s="37"/>
    </row>
    <row r="3106" spans="2:6">
      <c r="B3106" s="52"/>
      <c r="C3106" s="37"/>
      <c r="D3106" s="37"/>
      <c r="E3106" s="37"/>
      <c r="F3106" s="37"/>
    </row>
    <row r="3107" spans="2:6">
      <c r="B3107" s="52"/>
      <c r="C3107" s="37"/>
      <c r="D3107" s="37"/>
      <c r="E3107" s="37"/>
      <c r="F3107" s="37"/>
    </row>
    <row r="3108" spans="2:6">
      <c r="B3108" s="52"/>
      <c r="C3108" s="37"/>
      <c r="D3108" s="37"/>
      <c r="E3108" s="37"/>
      <c r="F3108" s="37"/>
    </row>
    <row r="3109" spans="2:6">
      <c r="B3109" s="52"/>
      <c r="C3109" s="37"/>
      <c r="D3109" s="37"/>
      <c r="E3109" s="37"/>
      <c r="F3109" s="37"/>
    </row>
    <row r="3110" spans="2:6">
      <c r="B3110" s="52"/>
      <c r="C3110" s="37"/>
      <c r="D3110" s="37"/>
      <c r="E3110" s="37"/>
      <c r="F3110" s="37"/>
    </row>
    <row r="3111" spans="2:6">
      <c r="B3111" s="52"/>
      <c r="C3111" s="37"/>
      <c r="D3111" s="37"/>
      <c r="E3111" s="37"/>
      <c r="F3111" s="37"/>
    </row>
    <row r="3112" spans="2:6">
      <c r="B3112" s="52"/>
      <c r="C3112" s="37"/>
      <c r="D3112" s="37"/>
      <c r="E3112" s="37"/>
      <c r="F3112" s="37"/>
    </row>
    <row r="3113" spans="2:6">
      <c r="B3113" s="52"/>
      <c r="C3113" s="37"/>
      <c r="D3113" s="37"/>
      <c r="E3113" s="37"/>
      <c r="F3113" s="37"/>
    </row>
    <row r="3114" spans="2:6">
      <c r="B3114" s="52"/>
      <c r="C3114" s="37"/>
      <c r="D3114" s="37"/>
      <c r="E3114" s="37"/>
      <c r="F3114" s="37"/>
    </row>
    <row r="3115" spans="2:6">
      <c r="B3115" s="52"/>
      <c r="C3115" s="37"/>
      <c r="D3115" s="37"/>
      <c r="E3115" s="37"/>
      <c r="F3115" s="37"/>
    </row>
    <row r="3116" spans="2:6">
      <c r="B3116" s="52"/>
      <c r="C3116" s="37"/>
      <c r="D3116" s="37"/>
      <c r="E3116" s="37"/>
      <c r="F3116" s="37"/>
    </row>
    <row r="3117" spans="2:6">
      <c r="B3117" s="52"/>
      <c r="C3117" s="37"/>
      <c r="D3117" s="37"/>
      <c r="E3117" s="37"/>
      <c r="F3117" s="37"/>
    </row>
    <row r="3118" spans="2:6">
      <c r="B3118" s="52"/>
      <c r="C3118" s="37"/>
      <c r="D3118" s="37"/>
      <c r="E3118" s="37"/>
      <c r="F3118" s="37"/>
    </row>
    <row r="3119" spans="2:6">
      <c r="B3119" s="52"/>
      <c r="C3119" s="37"/>
      <c r="D3119" s="37"/>
      <c r="E3119" s="37"/>
      <c r="F3119" s="37"/>
    </row>
    <row r="3120" spans="2:6">
      <c r="B3120" s="52"/>
      <c r="C3120" s="37"/>
      <c r="D3120" s="37"/>
      <c r="E3120" s="37"/>
      <c r="F3120" s="37"/>
    </row>
    <row r="3121" spans="2:6">
      <c r="B3121" s="52"/>
      <c r="C3121" s="37"/>
      <c r="D3121" s="37"/>
      <c r="E3121" s="37"/>
      <c r="F3121" s="37"/>
    </row>
    <row r="3122" spans="2:6">
      <c r="B3122" s="52"/>
      <c r="C3122" s="37"/>
      <c r="D3122" s="37"/>
      <c r="E3122" s="37"/>
      <c r="F3122" s="37"/>
    </row>
    <row r="3123" spans="2:6">
      <c r="B3123" s="52"/>
      <c r="C3123" s="37"/>
      <c r="D3123" s="37"/>
      <c r="E3123" s="37"/>
      <c r="F3123" s="37"/>
    </row>
    <row r="3124" spans="2:6">
      <c r="B3124" s="52"/>
      <c r="C3124" s="37"/>
      <c r="D3124" s="37"/>
      <c r="E3124" s="37"/>
      <c r="F3124" s="37"/>
    </row>
    <row r="3125" spans="2:6">
      <c r="B3125" s="52"/>
      <c r="C3125" s="37"/>
      <c r="D3125" s="37"/>
      <c r="E3125" s="37"/>
      <c r="F3125" s="37"/>
    </row>
    <row r="3126" spans="2:6">
      <c r="B3126" s="52"/>
      <c r="C3126" s="37"/>
      <c r="D3126" s="37"/>
      <c r="E3126" s="37"/>
      <c r="F3126" s="37"/>
    </row>
    <row r="3127" spans="2:6">
      <c r="B3127" s="52"/>
      <c r="C3127" s="37"/>
      <c r="D3127" s="37"/>
      <c r="E3127" s="37"/>
      <c r="F3127" s="37"/>
    </row>
    <row r="3128" spans="2:6">
      <c r="B3128" s="52"/>
      <c r="C3128" s="37"/>
      <c r="D3128" s="37"/>
      <c r="E3128" s="37"/>
      <c r="F3128" s="37"/>
    </row>
    <row r="3129" spans="2:6">
      <c r="B3129" s="52"/>
      <c r="C3129" s="37"/>
      <c r="D3129" s="37"/>
      <c r="E3129" s="37"/>
      <c r="F3129" s="37"/>
    </row>
    <row r="3130" spans="2:6">
      <c r="B3130" s="52"/>
      <c r="C3130" s="37"/>
      <c r="D3130" s="37"/>
      <c r="E3130" s="37"/>
      <c r="F3130" s="37"/>
    </row>
    <row r="3131" spans="2:6">
      <c r="B3131" s="52"/>
      <c r="C3131" s="37"/>
      <c r="D3131" s="37"/>
      <c r="E3131" s="37"/>
      <c r="F3131" s="37"/>
    </row>
    <row r="3132" spans="2:6">
      <c r="B3132" s="52"/>
      <c r="C3132" s="37"/>
      <c r="D3132" s="37"/>
      <c r="E3132" s="37"/>
      <c r="F3132" s="37"/>
    </row>
    <row r="3133" spans="2:6">
      <c r="B3133" s="52"/>
      <c r="C3133" s="37"/>
      <c r="D3133" s="37"/>
      <c r="E3133" s="37"/>
      <c r="F3133" s="37"/>
    </row>
    <row r="3134" spans="2:6">
      <c r="B3134" s="52"/>
      <c r="C3134" s="37"/>
      <c r="D3134" s="37"/>
      <c r="E3134" s="37"/>
      <c r="F3134" s="37"/>
    </row>
    <row r="3135" spans="2:6">
      <c r="B3135" s="52"/>
      <c r="C3135" s="37"/>
      <c r="D3135" s="37"/>
      <c r="E3135" s="37"/>
      <c r="F3135" s="37"/>
    </row>
    <row r="3136" spans="2:6">
      <c r="B3136" s="52"/>
      <c r="C3136" s="37"/>
      <c r="D3136" s="37"/>
      <c r="E3136" s="37"/>
      <c r="F3136" s="37"/>
    </row>
    <row r="3137" spans="2:6">
      <c r="B3137" s="52"/>
      <c r="C3137" s="37"/>
      <c r="D3137" s="37"/>
      <c r="E3137" s="37"/>
      <c r="F3137" s="37"/>
    </row>
    <row r="3138" spans="2:6">
      <c r="B3138" s="52"/>
      <c r="C3138" s="37"/>
      <c r="D3138" s="37"/>
      <c r="E3138" s="37"/>
      <c r="F3138" s="37"/>
    </row>
    <row r="3139" spans="2:6">
      <c r="B3139" s="52"/>
      <c r="C3139" s="37"/>
      <c r="D3139" s="37"/>
      <c r="E3139" s="37"/>
      <c r="F3139" s="37"/>
    </row>
    <row r="3140" spans="2:6">
      <c r="B3140" s="52"/>
      <c r="C3140" s="37"/>
      <c r="D3140" s="37"/>
      <c r="E3140" s="37"/>
      <c r="F3140" s="37"/>
    </row>
    <row r="3141" spans="2:6">
      <c r="B3141" s="52"/>
      <c r="C3141" s="37"/>
      <c r="D3141" s="37"/>
      <c r="E3141" s="37"/>
      <c r="F3141" s="37"/>
    </row>
    <row r="3142" spans="2:6">
      <c r="B3142" s="52"/>
      <c r="C3142" s="37"/>
      <c r="D3142" s="37"/>
      <c r="E3142" s="37"/>
      <c r="F3142" s="37"/>
    </row>
    <row r="3143" spans="2:6">
      <c r="B3143" s="52"/>
      <c r="C3143" s="37"/>
      <c r="D3143" s="37"/>
      <c r="E3143" s="37"/>
      <c r="F3143" s="37"/>
    </row>
    <row r="3144" spans="2:6">
      <c r="B3144" s="52"/>
      <c r="C3144" s="37"/>
      <c r="D3144" s="37"/>
      <c r="E3144" s="37"/>
      <c r="F3144" s="37"/>
    </row>
    <row r="3145" spans="2:6">
      <c r="B3145" s="52"/>
      <c r="C3145" s="37"/>
      <c r="D3145" s="37"/>
      <c r="E3145" s="37"/>
      <c r="F3145" s="37"/>
    </row>
    <row r="3146" spans="2:6">
      <c r="B3146" s="52"/>
      <c r="C3146" s="37"/>
      <c r="D3146" s="37"/>
      <c r="E3146" s="37"/>
      <c r="F3146" s="37"/>
    </row>
    <row r="3147" spans="2:6">
      <c r="B3147" s="52"/>
      <c r="C3147" s="37"/>
      <c r="D3147" s="37"/>
      <c r="E3147" s="37"/>
      <c r="F3147" s="37"/>
    </row>
    <row r="3148" spans="2:6">
      <c r="B3148" s="52"/>
      <c r="C3148" s="37"/>
      <c r="D3148" s="37"/>
      <c r="E3148" s="37"/>
      <c r="F3148" s="37"/>
    </row>
    <row r="3149" spans="2:6">
      <c r="B3149" s="52"/>
      <c r="C3149" s="37"/>
      <c r="D3149" s="37"/>
      <c r="E3149" s="37"/>
      <c r="F3149" s="37"/>
    </row>
    <row r="3150" spans="2:6">
      <c r="B3150" s="52"/>
      <c r="C3150" s="37"/>
      <c r="D3150" s="37"/>
      <c r="E3150" s="37"/>
      <c r="F3150" s="37"/>
    </row>
    <row r="3151" spans="2:6">
      <c r="B3151" s="52"/>
      <c r="C3151" s="37"/>
      <c r="D3151" s="37"/>
      <c r="E3151" s="37"/>
      <c r="F3151" s="37"/>
    </row>
    <row r="3152" spans="2:6">
      <c r="B3152" s="52"/>
      <c r="C3152" s="37"/>
      <c r="D3152" s="37"/>
      <c r="E3152" s="37"/>
      <c r="F3152" s="37"/>
    </row>
    <row r="3153" spans="2:6">
      <c r="B3153" s="52"/>
      <c r="C3153" s="37"/>
      <c r="D3153" s="37"/>
      <c r="E3153" s="37"/>
      <c r="F3153" s="37"/>
    </row>
    <row r="3154" spans="2:6">
      <c r="B3154" s="52"/>
      <c r="C3154" s="37"/>
      <c r="D3154" s="37"/>
      <c r="E3154" s="37"/>
      <c r="F3154" s="37"/>
    </row>
    <row r="3155" spans="2:6">
      <c r="B3155" s="52"/>
      <c r="C3155" s="37"/>
      <c r="D3155" s="37"/>
      <c r="E3155" s="37"/>
      <c r="F3155" s="37"/>
    </row>
    <row r="3156" spans="2:6">
      <c r="B3156" s="52"/>
      <c r="C3156" s="37"/>
      <c r="D3156" s="37"/>
      <c r="E3156" s="37"/>
      <c r="F3156" s="37"/>
    </row>
    <row r="3157" spans="2:6">
      <c r="B3157" s="52"/>
      <c r="C3157" s="37"/>
      <c r="D3157" s="37"/>
      <c r="E3157" s="37"/>
      <c r="F3157" s="37"/>
    </row>
    <row r="3158" spans="2:6">
      <c r="B3158" s="52"/>
      <c r="C3158" s="37"/>
      <c r="D3158" s="37"/>
      <c r="E3158" s="37"/>
      <c r="F3158" s="37"/>
    </row>
    <row r="3159" spans="2:6">
      <c r="B3159" s="52"/>
      <c r="C3159" s="37"/>
      <c r="D3159" s="37"/>
      <c r="E3159" s="37"/>
      <c r="F3159" s="37"/>
    </row>
    <row r="3160" spans="2:6">
      <c r="B3160" s="52"/>
      <c r="C3160" s="37"/>
      <c r="D3160" s="37"/>
      <c r="E3160" s="37"/>
      <c r="F3160" s="37"/>
    </row>
    <row r="3161" spans="2:6">
      <c r="B3161" s="52"/>
      <c r="C3161" s="37"/>
      <c r="D3161" s="37"/>
      <c r="E3161" s="37"/>
      <c r="F3161" s="37"/>
    </row>
    <row r="3162" spans="2:6">
      <c r="B3162" s="52"/>
      <c r="C3162" s="37"/>
      <c r="D3162" s="37"/>
      <c r="E3162" s="37"/>
      <c r="F3162" s="37"/>
    </row>
    <row r="3163" spans="2:6">
      <c r="B3163" s="52"/>
      <c r="C3163" s="37"/>
      <c r="D3163" s="37"/>
      <c r="E3163" s="37"/>
      <c r="F3163" s="37"/>
    </row>
    <row r="3164" spans="2:6">
      <c r="B3164" s="52"/>
      <c r="C3164" s="37"/>
      <c r="D3164" s="37"/>
      <c r="E3164" s="37"/>
      <c r="F3164" s="37"/>
    </row>
    <row r="3165" spans="2:6">
      <c r="B3165" s="52"/>
      <c r="C3165" s="37"/>
      <c r="D3165" s="37"/>
      <c r="E3165" s="37"/>
      <c r="F3165" s="37"/>
    </row>
    <row r="3166" spans="2:6">
      <c r="B3166" s="52"/>
      <c r="C3166" s="37"/>
      <c r="D3166" s="37"/>
      <c r="E3166" s="37"/>
      <c r="F3166" s="37"/>
    </row>
    <row r="3167" spans="2:6">
      <c r="B3167" s="52"/>
      <c r="C3167" s="37"/>
      <c r="D3167" s="37"/>
      <c r="E3167" s="37"/>
      <c r="F3167" s="37"/>
    </row>
    <row r="3168" spans="2:6">
      <c r="B3168" s="52"/>
      <c r="C3168" s="37"/>
      <c r="D3168" s="37"/>
      <c r="E3168" s="37"/>
      <c r="F3168" s="37"/>
    </row>
    <row r="3169" spans="2:6">
      <c r="B3169" s="52"/>
      <c r="C3169" s="37"/>
      <c r="D3169" s="37"/>
      <c r="E3169" s="37"/>
      <c r="F3169" s="37"/>
    </row>
    <row r="3170" spans="2:6">
      <c r="B3170" s="52"/>
      <c r="C3170" s="37"/>
      <c r="D3170" s="37"/>
      <c r="E3170" s="37"/>
      <c r="F3170" s="37"/>
    </row>
    <row r="3171" spans="2:6">
      <c r="B3171" s="52"/>
      <c r="C3171" s="37"/>
      <c r="D3171" s="37"/>
      <c r="E3171" s="37"/>
      <c r="F3171" s="37"/>
    </row>
    <row r="3172" spans="2:6">
      <c r="B3172" s="52"/>
      <c r="C3172" s="37"/>
      <c r="D3172" s="37"/>
      <c r="E3172" s="37"/>
      <c r="F3172" s="37"/>
    </row>
    <row r="3173" spans="2:6">
      <c r="B3173" s="52"/>
      <c r="C3173" s="37"/>
      <c r="D3173" s="37"/>
      <c r="E3173" s="37"/>
      <c r="F3173" s="37"/>
    </row>
    <row r="3174" spans="2:6">
      <c r="B3174" s="52"/>
      <c r="C3174" s="37"/>
      <c r="D3174" s="37"/>
      <c r="E3174" s="37"/>
      <c r="F3174" s="37"/>
    </row>
    <row r="3175" spans="2:6">
      <c r="B3175" s="52"/>
      <c r="C3175" s="37"/>
      <c r="D3175" s="37"/>
      <c r="E3175" s="37"/>
      <c r="F3175" s="37"/>
    </row>
    <row r="3176" spans="2:6">
      <c r="B3176" s="52"/>
      <c r="C3176" s="37"/>
      <c r="D3176" s="37"/>
      <c r="E3176" s="37"/>
      <c r="F3176" s="37"/>
    </row>
    <row r="3177" spans="2:6">
      <c r="B3177" s="52"/>
      <c r="C3177" s="37"/>
      <c r="D3177" s="37"/>
      <c r="E3177" s="37"/>
      <c r="F3177" s="37"/>
    </row>
    <row r="3178" spans="2:6">
      <c r="B3178" s="52"/>
      <c r="C3178" s="37"/>
      <c r="D3178" s="37"/>
      <c r="E3178" s="37"/>
      <c r="F3178" s="37"/>
    </row>
    <row r="3179" spans="2:6">
      <c r="B3179" s="52"/>
      <c r="C3179" s="37"/>
      <c r="D3179" s="37"/>
      <c r="E3179" s="37"/>
      <c r="F3179" s="37"/>
    </row>
    <row r="3180" spans="2:6">
      <c r="B3180" s="52"/>
      <c r="C3180" s="37"/>
      <c r="D3180" s="37"/>
      <c r="E3180" s="37"/>
      <c r="F3180" s="37"/>
    </row>
    <row r="3181" spans="2:6">
      <c r="B3181" s="52"/>
      <c r="C3181" s="37"/>
      <c r="D3181" s="37"/>
      <c r="E3181" s="37"/>
      <c r="F3181" s="37"/>
    </row>
    <row r="3182" spans="2:6">
      <c r="B3182" s="52"/>
      <c r="C3182" s="37"/>
      <c r="D3182" s="37"/>
      <c r="E3182" s="37"/>
      <c r="F3182" s="37"/>
    </row>
    <row r="3183" spans="2:6">
      <c r="B3183" s="52"/>
      <c r="C3183" s="37"/>
      <c r="D3183" s="37"/>
      <c r="E3183" s="37"/>
      <c r="F3183" s="37"/>
    </row>
    <row r="3184" spans="2:6">
      <c r="B3184" s="52"/>
      <c r="C3184" s="37"/>
      <c r="D3184" s="37"/>
      <c r="E3184" s="37"/>
      <c r="F3184" s="37"/>
    </row>
    <row r="3185" spans="2:6">
      <c r="B3185" s="52"/>
      <c r="C3185" s="37"/>
      <c r="D3185" s="37"/>
      <c r="E3185" s="37"/>
      <c r="F3185" s="37"/>
    </row>
    <row r="3186" spans="2:6">
      <c r="B3186" s="52"/>
      <c r="C3186" s="37"/>
      <c r="D3186" s="37"/>
      <c r="E3186" s="37"/>
      <c r="F3186" s="37"/>
    </row>
    <row r="3187" spans="2:6">
      <c r="B3187" s="52"/>
      <c r="C3187" s="37"/>
      <c r="D3187" s="37"/>
      <c r="E3187" s="37"/>
      <c r="F3187" s="37"/>
    </row>
    <row r="3188" spans="2:6">
      <c r="B3188" s="52"/>
      <c r="C3188" s="37"/>
      <c r="D3188" s="37"/>
      <c r="E3188" s="37"/>
      <c r="F3188" s="37"/>
    </row>
    <row r="3189" spans="2:6">
      <c r="B3189" s="52"/>
      <c r="C3189" s="37"/>
      <c r="D3189" s="37"/>
      <c r="E3189" s="37"/>
      <c r="F3189" s="37"/>
    </row>
    <row r="3190" spans="2:6">
      <c r="B3190" s="52"/>
      <c r="C3190" s="37"/>
      <c r="D3190" s="37"/>
      <c r="E3190" s="37"/>
      <c r="F3190" s="37"/>
    </row>
    <row r="3191" spans="2:6">
      <c r="B3191" s="52"/>
      <c r="C3191" s="37"/>
      <c r="D3191" s="37"/>
      <c r="E3191" s="37"/>
      <c r="F3191" s="37"/>
    </row>
    <row r="3192" spans="2:6">
      <c r="B3192" s="52"/>
      <c r="C3192" s="37"/>
      <c r="D3192" s="37"/>
      <c r="E3192" s="37"/>
      <c r="F3192" s="37"/>
    </row>
    <row r="3193" spans="2:6">
      <c r="B3193" s="52"/>
      <c r="C3193" s="37"/>
      <c r="D3193" s="37"/>
      <c r="E3193" s="37"/>
      <c r="F3193" s="37"/>
    </row>
    <row r="3194" spans="2:6">
      <c r="B3194" s="52"/>
      <c r="C3194" s="37"/>
      <c r="D3194" s="37"/>
      <c r="E3194" s="37"/>
      <c r="F3194" s="37"/>
    </row>
    <row r="3195" spans="2:6">
      <c r="B3195" s="52"/>
      <c r="C3195" s="37"/>
      <c r="D3195" s="37"/>
      <c r="E3195" s="37"/>
      <c r="F3195" s="37"/>
    </row>
    <row r="3196" spans="2:6">
      <c r="B3196" s="52"/>
      <c r="C3196" s="37"/>
      <c r="D3196" s="37"/>
      <c r="E3196" s="37"/>
      <c r="F3196" s="37"/>
    </row>
    <row r="3197" spans="2:6">
      <c r="B3197" s="52"/>
      <c r="C3197" s="37"/>
      <c r="D3197" s="37"/>
      <c r="E3197" s="37"/>
      <c r="F3197" s="37"/>
    </row>
    <row r="3198" spans="2:6">
      <c r="B3198" s="52"/>
      <c r="C3198" s="37"/>
      <c r="D3198" s="37"/>
      <c r="E3198" s="37"/>
      <c r="F3198" s="37"/>
    </row>
    <row r="3199" spans="2:6">
      <c r="B3199" s="52"/>
      <c r="C3199" s="37"/>
      <c r="D3199" s="37"/>
      <c r="E3199" s="37"/>
      <c r="F3199" s="37"/>
    </row>
    <row r="3200" spans="2:6">
      <c r="B3200" s="52"/>
      <c r="C3200" s="37"/>
      <c r="D3200" s="37"/>
      <c r="E3200" s="37"/>
      <c r="F3200" s="37"/>
    </row>
    <row r="3201" spans="2:6">
      <c r="B3201" s="52"/>
      <c r="C3201" s="37"/>
      <c r="D3201" s="37"/>
      <c r="E3201" s="37"/>
      <c r="F3201" s="37"/>
    </row>
    <row r="3202" spans="2:6">
      <c r="B3202" s="52"/>
      <c r="C3202" s="37"/>
      <c r="D3202" s="37"/>
      <c r="E3202" s="37"/>
      <c r="F3202" s="37"/>
    </row>
    <row r="3203" spans="2:6">
      <c r="B3203" s="52"/>
      <c r="C3203" s="37"/>
      <c r="D3203" s="37"/>
      <c r="E3203" s="37"/>
      <c r="F3203" s="37"/>
    </row>
    <row r="3204" spans="2:6">
      <c r="B3204" s="52"/>
      <c r="C3204" s="37"/>
      <c r="D3204" s="37"/>
      <c r="E3204" s="37"/>
      <c r="F3204" s="37"/>
    </row>
    <row r="3205" spans="2:6">
      <c r="B3205" s="52"/>
      <c r="C3205" s="37"/>
      <c r="D3205" s="37"/>
      <c r="E3205" s="37"/>
      <c r="F3205" s="37"/>
    </row>
    <row r="3206" spans="2:6">
      <c r="B3206" s="52"/>
      <c r="C3206" s="37"/>
      <c r="D3206" s="37"/>
      <c r="E3206" s="37"/>
      <c r="F3206" s="37"/>
    </row>
    <row r="3207" spans="2:6">
      <c r="B3207" s="52"/>
      <c r="C3207" s="37"/>
      <c r="D3207" s="37"/>
      <c r="E3207" s="37"/>
      <c r="F3207" s="37"/>
    </row>
    <row r="3208" spans="2:6">
      <c r="B3208" s="52"/>
      <c r="C3208" s="37"/>
      <c r="D3208" s="37"/>
      <c r="E3208" s="37"/>
      <c r="F3208" s="37"/>
    </row>
    <row r="3209" spans="2:6">
      <c r="B3209" s="52"/>
      <c r="C3209" s="37"/>
      <c r="D3209" s="37"/>
      <c r="E3209" s="37"/>
      <c r="F3209" s="37"/>
    </row>
    <row r="3210" spans="2:6">
      <c r="B3210" s="52"/>
      <c r="C3210" s="37"/>
      <c r="D3210" s="37"/>
      <c r="E3210" s="37"/>
      <c r="F3210" s="37"/>
    </row>
    <row r="3211" spans="2:6">
      <c r="B3211" s="52"/>
      <c r="C3211" s="37"/>
      <c r="D3211" s="37"/>
      <c r="E3211" s="37"/>
      <c r="F3211" s="37"/>
    </row>
    <row r="3212" spans="2:6">
      <c r="B3212" s="52"/>
      <c r="C3212" s="37"/>
      <c r="D3212" s="37"/>
      <c r="E3212" s="37"/>
      <c r="F3212" s="37"/>
    </row>
    <row r="3213" spans="2:6">
      <c r="B3213" s="52"/>
      <c r="C3213" s="37"/>
      <c r="D3213" s="37"/>
      <c r="E3213" s="37"/>
      <c r="F3213" s="37"/>
    </row>
    <row r="3214" spans="2:6">
      <c r="B3214" s="52"/>
      <c r="C3214" s="37"/>
      <c r="D3214" s="37"/>
      <c r="E3214" s="37"/>
      <c r="F3214" s="37"/>
    </row>
    <row r="3215" spans="2:6">
      <c r="B3215" s="52"/>
      <c r="C3215" s="37"/>
      <c r="D3215" s="37"/>
      <c r="E3215" s="37"/>
      <c r="F3215" s="37"/>
    </row>
    <row r="3216" spans="2:6">
      <c r="B3216" s="52"/>
      <c r="C3216" s="37"/>
      <c r="D3216" s="37"/>
      <c r="E3216" s="37"/>
      <c r="F3216" s="37"/>
    </row>
    <row r="3217" spans="2:6">
      <c r="B3217" s="52"/>
      <c r="C3217" s="37"/>
      <c r="D3217" s="37"/>
      <c r="E3217" s="37"/>
      <c r="F3217" s="37"/>
    </row>
    <row r="3218" spans="2:6">
      <c r="B3218" s="52"/>
      <c r="C3218" s="37"/>
      <c r="D3218" s="37"/>
      <c r="E3218" s="37"/>
      <c r="F3218" s="37"/>
    </row>
    <row r="3219" spans="2:6">
      <c r="B3219" s="52"/>
      <c r="C3219" s="37"/>
      <c r="D3219" s="37"/>
      <c r="E3219" s="37"/>
      <c r="F3219" s="37"/>
    </row>
    <row r="3220" spans="2:6">
      <c r="B3220" s="52"/>
      <c r="C3220" s="37"/>
      <c r="D3220" s="37"/>
      <c r="E3220" s="37"/>
      <c r="F3220" s="37"/>
    </row>
    <row r="3221" spans="2:6">
      <c r="B3221" s="52"/>
      <c r="C3221" s="37"/>
      <c r="D3221" s="37"/>
      <c r="E3221" s="37"/>
      <c r="F3221" s="37"/>
    </row>
    <row r="3222" spans="2:6">
      <c r="B3222" s="52"/>
      <c r="C3222" s="37"/>
      <c r="D3222" s="37"/>
      <c r="E3222" s="37"/>
      <c r="F3222" s="37"/>
    </row>
    <row r="3223" spans="2:6">
      <c r="B3223" s="52"/>
      <c r="C3223" s="37"/>
      <c r="D3223" s="37"/>
      <c r="E3223" s="37"/>
      <c r="F3223" s="37"/>
    </row>
    <row r="3224" spans="2:6">
      <c r="B3224" s="52"/>
      <c r="C3224" s="37"/>
      <c r="D3224" s="37"/>
      <c r="E3224" s="37"/>
      <c r="F3224" s="37"/>
    </row>
    <row r="3225" spans="2:6">
      <c r="B3225" s="52"/>
      <c r="C3225" s="37"/>
      <c r="D3225" s="37"/>
      <c r="E3225" s="37"/>
      <c r="F3225" s="37"/>
    </row>
    <row r="3226" spans="2:6">
      <c r="B3226" s="52"/>
      <c r="C3226" s="37"/>
      <c r="D3226" s="37"/>
      <c r="E3226" s="37"/>
      <c r="F3226" s="37"/>
    </row>
    <row r="3227" spans="2:6">
      <c r="B3227" s="52"/>
      <c r="C3227" s="37"/>
      <c r="D3227" s="37"/>
      <c r="E3227" s="37"/>
      <c r="F3227" s="37"/>
    </row>
    <row r="3228" spans="2:6">
      <c r="B3228" s="52"/>
      <c r="C3228" s="37"/>
      <c r="D3228" s="37"/>
      <c r="E3228" s="37"/>
      <c r="F3228" s="37"/>
    </row>
    <row r="3229" spans="2:6">
      <c r="B3229" s="52"/>
      <c r="C3229" s="37"/>
      <c r="D3229" s="37"/>
      <c r="E3229" s="37"/>
      <c r="F3229" s="37"/>
    </row>
    <row r="3230" spans="2:6">
      <c r="B3230" s="52"/>
      <c r="C3230" s="37"/>
      <c r="D3230" s="37"/>
      <c r="E3230" s="37"/>
      <c r="F3230" s="37"/>
    </row>
    <row r="3231" spans="2:6">
      <c r="B3231" s="52"/>
      <c r="C3231" s="37"/>
      <c r="D3231" s="37"/>
      <c r="E3231" s="37"/>
      <c r="F3231" s="37"/>
    </row>
    <row r="3232" spans="2:6">
      <c r="B3232" s="52"/>
      <c r="C3232" s="37"/>
      <c r="D3232" s="37"/>
      <c r="E3232" s="37"/>
      <c r="F3232" s="37"/>
    </row>
    <row r="3233" spans="2:6">
      <c r="B3233" s="52"/>
      <c r="C3233" s="37"/>
      <c r="D3233" s="37"/>
      <c r="E3233" s="37"/>
      <c r="F3233" s="37"/>
    </row>
    <row r="3234" spans="2:6">
      <c r="B3234" s="52"/>
      <c r="C3234" s="37"/>
      <c r="D3234" s="37"/>
      <c r="E3234" s="37"/>
      <c r="F3234" s="37"/>
    </row>
    <row r="3235" spans="2:6">
      <c r="B3235" s="52"/>
      <c r="C3235" s="37"/>
      <c r="D3235" s="37"/>
      <c r="E3235" s="37"/>
      <c r="F3235" s="37"/>
    </row>
    <row r="3236" spans="2:6">
      <c r="B3236" s="52"/>
      <c r="C3236" s="37"/>
      <c r="D3236" s="37"/>
      <c r="E3236" s="37"/>
      <c r="F3236" s="37"/>
    </row>
    <row r="3237" spans="2:6">
      <c r="B3237" s="52"/>
      <c r="C3237" s="37"/>
      <c r="D3237" s="37"/>
      <c r="E3237" s="37"/>
      <c r="F3237" s="37"/>
    </row>
    <row r="3238" spans="2:6">
      <c r="B3238" s="52"/>
      <c r="C3238" s="37"/>
      <c r="D3238" s="37"/>
      <c r="E3238" s="37"/>
      <c r="F3238" s="37"/>
    </row>
    <row r="3239" spans="2:6">
      <c r="B3239" s="52"/>
      <c r="C3239" s="37"/>
      <c r="D3239" s="37"/>
      <c r="E3239" s="37"/>
      <c r="F3239" s="37"/>
    </row>
    <row r="3240" spans="2:6">
      <c r="B3240" s="52"/>
      <c r="C3240" s="37"/>
      <c r="D3240" s="37"/>
      <c r="E3240" s="37"/>
      <c r="F3240" s="37"/>
    </row>
    <row r="3241" spans="2:6">
      <c r="B3241" s="52"/>
      <c r="C3241" s="37"/>
      <c r="D3241" s="37"/>
      <c r="E3241" s="37"/>
      <c r="F3241" s="37"/>
    </row>
    <row r="3242" spans="2:6">
      <c r="B3242" s="52"/>
      <c r="C3242" s="37"/>
      <c r="D3242" s="37"/>
      <c r="E3242" s="37"/>
      <c r="F3242" s="37"/>
    </row>
    <row r="3243" spans="2:6">
      <c r="B3243" s="52"/>
      <c r="C3243" s="37"/>
      <c r="D3243" s="37"/>
      <c r="E3243" s="37"/>
      <c r="F3243" s="37"/>
    </row>
    <row r="3244" spans="2:6">
      <c r="B3244" s="52"/>
      <c r="C3244" s="37"/>
      <c r="D3244" s="37"/>
      <c r="E3244" s="37"/>
      <c r="F3244" s="37"/>
    </row>
    <row r="3245" spans="2:6">
      <c r="B3245" s="52"/>
      <c r="C3245" s="37"/>
      <c r="D3245" s="37"/>
      <c r="E3245" s="37"/>
      <c r="F3245" s="37"/>
    </row>
    <row r="3246" spans="2:6">
      <c r="B3246" s="52"/>
      <c r="C3246" s="37"/>
      <c r="D3246" s="37"/>
      <c r="E3246" s="37"/>
      <c r="F3246" s="37"/>
    </row>
    <row r="3247" spans="2:6">
      <c r="B3247" s="52"/>
      <c r="C3247" s="37"/>
      <c r="D3247" s="37"/>
      <c r="E3247" s="37"/>
      <c r="F3247" s="37"/>
    </row>
    <row r="3248" spans="2:6">
      <c r="B3248" s="52"/>
      <c r="C3248" s="37"/>
      <c r="D3248" s="37"/>
      <c r="E3248" s="37"/>
      <c r="F3248" s="37"/>
    </row>
    <row r="3249" spans="2:6">
      <c r="B3249" s="52"/>
      <c r="C3249" s="37"/>
      <c r="D3249" s="37"/>
      <c r="E3249" s="37"/>
      <c r="F3249" s="37"/>
    </row>
    <row r="3250" spans="2:6">
      <c r="B3250" s="52"/>
      <c r="C3250" s="37"/>
      <c r="D3250" s="37"/>
      <c r="E3250" s="37"/>
      <c r="F3250" s="37"/>
    </row>
    <row r="3251" spans="2:6">
      <c r="B3251" s="52"/>
      <c r="C3251" s="37"/>
      <c r="D3251" s="37"/>
      <c r="E3251" s="37"/>
      <c r="F3251" s="37"/>
    </row>
    <row r="3252" spans="2:6">
      <c r="B3252" s="52"/>
      <c r="C3252" s="37"/>
      <c r="D3252" s="37"/>
      <c r="E3252" s="37"/>
      <c r="F3252" s="37"/>
    </row>
    <row r="3253" spans="2:6">
      <c r="B3253" s="52"/>
      <c r="C3253" s="37"/>
      <c r="D3253" s="37"/>
      <c r="E3253" s="37"/>
      <c r="F3253" s="37"/>
    </row>
    <row r="3254" spans="2:6">
      <c r="B3254" s="52"/>
      <c r="C3254" s="37"/>
      <c r="D3254" s="37"/>
      <c r="E3254" s="37"/>
      <c r="F3254" s="37"/>
    </row>
    <row r="3255" spans="2:6">
      <c r="B3255" s="52"/>
      <c r="C3255" s="37"/>
      <c r="D3255" s="37"/>
      <c r="E3255" s="37"/>
      <c r="F3255" s="37"/>
    </row>
    <row r="3256" spans="2:6">
      <c r="B3256" s="52"/>
      <c r="C3256" s="37"/>
      <c r="D3256" s="37"/>
      <c r="E3256" s="37"/>
      <c r="F3256" s="37"/>
    </row>
    <row r="3257" spans="2:6">
      <c r="B3257" s="52"/>
      <c r="C3257" s="37"/>
      <c r="D3257" s="37"/>
      <c r="E3257" s="37"/>
      <c r="F3257" s="37"/>
    </row>
    <row r="3258" spans="2:6">
      <c r="B3258" s="52"/>
      <c r="C3258" s="37"/>
      <c r="D3258" s="37"/>
      <c r="E3258" s="37"/>
      <c r="F3258" s="37"/>
    </row>
    <row r="3259" spans="2:6">
      <c r="B3259" s="52"/>
      <c r="C3259" s="37"/>
      <c r="D3259" s="37"/>
      <c r="E3259" s="37"/>
      <c r="F3259" s="37"/>
    </row>
    <row r="3260" spans="2:6">
      <c r="B3260" s="52"/>
      <c r="C3260" s="37"/>
      <c r="D3260" s="37"/>
      <c r="E3260" s="37"/>
      <c r="F3260" s="37"/>
    </row>
    <row r="3261" spans="2:6">
      <c r="B3261" s="52"/>
      <c r="C3261" s="37"/>
      <c r="D3261" s="37"/>
      <c r="E3261" s="37"/>
      <c r="F3261" s="37"/>
    </row>
    <row r="3262" spans="2:6">
      <c r="B3262" s="52"/>
      <c r="C3262" s="37"/>
      <c r="D3262" s="37"/>
      <c r="E3262" s="37"/>
      <c r="F3262" s="37"/>
    </row>
    <row r="3263" spans="2:6">
      <c r="B3263" s="52"/>
      <c r="C3263" s="37"/>
      <c r="D3263" s="37"/>
      <c r="E3263" s="37"/>
      <c r="F3263" s="37"/>
    </row>
    <row r="3264" spans="2:6">
      <c r="B3264" s="52"/>
      <c r="C3264" s="37"/>
      <c r="D3264" s="37"/>
      <c r="E3264" s="37"/>
      <c r="F3264" s="37"/>
    </row>
    <row r="3265" spans="2:6">
      <c r="B3265" s="52"/>
      <c r="C3265" s="37"/>
      <c r="D3265" s="37"/>
      <c r="E3265" s="37"/>
      <c r="F3265" s="37"/>
    </row>
    <row r="3266" spans="2:6">
      <c r="B3266" s="52"/>
      <c r="C3266" s="37"/>
      <c r="D3266" s="37"/>
      <c r="E3266" s="37"/>
      <c r="F3266" s="37"/>
    </row>
    <row r="3267" spans="2:6">
      <c r="B3267" s="52"/>
      <c r="C3267" s="37"/>
      <c r="D3267" s="37"/>
      <c r="E3267" s="37"/>
      <c r="F3267" s="37"/>
    </row>
    <row r="3268" spans="2:6">
      <c r="B3268" s="52"/>
      <c r="C3268" s="37"/>
      <c r="D3268" s="37"/>
      <c r="E3268" s="37"/>
      <c r="F3268" s="37"/>
    </row>
    <row r="3269" spans="2:6">
      <c r="B3269" s="52"/>
      <c r="C3269" s="37"/>
      <c r="D3269" s="37"/>
      <c r="E3269" s="37"/>
      <c r="F3269" s="37"/>
    </row>
    <row r="3270" spans="2:6">
      <c r="B3270" s="52"/>
      <c r="C3270" s="37"/>
      <c r="D3270" s="37"/>
      <c r="E3270" s="37"/>
      <c r="F3270" s="37"/>
    </row>
    <row r="3271" spans="2:6">
      <c r="B3271" s="52"/>
      <c r="C3271" s="37"/>
      <c r="D3271" s="37"/>
      <c r="E3271" s="37"/>
      <c r="F3271" s="37"/>
    </row>
    <row r="3272" spans="2:6">
      <c r="B3272" s="52"/>
      <c r="C3272" s="37"/>
      <c r="D3272" s="37"/>
      <c r="E3272" s="37"/>
      <c r="F3272" s="37"/>
    </row>
    <row r="3273" spans="2:6">
      <c r="B3273" s="52"/>
      <c r="C3273" s="37"/>
      <c r="D3273" s="37"/>
      <c r="E3273" s="37"/>
      <c r="F3273" s="37"/>
    </row>
    <row r="3274" spans="2:6">
      <c r="B3274" s="52"/>
      <c r="C3274" s="37"/>
      <c r="D3274" s="37"/>
      <c r="E3274" s="37"/>
      <c r="F3274" s="37"/>
    </row>
    <row r="3275" spans="2:6">
      <c r="B3275" s="52"/>
      <c r="C3275" s="37"/>
      <c r="D3275" s="37"/>
      <c r="E3275" s="37"/>
      <c r="F3275" s="37"/>
    </row>
    <row r="3276" spans="2:6">
      <c r="B3276" s="52"/>
      <c r="C3276" s="37"/>
      <c r="D3276" s="37"/>
      <c r="E3276" s="37"/>
      <c r="F3276" s="37"/>
    </row>
    <row r="3277" spans="2:6">
      <c r="B3277" s="52"/>
      <c r="C3277" s="37"/>
      <c r="D3277" s="37"/>
      <c r="E3277" s="37"/>
      <c r="F3277" s="37"/>
    </row>
    <row r="3278" spans="2:6">
      <c r="B3278" s="52"/>
      <c r="C3278" s="37"/>
      <c r="D3278" s="37"/>
      <c r="E3278" s="37"/>
      <c r="F3278" s="37"/>
    </row>
    <row r="3279" spans="2:6">
      <c r="B3279" s="52"/>
      <c r="C3279" s="37"/>
      <c r="D3279" s="37"/>
      <c r="E3279" s="37"/>
      <c r="F3279" s="37"/>
    </row>
    <row r="3280" spans="2:6">
      <c r="B3280" s="52"/>
      <c r="C3280" s="37"/>
      <c r="D3280" s="37"/>
      <c r="E3280" s="37"/>
      <c r="F3280" s="37"/>
    </row>
    <row r="3281" spans="2:6">
      <c r="B3281" s="52"/>
      <c r="C3281" s="37"/>
      <c r="D3281" s="37"/>
      <c r="E3281" s="37"/>
      <c r="F3281" s="37"/>
    </row>
    <row r="3282" spans="2:6">
      <c r="B3282" s="52"/>
      <c r="C3282" s="37"/>
      <c r="D3282" s="37"/>
      <c r="E3282" s="37"/>
      <c r="F3282" s="37"/>
    </row>
    <row r="3283" spans="2:6">
      <c r="B3283" s="52"/>
      <c r="C3283" s="37"/>
      <c r="D3283" s="37"/>
      <c r="E3283" s="37"/>
      <c r="F3283" s="37"/>
    </row>
    <row r="3284" spans="2:6">
      <c r="B3284" s="52"/>
      <c r="C3284" s="37"/>
      <c r="D3284" s="37"/>
      <c r="E3284" s="37"/>
      <c r="F3284" s="37"/>
    </row>
    <row r="3285" spans="2:6">
      <c r="B3285" s="52"/>
      <c r="C3285" s="37"/>
      <c r="D3285" s="37"/>
      <c r="E3285" s="37"/>
      <c r="F3285" s="37"/>
    </row>
    <row r="3286" spans="2:6">
      <c r="B3286" s="52"/>
      <c r="C3286" s="37"/>
      <c r="D3286" s="37"/>
      <c r="E3286" s="37"/>
      <c r="F3286" s="37"/>
    </row>
    <row r="3287" spans="2:6">
      <c r="B3287" s="52"/>
      <c r="C3287" s="37"/>
      <c r="D3287" s="37"/>
      <c r="E3287" s="37"/>
      <c r="F3287" s="37"/>
    </row>
    <row r="3288" spans="2:6">
      <c r="B3288" s="52"/>
      <c r="C3288" s="37"/>
      <c r="D3288" s="37"/>
      <c r="E3288" s="37"/>
      <c r="F3288" s="37"/>
    </row>
    <row r="3289" spans="2:6">
      <c r="B3289" s="52"/>
      <c r="C3289" s="37"/>
      <c r="D3289" s="37"/>
      <c r="E3289" s="37"/>
      <c r="F3289" s="37"/>
    </row>
    <row r="3290" spans="2:6">
      <c r="B3290" s="52"/>
      <c r="C3290" s="37"/>
      <c r="D3290" s="37"/>
      <c r="E3290" s="37"/>
      <c r="F3290" s="37"/>
    </row>
    <row r="3291" spans="2:6">
      <c r="B3291" s="52"/>
      <c r="C3291" s="37"/>
      <c r="D3291" s="37"/>
      <c r="E3291" s="37"/>
      <c r="F3291" s="37"/>
    </row>
    <row r="3292" spans="2:6">
      <c r="B3292" s="52"/>
      <c r="C3292" s="37"/>
      <c r="D3292" s="37"/>
      <c r="E3292" s="37"/>
      <c r="F3292" s="37"/>
    </row>
    <row r="3293" spans="2:6">
      <c r="B3293" s="52"/>
      <c r="C3293" s="37"/>
      <c r="D3293" s="37"/>
      <c r="E3293" s="37"/>
      <c r="F3293" s="37"/>
    </row>
    <row r="3294" spans="2:6">
      <c r="B3294" s="52"/>
      <c r="C3294" s="37"/>
      <c r="D3294" s="37"/>
      <c r="E3294" s="37"/>
      <c r="F3294" s="37"/>
    </row>
    <row r="3295" spans="2:6">
      <c r="B3295" s="52"/>
      <c r="C3295" s="37"/>
      <c r="D3295" s="37"/>
      <c r="E3295" s="37"/>
      <c r="F3295" s="37"/>
    </row>
    <row r="3296" spans="2:6">
      <c r="B3296" s="52"/>
      <c r="C3296" s="37"/>
      <c r="D3296" s="37"/>
      <c r="E3296" s="37"/>
      <c r="F3296" s="37"/>
    </row>
    <row r="3297" spans="2:6">
      <c r="B3297" s="52"/>
      <c r="C3297" s="37"/>
      <c r="D3297" s="37"/>
      <c r="E3297" s="37"/>
      <c r="F3297" s="37"/>
    </row>
    <row r="3298" spans="2:6">
      <c r="B3298" s="52"/>
      <c r="C3298" s="37"/>
      <c r="D3298" s="37"/>
      <c r="E3298" s="37"/>
      <c r="F3298" s="37"/>
    </row>
    <row r="3299" spans="2:6">
      <c r="B3299" s="52"/>
      <c r="C3299" s="37"/>
      <c r="D3299" s="37"/>
      <c r="E3299" s="37"/>
      <c r="F3299" s="37"/>
    </row>
    <row r="3300" spans="2:6">
      <c r="B3300" s="52"/>
      <c r="C3300" s="37"/>
      <c r="D3300" s="37"/>
      <c r="E3300" s="37"/>
      <c r="F3300" s="37"/>
    </row>
    <row r="3301" spans="2:6">
      <c r="B3301" s="52"/>
      <c r="C3301" s="37"/>
      <c r="D3301" s="37"/>
      <c r="E3301" s="37"/>
      <c r="F3301" s="37"/>
    </row>
    <row r="3302" spans="2:6">
      <c r="B3302" s="52"/>
      <c r="C3302" s="37"/>
      <c r="D3302" s="37"/>
      <c r="E3302" s="37"/>
      <c r="F3302" s="37"/>
    </row>
    <row r="3303" spans="2:6">
      <c r="B3303" s="52"/>
      <c r="C3303" s="37"/>
      <c r="D3303" s="37"/>
      <c r="E3303" s="37"/>
      <c r="F3303" s="37"/>
    </row>
    <row r="3304" spans="2:6">
      <c r="B3304" s="52"/>
      <c r="C3304" s="37"/>
      <c r="D3304" s="37"/>
      <c r="E3304" s="37"/>
      <c r="F3304" s="37"/>
    </row>
    <row r="3305" spans="2:6">
      <c r="B3305" s="52"/>
      <c r="C3305" s="37"/>
      <c r="D3305" s="37"/>
      <c r="E3305" s="37"/>
      <c r="F3305" s="37"/>
    </row>
    <row r="3306" spans="2:6">
      <c r="B3306" s="52"/>
      <c r="C3306" s="37"/>
      <c r="D3306" s="37"/>
      <c r="E3306" s="37"/>
      <c r="F3306" s="37"/>
    </row>
    <row r="3307" spans="2:6">
      <c r="B3307" s="52"/>
      <c r="C3307" s="37"/>
      <c r="D3307" s="37"/>
      <c r="E3307" s="37"/>
      <c r="F3307" s="37"/>
    </row>
    <row r="3308" spans="2:6">
      <c r="B3308" s="52"/>
      <c r="C3308" s="37"/>
      <c r="D3308" s="37"/>
      <c r="E3308" s="37"/>
      <c r="F3308" s="37"/>
    </row>
    <row r="3309" spans="2:6">
      <c r="B3309" s="52"/>
      <c r="C3309" s="37"/>
      <c r="D3309" s="37"/>
      <c r="E3309" s="37"/>
      <c r="F3309" s="37"/>
    </row>
    <row r="3310" spans="2:6">
      <c r="B3310" s="52"/>
      <c r="C3310" s="37"/>
      <c r="D3310" s="37"/>
      <c r="E3310" s="37"/>
      <c r="F3310" s="37"/>
    </row>
    <row r="3311" spans="2:6">
      <c r="B3311" s="52"/>
      <c r="C3311" s="37"/>
      <c r="D3311" s="37"/>
      <c r="E3311" s="37"/>
      <c r="F3311" s="37"/>
    </row>
    <row r="3312" spans="2:6">
      <c r="B3312" s="52"/>
      <c r="C3312" s="37"/>
      <c r="D3312" s="37"/>
      <c r="E3312" s="37"/>
      <c r="F3312" s="37"/>
    </row>
    <row r="3313" spans="2:6">
      <c r="B3313" s="52"/>
      <c r="C3313" s="37"/>
      <c r="D3313" s="37"/>
      <c r="E3313" s="37"/>
      <c r="F3313" s="37"/>
    </row>
    <row r="3314" spans="2:6">
      <c r="B3314" s="52"/>
      <c r="C3314" s="37"/>
      <c r="D3314" s="37"/>
      <c r="E3314" s="37"/>
      <c r="F3314" s="37"/>
    </row>
    <row r="3315" spans="2:6">
      <c r="B3315" s="52"/>
      <c r="C3315" s="37"/>
      <c r="D3315" s="37"/>
      <c r="E3315" s="37"/>
      <c r="F3315" s="37"/>
    </row>
    <row r="3316" spans="2:6">
      <c r="B3316" s="52"/>
      <c r="C3316" s="37"/>
      <c r="D3316" s="37"/>
      <c r="E3316" s="37"/>
      <c r="F3316" s="37"/>
    </row>
    <row r="3317" spans="2:6">
      <c r="B3317" s="52"/>
      <c r="C3317" s="37"/>
      <c r="D3317" s="37"/>
      <c r="E3317" s="37"/>
      <c r="F3317" s="37"/>
    </row>
    <row r="3318" spans="2:6">
      <c r="B3318" s="52"/>
      <c r="C3318" s="37"/>
      <c r="D3318" s="37"/>
      <c r="E3318" s="37"/>
      <c r="F3318" s="37"/>
    </row>
    <row r="3319" spans="2:6">
      <c r="B3319" s="52"/>
      <c r="C3319" s="37"/>
      <c r="D3319" s="37"/>
      <c r="E3319" s="37"/>
      <c r="F3319" s="37"/>
    </row>
    <row r="3320" spans="2:6">
      <c r="B3320" s="52"/>
      <c r="C3320" s="37"/>
      <c r="D3320" s="37"/>
      <c r="E3320" s="37"/>
      <c r="F3320" s="37"/>
    </row>
    <row r="3321" spans="2:6">
      <c r="B3321" s="52"/>
      <c r="C3321" s="37"/>
      <c r="D3321" s="37"/>
      <c r="E3321" s="37"/>
      <c r="F3321" s="37"/>
    </row>
    <row r="3322" spans="2:6">
      <c r="B3322" s="52"/>
      <c r="C3322" s="37"/>
      <c r="D3322" s="37"/>
      <c r="E3322" s="37"/>
      <c r="F3322" s="37"/>
    </row>
    <row r="3323" spans="2:6">
      <c r="B3323" s="52"/>
      <c r="C3323" s="37"/>
      <c r="D3323" s="37"/>
      <c r="E3323" s="37"/>
      <c r="F3323" s="37"/>
    </row>
    <row r="3324" spans="2:6">
      <c r="B3324" s="52"/>
      <c r="C3324" s="37"/>
      <c r="D3324" s="37"/>
      <c r="E3324" s="37"/>
      <c r="F3324" s="37"/>
    </row>
    <row r="3325" spans="2:6">
      <c r="B3325" s="52"/>
      <c r="C3325" s="37"/>
      <c r="D3325" s="37"/>
      <c r="E3325" s="37"/>
      <c r="F3325" s="37"/>
    </row>
    <row r="3326" spans="2:6">
      <c r="B3326" s="52"/>
      <c r="C3326" s="37"/>
      <c r="D3326" s="37"/>
      <c r="E3326" s="37"/>
      <c r="F3326" s="37"/>
    </row>
    <row r="3327" spans="2:6">
      <c r="B3327" s="52"/>
      <c r="C3327" s="37"/>
      <c r="D3327" s="37"/>
      <c r="E3327" s="37"/>
      <c r="F3327" s="37"/>
    </row>
    <row r="3328" spans="2:6">
      <c r="B3328" s="52"/>
      <c r="C3328" s="37"/>
      <c r="D3328" s="37"/>
      <c r="E3328" s="37"/>
      <c r="F3328" s="37"/>
    </row>
    <row r="3329" spans="2:6">
      <c r="B3329" s="52"/>
      <c r="C3329" s="37"/>
      <c r="D3329" s="37"/>
      <c r="E3329" s="37"/>
      <c r="F3329" s="37"/>
    </row>
    <row r="3330" spans="2:6">
      <c r="B3330" s="52"/>
      <c r="C3330" s="37"/>
      <c r="D3330" s="37"/>
      <c r="E3330" s="37"/>
      <c r="F3330" s="37"/>
    </row>
    <row r="3331" spans="2:6">
      <c r="B3331" s="52"/>
      <c r="C3331" s="37"/>
      <c r="D3331" s="37"/>
      <c r="E3331" s="37"/>
      <c r="F3331" s="37"/>
    </row>
    <row r="3332" spans="2:6">
      <c r="B3332" s="52"/>
      <c r="C3332" s="37"/>
      <c r="D3332" s="37"/>
      <c r="E3332" s="37"/>
      <c r="F3332" s="37"/>
    </row>
    <row r="3333" spans="2:6">
      <c r="B3333" s="52"/>
      <c r="C3333" s="37"/>
      <c r="D3333" s="37"/>
      <c r="E3333" s="37"/>
      <c r="F3333" s="37"/>
    </row>
    <row r="3334" spans="2:6">
      <c r="B3334" s="52"/>
      <c r="C3334" s="37"/>
      <c r="D3334" s="37"/>
      <c r="E3334" s="37"/>
      <c r="F3334" s="37"/>
    </row>
    <row r="3335" spans="2:6">
      <c r="B3335" s="52"/>
      <c r="C3335" s="37"/>
      <c r="D3335" s="37"/>
      <c r="E3335" s="37"/>
      <c r="F3335" s="37"/>
    </row>
    <row r="3336" spans="2:6">
      <c r="B3336" s="52"/>
      <c r="C3336" s="37"/>
      <c r="D3336" s="37"/>
      <c r="E3336" s="37"/>
      <c r="F3336" s="37"/>
    </row>
    <row r="3337" spans="2:6">
      <c r="B3337" s="52"/>
      <c r="C3337" s="37"/>
      <c r="D3337" s="37"/>
      <c r="E3337" s="37"/>
      <c r="F3337" s="37"/>
    </row>
    <row r="3338" spans="2:6">
      <c r="B3338" s="52"/>
      <c r="C3338" s="37"/>
      <c r="D3338" s="37"/>
      <c r="E3338" s="37"/>
      <c r="F3338" s="37"/>
    </row>
    <row r="3339" spans="2:6">
      <c r="B3339" s="52"/>
      <c r="C3339" s="37"/>
      <c r="D3339" s="37"/>
      <c r="E3339" s="37"/>
      <c r="F3339" s="37"/>
    </row>
    <row r="3340" spans="2:6">
      <c r="B3340" s="52"/>
      <c r="C3340" s="37"/>
      <c r="D3340" s="37"/>
      <c r="E3340" s="37"/>
      <c r="F3340" s="37"/>
    </row>
    <row r="3341" spans="2:6">
      <c r="B3341" s="52"/>
      <c r="C3341" s="37"/>
      <c r="D3341" s="37"/>
      <c r="E3341" s="37"/>
      <c r="F3341" s="37"/>
    </row>
    <row r="3342" spans="2:6">
      <c r="B3342" s="52"/>
      <c r="C3342" s="37"/>
      <c r="D3342" s="37"/>
      <c r="E3342" s="37"/>
      <c r="F3342" s="37"/>
    </row>
    <row r="3343" spans="2:6">
      <c r="B3343" s="52"/>
      <c r="C3343" s="37"/>
      <c r="D3343" s="37"/>
      <c r="E3343" s="37"/>
      <c r="F3343" s="37"/>
    </row>
    <row r="3344" spans="2:6">
      <c r="B3344" s="52"/>
      <c r="C3344" s="37"/>
      <c r="D3344" s="37"/>
      <c r="E3344" s="37"/>
      <c r="F3344" s="37"/>
    </row>
    <row r="3345" spans="2:6">
      <c r="B3345" s="52"/>
      <c r="C3345" s="37"/>
      <c r="D3345" s="37"/>
      <c r="E3345" s="37"/>
      <c r="F3345" s="37"/>
    </row>
    <row r="3346" spans="2:6">
      <c r="B3346" s="52"/>
      <c r="C3346" s="37"/>
      <c r="D3346" s="37"/>
      <c r="E3346" s="37"/>
      <c r="F3346" s="37"/>
    </row>
    <row r="3347" spans="2:6">
      <c r="B3347" s="52"/>
      <c r="C3347" s="37"/>
      <c r="D3347" s="37"/>
      <c r="E3347" s="37"/>
      <c r="F3347" s="37"/>
    </row>
    <row r="3348" spans="2:6">
      <c r="B3348" s="52"/>
      <c r="C3348" s="37"/>
      <c r="D3348" s="37"/>
      <c r="E3348" s="37"/>
      <c r="F3348" s="37"/>
    </row>
    <row r="3349" spans="2:6">
      <c r="B3349" s="52"/>
      <c r="C3349" s="37"/>
      <c r="D3349" s="37"/>
      <c r="E3349" s="37"/>
      <c r="F3349" s="37"/>
    </row>
    <row r="3350" spans="2:6">
      <c r="B3350" s="52"/>
      <c r="C3350" s="37"/>
      <c r="D3350" s="37"/>
      <c r="E3350" s="37"/>
      <c r="F3350" s="37"/>
    </row>
    <row r="3351" spans="2:6">
      <c r="B3351" s="52"/>
      <c r="C3351" s="37"/>
      <c r="D3351" s="37"/>
      <c r="E3351" s="37"/>
      <c r="F3351" s="37"/>
    </row>
    <row r="3352" spans="2:6">
      <c r="B3352" s="52"/>
      <c r="C3352" s="37"/>
      <c r="D3352" s="37"/>
      <c r="E3352" s="37"/>
      <c r="F3352" s="37"/>
    </row>
    <row r="3353" spans="2:6">
      <c r="B3353" s="52"/>
      <c r="C3353" s="37"/>
      <c r="D3353" s="37"/>
      <c r="E3353" s="37"/>
      <c r="F3353" s="37"/>
    </row>
    <row r="3354" spans="2:6">
      <c r="B3354" s="52"/>
      <c r="C3354" s="37"/>
      <c r="D3354" s="37"/>
      <c r="E3354" s="37"/>
      <c r="F3354" s="37"/>
    </row>
    <row r="3355" spans="2:6">
      <c r="B3355" s="52"/>
      <c r="C3355" s="37"/>
      <c r="D3355" s="37"/>
      <c r="E3355" s="37"/>
      <c r="F3355" s="37"/>
    </row>
    <row r="3356" spans="2:6">
      <c r="B3356" s="52"/>
      <c r="C3356" s="37"/>
      <c r="D3356" s="37"/>
      <c r="E3356" s="37"/>
      <c r="F3356" s="37"/>
    </row>
    <row r="3357" spans="2:6">
      <c r="B3357" s="52"/>
      <c r="C3357" s="37"/>
      <c r="D3357" s="37"/>
      <c r="E3357" s="37"/>
      <c r="F3357" s="37"/>
    </row>
    <row r="3358" spans="2:6">
      <c r="B3358" s="52"/>
      <c r="C3358" s="37"/>
      <c r="D3358" s="37"/>
      <c r="E3358" s="37"/>
      <c r="F3358" s="37"/>
    </row>
    <row r="3359" spans="2:6">
      <c r="B3359" s="52"/>
      <c r="C3359" s="37"/>
      <c r="D3359" s="37"/>
      <c r="E3359" s="37"/>
      <c r="F3359" s="37"/>
    </row>
    <row r="3360" spans="2:6">
      <c r="B3360" s="52"/>
      <c r="C3360" s="37"/>
      <c r="D3360" s="37"/>
      <c r="E3360" s="37"/>
      <c r="F3360" s="37"/>
    </row>
    <row r="3361" spans="2:6">
      <c r="B3361" s="52"/>
      <c r="C3361" s="37"/>
      <c r="D3361" s="37"/>
      <c r="E3361" s="37"/>
      <c r="F3361" s="37"/>
    </row>
    <row r="3362" spans="2:6">
      <c r="B3362" s="52"/>
      <c r="C3362" s="37"/>
      <c r="D3362" s="37"/>
      <c r="E3362" s="37"/>
      <c r="F3362" s="37"/>
    </row>
    <row r="3363" spans="2:6">
      <c r="B3363" s="52"/>
      <c r="C3363" s="37"/>
      <c r="D3363" s="37"/>
      <c r="E3363" s="37"/>
      <c r="F3363" s="37"/>
    </row>
    <row r="3364" spans="2:6">
      <c r="B3364" s="52"/>
      <c r="C3364" s="37"/>
      <c r="D3364" s="37"/>
      <c r="E3364" s="37"/>
      <c r="F3364" s="37"/>
    </row>
    <row r="3365" spans="2:6">
      <c r="B3365" s="52"/>
      <c r="C3365" s="37"/>
      <c r="D3365" s="37"/>
      <c r="E3365" s="37"/>
      <c r="F3365" s="37"/>
    </row>
    <row r="3366" spans="2:6">
      <c r="B3366" s="52"/>
      <c r="C3366" s="37"/>
      <c r="D3366" s="37"/>
      <c r="E3366" s="37"/>
      <c r="F3366" s="37"/>
    </row>
    <row r="3367" spans="2:6">
      <c r="B3367" s="52"/>
      <c r="C3367" s="37"/>
      <c r="D3367" s="37"/>
      <c r="E3367" s="37"/>
      <c r="F3367" s="37"/>
    </row>
    <row r="3368" spans="2:6">
      <c r="B3368" s="52"/>
      <c r="C3368" s="37"/>
      <c r="D3368" s="37"/>
      <c r="E3368" s="37"/>
      <c r="F3368" s="37"/>
    </row>
    <row r="3369" spans="2:6">
      <c r="B3369" s="52"/>
      <c r="C3369" s="37"/>
      <c r="D3369" s="37"/>
      <c r="E3369" s="37"/>
      <c r="F3369" s="37"/>
    </row>
    <row r="3370" spans="2:6">
      <c r="B3370" s="52"/>
      <c r="C3370" s="37"/>
      <c r="D3370" s="37"/>
      <c r="E3370" s="37"/>
      <c r="F3370" s="37"/>
    </row>
    <row r="3371" spans="2:6">
      <c r="B3371" s="52"/>
      <c r="C3371" s="37"/>
      <c r="D3371" s="37"/>
      <c r="E3371" s="37"/>
      <c r="F3371" s="37"/>
    </row>
    <row r="3372" spans="2:6">
      <c r="B3372" s="52"/>
      <c r="C3372" s="37"/>
      <c r="D3372" s="37"/>
      <c r="E3372" s="37"/>
      <c r="F3372" s="37"/>
    </row>
    <row r="3373" spans="2:6">
      <c r="B3373" s="52"/>
      <c r="C3373" s="37"/>
      <c r="D3373" s="37"/>
      <c r="E3373" s="37"/>
      <c r="F3373" s="37"/>
    </row>
    <row r="3374" spans="2:6">
      <c r="B3374" s="52"/>
      <c r="C3374" s="37"/>
      <c r="D3374" s="37"/>
      <c r="E3374" s="37"/>
      <c r="F3374" s="37"/>
    </row>
    <row r="3375" spans="2:6">
      <c r="B3375" s="52"/>
      <c r="C3375" s="37"/>
      <c r="D3375" s="37"/>
      <c r="E3375" s="37"/>
      <c r="F3375" s="37"/>
    </row>
    <row r="3376" spans="2:6">
      <c r="B3376" s="52"/>
      <c r="C3376" s="37"/>
      <c r="D3376" s="37"/>
      <c r="E3376" s="37"/>
      <c r="F3376" s="37"/>
    </row>
    <row r="3377" spans="2:6">
      <c r="B3377" s="52"/>
      <c r="C3377" s="37"/>
      <c r="D3377" s="37"/>
      <c r="E3377" s="37"/>
      <c r="F3377" s="37"/>
    </row>
    <row r="3378" spans="2:6">
      <c r="B3378" s="52"/>
      <c r="C3378" s="37"/>
      <c r="D3378" s="37"/>
      <c r="E3378" s="37"/>
      <c r="F3378" s="37"/>
    </row>
    <row r="3379" spans="2:6">
      <c r="B3379" s="52"/>
      <c r="C3379" s="37"/>
      <c r="D3379" s="37"/>
      <c r="E3379" s="37"/>
      <c r="F3379" s="37"/>
    </row>
    <row r="3380" spans="2:6">
      <c r="B3380" s="52"/>
      <c r="C3380" s="37"/>
      <c r="D3380" s="37"/>
      <c r="E3380" s="37"/>
      <c r="F3380" s="37"/>
    </row>
    <row r="3381" spans="2:6">
      <c r="B3381" s="52"/>
      <c r="C3381" s="37"/>
      <c r="D3381" s="37"/>
      <c r="E3381" s="37"/>
      <c r="F3381" s="37"/>
    </row>
    <row r="3382" spans="2:6">
      <c r="B3382" s="52"/>
      <c r="C3382" s="37"/>
      <c r="D3382" s="37"/>
      <c r="E3382" s="37"/>
      <c r="F3382" s="37"/>
    </row>
    <row r="3383" spans="2:6">
      <c r="B3383" s="52"/>
      <c r="C3383" s="37"/>
      <c r="D3383" s="37"/>
      <c r="E3383" s="37"/>
      <c r="F3383" s="37"/>
    </row>
    <row r="3384" spans="2:6">
      <c r="B3384" s="52"/>
      <c r="C3384" s="37"/>
      <c r="D3384" s="37"/>
      <c r="E3384" s="37"/>
      <c r="F3384" s="37"/>
    </row>
    <row r="3385" spans="2:6">
      <c r="B3385" s="52"/>
      <c r="C3385" s="37"/>
      <c r="D3385" s="37"/>
      <c r="E3385" s="37"/>
      <c r="F3385" s="37"/>
    </row>
    <row r="3386" spans="2:6">
      <c r="B3386" s="52"/>
      <c r="C3386" s="37"/>
      <c r="D3386" s="37"/>
      <c r="E3386" s="37"/>
      <c r="F3386" s="37"/>
    </row>
    <row r="3387" spans="2:6">
      <c r="B3387" s="52"/>
      <c r="C3387" s="37"/>
      <c r="D3387" s="37"/>
      <c r="E3387" s="37"/>
      <c r="F3387" s="37"/>
    </row>
    <row r="3388" spans="2:6">
      <c r="B3388" s="52"/>
      <c r="C3388" s="37"/>
      <c r="D3388" s="37"/>
      <c r="E3388" s="37"/>
      <c r="F3388" s="37"/>
    </row>
    <row r="3389" spans="2:6">
      <c r="B3389" s="52"/>
      <c r="C3389" s="37"/>
      <c r="D3389" s="37"/>
      <c r="E3389" s="37"/>
      <c r="F3389" s="37"/>
    </row>
    <row r="3390" spans="2:6">
      <c r="B3390" s="52"/>
      <c r="C3390" s="37"/>
      <c r="D3390" s="37"/>
      <c r="E3390" s="37"/>
      <c r="F3390" s="37"/>
    </row>
    <row r="3391" spans="2:6">
      <c r="B3391" s="52"/>
      <c r="C3391" s="37"/>
      <c r="D3391" s="37"/>
      <c r="E3391" s="37"/>
      <c r="F3391" s="37"/>
    </row>
    <row r="3392" spans="2:6">
      <c r="B3392" s="52"/>
      <c r="C3392" s="37"/>
      <c r="D3392" s="37"/>
      <c r="E3392" s="37"/>
      <c r="F3392" s="37"/>
    </row>
    <row r="3393" spans="2:6">
      <c r="B3393" s="52"/>
      <c r="C3393" s="37"/>
      <c r="D3393" s="37"/>
      <c r="E3393" s="37"/>
      <c r="F3393" s="37"/>
    </row>
    <row r="3394" spans="2:6">
      <c r="B3394" s="52"/>
      <c r="C3394" s="37"/>
      <c r="D3394" s="37"/>
      <c r="E3394" s="37"/>
      <c r="F3394" s="37"/>
    </row>
    <row r="3395" spans="2:6">
      <c r="B3395" s="52"/>
      <c r="C3395" s="37"/>
      <c r="D3395" s="37"/>
      <c r="E3395" s="37"/>
      <c r="F3395" s="37"/>
    </row>
    <row r="3396" spans="2:6">
      <c r="B3396" s="52"/>
      <c r="C3396" s="37"/>
      <c r="D3396" s="37"/>
      <c r="E3396" s="37"/>
      <c r="F3396" s="37"/>
    </row>
    <row r="3397" spans="2:6">
      <c r="B3397" s="52"/>
      <c r="C3397" s="37"/>
      <c r="D3397" s="37"/>
      <c r="E3397" s="37"/>
      <c r="F3397" s="37"/>
    </row>
    <row r="3398" spans="2:6">
      <c r="B3398" s="52"/>
      <c r="C3398" s="37"/>
      <c r="D3398" s="37"/>
      <c r="E3398" s="37"/>
      <c r="F3398" s="37"/>
    </row>
    <row r="3399" spans="2:6">
      <c r="B3399" s="52"/>
      <c r="C3399" s="37"/>
      <c r="D3399" s="37"/>
      <c r="E3399" s="37"/>
      <c r="F3399" s="37"/>
    </row>
    <row r="3400" spans="2:6">
      <c r="B3400" s="52"/>
      <c r="C3400" s="37"/>
      <c r="D3400" s="37"/>
      <c r="E3400" s="37"/>
      <c r="F3400" s="37"/>
    </row>
    <row r="3401" spans="2:6">
      <c r="B3401" s="52"/>
      <c r="C3401" s="37"/>
      <c r="D3401" s="37"/>
      <c r="E3401" s="37"/>
      <c r="F3401" s="37"/>
    </row>
    <row r="3402" spans="2:6">
      <c r="B3402" s="52"/>
      <c r="C3402" s="37"/>
      <c r="D3402" s="37"/>
      <c r="E3402" s="37"/>
      <c r="F3402" s="37"/>
    </row>
    <row r="3403" spans="2:6">
      <c r="B3403" s="52"/>
      <c r="C3403" s="37"/>
      <c r="D3403" s="37"/>
      <c r="E3403" s="37"/>
      <c r="F3403" s="37"/>
    </row>
    <row r="3404" spans="2:6">
      <c r="B3404" s="52"/>
      <c r="C3404" s="37"/>
      <c r="D3404" s="37"/>
      <c r="E3404" s="37"/>
      <c r="F3404" s="37"/>
    </row>
    <row r="3405" spans="2:6">
      <c r="B3405" s="52"/>
      <c r="C3405" s="37"/>
      <c r="D3405" s="37"/>
      <c r="E3405" s="37"/>
      <c r="F3405" s="37"/>
    </row>
    <row r="3406" spans="2:6">
      <c r="B3406" s="52"/>
      <c r="C3406" s="37"/>
      <c r="D3406" s="37"/>
      <c r="E3406" s="37"/>
      <c r="F3406" s="37"/>
    </row>
    <row r="3407" spans="2:6">
      <c r="B3407" s="52"/>
      <c r="C3407" s="37"/>
      <c r="D3407" s="37"/>
      <c r="E3407" s="37"/>
      <c r="F3407" s="37"/>
    </row>
    <row r="3408" spans="2:6">
      <c r="B3408" s="52"/>
      <c r="C3408" s="37"/>
      <c r="D3408" s="37"/>
      <c r="E3408" s="37"/>
      <c r="F3408" s="37"/>
    </row>
    <row r="3409" spans="2:6">
      <c r="B3409" s="52"/>
      <c r="C3409" s="37"/>
      <c r="D3409" s="37"/>
      <c r="E3409" s="37"/>
      <c r="F3409" s="37"/>
    </row>
    <row r="3410" spans="2:6">
      <c r="B3410" s="52"/>
      <c r="C3410" s="37"/>
      <c r="D3410" s="37"/>
      <c r="E3410" s="37"/>
      <c r="F3410" s="37"/>
    </row>
    <row r="3411" spans="2:6">
      <c r="B3411" s="52"/>
      <c r="C3411" s="37"/>
      <c r="D3411" s="37"/>
      <c r="E3411" s="37"/>
      <c r="F3411" s="37"/>
    </row>
    <row r="3412" spans="2:6">
      <c r="B3412" s="52"/>
      <c r="C3412" s="37"/>
      <c r="D3412" s="37"/>
      <c r="E3412" s="37"/>
      <c r="F3412" s="37"/>
    </row>
    <row r="3413" spans="2:6">
      <c r="B3413" s="52"/>
      <c r="C3413" s="37"/>
      <c r="D3413" s="37"/>
      <c r="E3413" s="37"/>
      <c r="F3413" s="37"/>
    </row>
    <row r="3414" spans="2:6">
      <c r="B3414" s="52"/>
      <c r="C3414" s="37"/>
      <c r="D3414" s="37"/>
      <c r="E3414" s="37"/>
      <c r="F3414" s="37"/>
    </row>
    <row r="3415" spans="2:6">
      <c r="B3415" s="52"/>
      <c r="C3415" s="37"/>
      <c r="D3415" s="37"/>
      <c r="E3415" s="37"/>
      <c r="F3415" s="37"/>
    </row>
    <row r="3416" spans="2:6">
      <c r="B3416" s="52"/>
      <c r="C3416" s="37"/>
      <c r="D3416" s="37"/>
      <c r="E3416" s="37"/>
      <c r="F3416" s="37"/>
    </row>
    <row r="3417" spans="2:6">
      <c r="B3417" s="52"/>
      <c r="C3417" s="37"/>
      <c r="D3417" s="37"/>
      <c r="E3417" s="37"/>
      <c r="F3417" s="37"/>
    </row>
    <row r="3418" spans="2:6">
      <c r="B3418" s="52"/>
      <c r="C3418" s="37"/>
      <c r="D3418" s="37"/>
      <c r="E3418" s="37"/>
      <c r="F3418" s="37"/>
    </row>
    <row r="3419" spans="2:6">
      <c r="B3419" s="52"/>
      <c r="C3419" s="37"/>
      <c r="D3419" s="37"/>
      <c r="E3419" s="37"/>
      <c r="F3419" s="37"/>
    </row>
    <row r="3420" spans="2:6">
      <c r="B3420" s="52"/>
      <c r="C3420" s="37"/>
      <c r="D3420" s="37"/>
      <c r="E3420" s="37"/>
      <c r="F3420" s="37"/>
    </row>
    <row r="3421" spans="2:6">
      <c r="B3421" s="52"/>
      <c r="C3421" s="37"/>
      <c r="D3421" s="37"/>
      <c r="E3421" s="37"/>
      <c r="F3421" s="37"/>
    </row>
    <row r="3422" spans="2:6">
      <c r="B3422" s="52"/>
      <c r="C3422" s="37"/>
      <c r="D3422" s="37"/>
      <c r="E3422" s="37"/>
      <c r="F3422" s="37"/>
    </row>
    <row r="3423" spans="2:6">
      <c r="B3423" s="52"/>
      <c r="C3423" s="37"/>
      <c r="D3423" s="37"/>
      <c r="E3423" s="37"/>
      <c r="F3423" s="37"/>
    </row>
    <row r="3424" spans="2:6">
      <c r="B3424" s="52"/>
      <c r="C3424" s="37"/>
      <c r="D3424" s="37"/>
      <c r="E3424" s="37"/>
      <c r="F3424" s="37"/>
    </row>
    <row r="3425" spans="2:6">
      <c r="B3425" s="52"/>
      <c r="C3425" s="37"/>
      <c r="D3425" s="37"/>
      <c r="E3425" s="37"/>
      <c r="F3425" s="37"/>
    </row>
    <row r="3426" spans="2:6">
      <c r="B3426" s="52"/>
      <c r="C3426" s="37"/>
      <c r="D3426" s="37"/>
      <c r="E3426" s="37"/>
      <c r="F3426" s="37"/>
    </row>
    <row r="3427" spans="2:6">
      <c r="B3427" s="52"/>
      <c r="C3427" s="37"/>
      <c r="D3427" s="37"/>
      <c r="E3427" s="37"/>
      <c r="F3427" s="37"/>
    </row>
    <row r="3428" spans="2:6">
      <c r="B3428" s="52"/>
      <c r="C3428" s="37"/>
      <c r="D3428" s="37"/>
      <c r="E3428" s="37"/>
      <c r="F3428" s="37"/>
    </row>
    <row r="3429" spans="2:6">
      <c r="B3429" s="52"/>
      <c r="C3429" s="37"/>
      <c r="D3429" s="37"/>
      <c r="E3429" s="37"/>
      <c r="F3429" s="37"/>
    </row>
    <row r="3430" spans="2:6">
      <c r="B3430" s="52"/>
      <c r="C3430" s="37"/>
      <c r="D3430" s="37"/>
      <c r="E3430" s="37"/>
      <c r="F3430" s="37"/>
    </row>
    <row r="3431" spans="2:6">
      <c r="B3431" s="52"/>
      <c r="C3431" s="37"/>
      <c r="D3431" s="37"/>
      <c r="E3431" s="37"/>
      <c r="F3431" s="37"/>
    </row>
    <row r="3432" spans="2:6">
      <c r="B3432" s="52"/>
      <c r="C3432" s="37"/>
      <c r="D3432" s="37"/>
      <c r="E3432" s="37"/>
      <c r="F3432" s="37"/>
    </row>
    <row r="3433" spans="2:6">
      <c r="B3433" s="52"/>
      <c r="C3433" s="37"/>
      <c r="D3433" s="37"/>
      <c r="E3433" s="37"/>
      <c r="F3433" s="37"/>
    </row>
    <row r="3434" spans="2:6">
      <c r="B3434" s="52"/>
      <c r="C3434" s="37"/>
      <c r="D3434" s="37"/>
      <c r="E3434" s="37"/>
      <c r="F3434" s="37"/>
    </row>
    <row r="3435" spans="2:6">
      <c r="B3435" s="52"/>
      <c r="C3435" s="37"/>
      <c r="D3435" s="37"/>
      <c r="E3435" s="37"/>
      <c r="F3435" s="37"/>
    </row>
    <row r="3436" spans="2:6">
      <c r="B3436" s="52"/>
      <c r="C3436" s="37"/>
      <c r="D3436" s="37"/>
      <c r="E3436" s="37"/>
      <c r="F3436" s="37"/>
    </row>
    <row r="3437" spans="2:6">
      <c r="B3437" s="52"/>
      <c r="C3437" s="37"/>
      <c r="D3437" s="37"/>
      <c r="E3437" s="37"/>
      <c r="F3437" s="37"/>
    </row>
    <row r="3438" spans="2:6">
      <c r="B3438" s="52"/>
      <c r="C3438" s="37"/>
      <c r="D3438" s="37"/>
      <c r="E3438" s="37"/>
      <c r="F3438" s="37"/>
    </row>
    <row r="3439" spans="2:6">
      <c r="B3439" s="52"/>
      <c r="C3439" s="37"/>
      <c r="D3439" s="37"/>
      <c r="E3439" s="37"/>
      <c r="F3439" s="37"/>
    </row>
    <row r="3440" spans="2:6">
      <c r="B3440" s="52"/>
      <c r="C3440" s="37"/>
      <c r="D3440" s="37"/>
      <c r="E3440" s="37"/>
      <c r="F3440" s="37"/>
    </row>
    <row r="3441" spans="2:6">
      <c r="B3441" s="52"/>
      <c r="C3441" s="37"/>
      <c r="D3441" s="37"/>
      <c r="E3441" s="37"/>
      <c r="F3441" s="37"/>
    </row>
    <row r="3442" spans="2:6">
      <c r="B3442" s="52"/>
      <c r="C3442" s="37"/>
      <c r="D3442" s="37"/>
      <c r="E3442" s="37"/>
      <c r="F3442" s="37"/>
    </row>
    <row r="3443" spans="2:6">
      <c r="B3443" s="52"/>
      <c r="C3443" s="37"/>
      <c r="D3443" s="37"/>
      <c r="E3443" s="37"/>
      <c r="F3443" s="37"/>
    </row>
    <row r="3444" spans="2:6">
      <c r="B3444" s="52"/>
      <c r="C3444" s="37"/>
      <c r="D3444" s="37"/>
      <c r="E3444" s="37"/>
      <c r="F3444" s="37"/>
    </row>
    <row r="3445" spans="2:6">
      <c r="B3445" s="52"/>
      <c r="C3445" s="37"/>
      <c r="D3445" s="37"/>
      <c r="E3445" s="37"/>
      <c r="F3445" s="37"/>
    </row>
    <row r="3446" spans="2:6">
      <c r="B3446" s="52"/>
      <c r="C3446" s="37"/>
      <c r="D3446" s="37"/>
      <c r="E3446" s="37"/>
      <c r="F3446" s="37"/>
    </row>
    <row r="3447" spans="2:6">
      <c r="B3447" s="52"/>
      <c r="C3447" s="37"/>
      <c r="D3447" s="37"/>
      <c r="E3447" s="37"/>
      <c r="F3447" s="37"/>
    </row>
    <row r="3448" spans="2:6">
      <c r="B3448" s="52"/>
      <c r="C3448" s="37"/>
      <c r="D3448" s="37"/>
      <c r="E3448" s="37"/>
      <c r="F3448" s="37"/>
    </row>
    <row r="3449" spans="2:6">
      <c r="B3449" s="52"/>
      <c r="C3449" s="37"/>
      <c r="D3449" s="37"/>
      <c r="E3449" s="37"/>
      <c r="F3449" s="37"/>
    </row>
    <row r="3450" spans="2:6">
      <c r="B3450" s="52"/>
      <c r="C3450" s="37"/>
      <c r="D3450" s="37"/>
      <c r="E3450" s="37"/>
      <c r="F3450" s="37"/>
    </row>
    <row r="3451" spans="2:6">
      <c r="B3451" s="52"/>
      <c r="C3451" s="37"/>
      <c r="D3451" s="37"/>
      <c r="E3451" s="37"/>
      <c r="F3451" s="37"/>
    </row>
    <row r="3452" spans="2:6">
      <c r="B3452" s="52"/>
      <c r="C3452" s="37"/>
      <c r="D3452" s="37"/>
      <c r="E3452" s="37"/>
      <c r="F3452" s="37"/>
    </row>
    <row r="3453" spans="2:6">
      <c r="B3453" s="52"/>
      <c r="C3453" s="37"/>
      <c r="D3453" s="37"/>
      <c r="E3453" s="37"/>
      <c r="F3453" s="37"/>
    </row>
    <row r="3454" spans="2:6">
      <c r="B3454" s="52"/>
      <c r="C3454" s="37"/>
      <c r="D3454" s="37"/>
      <c r="E3454" s="37"/>
      <c r="F3454" s="37"/>
    </row>
    <row r="3455" spans="2:6">
      <c r="B3455" s="52"/>
      <c r="C3455" s="37"/>
      <c r="D3455" s="37"/>
      <c r="E3455" s="37"/>
      <c r="F3455" s="37"/>
    </row>
    <row r="3456" spans="2:6">
      <c r="B3456" s="52"/>
      <c r="C3456" s="37"/>
      <c r="D3456" s="37"/>
      <c r="E3456" s="37"/>
      <c r="F3456" s="37"/>
    </row>
    <row r="3457" spans="2:6">
      <c r="B3457" s="52"/>
      <c r="C3457" s="37"/>
      <c r="D3457" s="37"/>
      <c r="E3457" s="37"/>
      <c r="F3457" s="37"/>
    </row>
    <row r="3458" spans="2:6">
      <c r="B3458" s="52"/>
      <c r="C3458" s="37"/>
      <c r="D3458" s="37"/>
      <c r="E3458" s="37"/>
      <c r="F3458" s="37"/>
    </row>
    <row r="3459" spans="2:6">
      <c r="B3459" s="52"/>
      <c r="C3459" s="37"/>
      <c r="D3459" s="37"/>
      <c r="E3459" s="37"/>
      <c r="F3459" s="37"/>
    </row>
    <row r="3460" spans="2:6">
      <c r="B3460" s="52"/>
      <c r="C3460" s="37"/>
      <c r="D3460" s="37"/>
      <c r="E3460" s="37"/>
      <c r="F3460" s="37"/>
    </row>
    <row r="3461" spans="2:6">
      <c r="B3461" s="52"/>
      <c r="C3461" s="37"/>
      <c r="D3461" s="37"/>
      <c r="E3461" s="37"/>
      <c r="F3461" s="37"/>
    </row>
    <row r="3462" spans="2:6">
      <c r="B3462" s="52"/>
      <c r="C3462" s="37"/>
      <c r="D3462" s="37"/>
      <c r="E3462" s="37"/>
      <c r="F3462" s="37"/>
    </row>
    <row r="3463" spans="2:6">
      <c r="B3463" s="52"/>
      <c r="C3463" s="37"/>
      <c r="D3463" s="37"/>
      <c r="E3463" s="37"/>
      <c r="F3463" s="37"/>
    </row>
    <row r="3464" spans="2:6">
      <c r="B3464" s="52"/>
      <c r="C3464" s="37"/>
      <c r="D3464" s="37"/>
      <c r="E3464" s="37"/>
      <c r="F3464" s="37"/>
    </row>
    <row r="3465" spans="2:6">
      <c r="B3465" s="52"/>
      <c r="C3465" s="37"/>
      <c r="D3465" s="37"/>
      <c r="E3465" s="37"/>
      <c r="F3465" s="37"/>
    </row>
    <row r="3466" spans="2:6">
      <c r="B3466" s="52"/>
      <c r="C3466" s="37"/>
      <c r="D3466" s="37"/>
      <c r="E3466" s="37"/>
      <c r="F3466" s="37"/>
    </row>
    <row r="3467" spans="2:6">
      <c r="B3467" s="52"/>
      <c r="C3467" s="37"/>
      <c r="D3467" s="37"/>
      <c r="E3467" s="37"/>
      <c r="F3467" s="37"/>
    </row>
    <row r="3468" spans="2:6">
      <c r="B3468" s="52"/>
      <c r="C3468" s="37"/>
      <c r="D3468" s="37"/>
      <c r="E3468" s="37"/>
      <c r="F3468" s="37"/>
    </row>
    <row r="3469" spans="2:6">
      <c r="B3469" s="52"/>
      <c r="C3469" s="37"/>
      <c r="D3469" s="37"/>
      <c r="E3469" s="37"/>
      <c r="F3469" s="37"/>
    </row>
    <row r="3470" spans="2:6">
      <c r="B3470" s="52"/>
      <c r="C3470" s="37"/>
      <c r="D3470" s="37"/>
      <c r="E3470" s="37"/>
      <c r="F3470" s="37"/>
    </row>
    <row r="3471" spans="2:6">
      <c r="B3471" s="52"/>
      <c r="C3471" s="37"/>
      <c r="D3471" s="37"/>
      <c r="E3471" s="37"/>
      <c r="F3471" s="37"/>
    </row>
    <row r="3472" spans="2:6">
      <c r="B3472" s="52"/>
      <c r="C3472" s="37"/>
      <c r="D3472" s="37"/>
      <c r="E3472" s="37"/>
      <c r="F3472" s="37"/>
    </row>
    <row r="3473" spans="2:6">
      <c r="B3473" s="52"/>
      <c r="C3473" s="37"/>
      <c r="D3473" s="37"/>
      <c r="E3473" s="37"/>
      <c r="F3473" s="37"/>
    </row>
    <row r="3474" spans="2:6">
      <c r="B3474" s="52"/>
      <c r="C3474" s="37"/>
      <c r="D3474" s="37"/>
      <c r="E3474" s="37"/>
      <c r="F3474" s="37"/>
    </row>
    <row r="3475" spans="2:6">
      <c r="B3475" s="52"/>
      <c r="C3475" s="37"/>
      <c r="D3475" s="37"/>
      <c r="E3475" s="37"/>
      <c r="F3475" s="37"/>
    </row>
    <row r="3476" spans="2:6">
      <c r="B3476" s="52"/>
      <c r="C3476" s="37"/>
      <c r="D3476" s="37"/>
      <c r="E3476" s="37"/>
      <c r="F3476" s="37"/>
    </row>
    <row r="3477" spans="2:6">
      <c r="B3477" s="52"/>
      <c r="C3477" s="37"/>
      <c r="D3477" s="37"/>
      <c r="E3477" s="37"/>
      <c r="F3477" s="37"/>
    </row>
    <row r="3478" spans="2:6">
      <c r="B3478" s="52"/>
      <c r="C3478" s="37"/>
      <c r="D3478" s="37"/>
      <c r="E3478" s="37"/>
      <c r="F3478" s="37"/>
    </row>
    <row r="3479" spans="2:6">
      <c r="B3479" s="52"/>
      <c r="C3479" s="37"/>
      <c r="D3479" s="37"/>
      <c r="E3479" s="37"/>
      <c r="F3479" s="37"/>
    </row>
    <row r="3480" spans="2:6">
      <c r="B3480" s="52"/>
      <c r="C3480" s="37"/>
      <c r="D3480" s="37"/>
      <c r="E3480" s="37"/>
      <c r="F3480" s="37"/>
    </row>
    <row r="3481" spans="2:6">
      <c r="B3481" s="52"/>
      <c r="C3481" s="37"/>
      <c r="D3481" s="37"/>
      <c r="E3481" s="37"/>
      <c r="F3481" s="37"/>
    </row>
    <row r="3482" spans="2:6">
      <c r="B3482" s="52"/>
      <c r="C3482" s="37"/>
      <c r="D3482" s="37"/>
      <c r="E3482" s="37"/>
      <c r="F3482" s="37"/>
    </row>
    <row r="3483" spans="2:6">
      <c r="B3483" s="52"/>
      <c r="C3483" s="37"/>
      <c r="D3483" s="37"/>
      <c r="E3483" s="37"/>
      <c r="F3483" s="37"/>
    </row>
    <row r="3484" spans="2:6">
      <c r="B3484" s="52"/>
      <c r="C3484" s="37"/>
      <c r="D3484" s="37"/>
      <c r="E3484" s="37"/>
      <c r="F3484" s="37"/>
    </row>
    <row r="3485" spans="2:6">
      <c r="B3485" s="52"/>
      <c r="C3485" s="37"/>
      <c r="D3485" s="37"/>
      <c r="E3485" s="37"/>
      <c r="F3485" s="37"/>
    </row>
    <row r="3486" spans="2:6">
      <c r="B3486" s="52"/>
      <c r="C3486" s="37"/>
      <c r="D3486" s="37"/>
      <c r="E3486" s="37"/>
      <c r="F3486" s="37"/>
    </row>
    <row r="3487" spans="2:6">
      <c r="B3487" s="52"/>
      <c r="C3487" s="37"/>
      <c r="D3487" s="37"/>
      <c r="E3487" s="37"/>
      <c r="F3487" s="37"/>
    </row>
    <row r="3488" spans="2:6">
      <c r="B3488" s="52"/>
      <c r="C3488" s="37"/>
      <c r="D3488" s="37"/>
      <c r="E3488" s="37"/>
      <c r="F3488" s="37"/>
    </row>
    <row r="3489" spans="2:6">
      <c r="B3489" s="52"/>
      <c r="C3489" s="37"/>
      <c r="D3489" s="37"/>
      <c r="E3489" s="37"/>
      <c r="F3489" s="37"/>
    </row>
    <row r="3490" spans="2:6">
      <c r="B3490" s="52"/>
      <c r="C3490" s="37"/>
      <c r="D3490" s="37"/>
      <c r="E3490" s="37"/>
      <c r="F3490" s="37"/>
    </row>
    <row r="3491" spans="2:6">
      <c r="B3491" s="52"/>
      <c r="C3491" s="37"/>
      <c r="D3491" s="37"/>
      <c r="E3491" s="37"/>
      <c r="F3491" s="37"/>
    </row>
    <row r="3492" spans="2:6">
      <c r="B3492" s="52"/>
      <c r="C3492" s="37"/>
      <c r="D3492" s="37"/>
      <c r="E3492" s="37"/>
      <c r="F3492" s="37"/>
    </row>
    <row r="3493" spans="2:6">
      <c r="B3493" s="52"/>
      <c r="C3493" s="37"/>
      <c r="D3493" s="37"/>
      <c r="E3493" s="37"/>
      <c r="F3493" s="37"/>
    </row>
    <row r="3494" spans="2:6">
      <c r="B3494" s="52"/>
      <c r="C3494" s="37"/>
      <c r="D3494" s="37"/>
      <c r="E3494" s="37"/>
      <c r="F3494" s="37"/>
    </row>
    <row r="3495" spans="2:6">
      <c r="B3495" s="52"/>
      <c r="C3495" s="37"/>
      <c r="D3495" s="37"/>
      <c r="E3495" s="37"/>
      <c r="F3495" s="37"/>
    </row>
    <row r="3496" spans="2:6">
      <c r="B3496" s="52"/>
      <c r="C3496" s="37"/>
      <c r="D3496" s="37"/>
      <c r="E3496" s="37"/>
      <c r="F3496" s="37"/>
    </row>
    <row r="3497" spans="2:6">
      <c r="B3497" s="52"/>
      <c r="C3497" s="37"/>
      <c r="D3497" s="37"/>
      <c r="E3497" s="37"/>
      <c r="F3497" s="37"/>
    </row>
    <row r="3498" spans="2:6">
      <c r="B3498" s="52"/>
      <c r="C3498" s="37"/>
      <c r="D3498" s="37"/>
      <c r="E3498" s="37"/>
      <c r="F3498" s="37"/>
    </row>
    <row r="3499" spans="2:6">
      <c r="B3499" s="52"/>
      <c r="C3499" s="37"/>
      <c r="D3499" s="37"/>
      <c r="E3499" s="37"/>
      <c r="F3499" s="37"/>
    </row>
    <row r="3500" spans="2:6">
      <c r="B3500" s="52"/>
      <c r="C3500" s="37"/>
      <c r="D3500" s="37"/>
      <c r="E3500" s="37"/>
      <c r="F3500" s="37"/>
    </row>
    <row r="3501" spans="2:6">
      <c r="B3501" s="52"/>
      <c r="C3501" s="37"/>
      <c r="D3501" s="37"/>
      <c r="E3501" s="37"/>
      <c r="F3501" s="37"/>
    </row>
    <row r="3502" spans="2:6">
      <c r="B3502" s="52"/>
      <c r="C3502" s="37"/>
      <c r="D3502" s="37"/>
      <c r="E3502" s="37"/>
      <c r="F3502" s="37"/>
    </row>
    <row r="3503" spans="2:6">
      <c r="B3503" s="52"/>
      <c r="C3503" s="37"/>
      <c r="D3503" s="37"/>
      <c r="E3503" s="37"/>
      <c r="F3503" s="37"/>
    </row>
    <row r="3504" spans="2:6">
      <c r="B3504" s="52"/>
      <c r="C3504" s="37"/>
      <c r="D3504" s="37"/>
      <c r="E3504" s="37"/>
      <c r="F3504" s="37"/>
    </row>
    <row r="3505" spans="2:6">
      <c r="B3505" s="52"/>
      <c r="C3505" s="37"/>
      <c r="D3505" s="37"/>
      <c r="E3505" s="37"/>
      <c r="F3505" s="37"/>
    </row>
    <row r="3506" spans="2:6">
      <c r="B3506" s="52"/>
      <c r="C3506" s="37"/>
      <c r="D3506" s="37"/>
      <c r="E3506" s="37"/>
      <c r="F3506" s="37"/>
    </row>
    <row r="3507" spans="2:6">
      <c r="B3507" s="52"/>
      <c r="C3507" s="37"/>
      <c r="D3507" s="37"/>
      <c r="E3507" s="37"/>
      <c r="F3507" s="37"/>
    </row>
    <row r="3508" spans="2:6">
      <c r="B3508" s="52"/>
      <c r="C3508" s="37"/>
      <c r="D3508" s="37"/>
      <c r="E3508" s="37"/>
      <c r="F3508" s="37"/>
    </row>
    <row r="3509" spans="2:6">
      <c r="B3509" s="52"/>
      <c r="C3509" s="37"/>
      <c r="D3509" s="37"/>
      <c r="E3509" s="37"/>
      <c r="F3509" s="37"/>
    </row>
    <row r="3510" spans="2:6">
      <c r="B3510" s="52"/>
      <c r="C3510" s="37"/>
      <c r="D3510" s="37"/>
      <c r="E3510" s="37"/>
      <c r="F3510" s="37"/>
    </row>
    <row r="3511" spans="2:6">
      <c r="B3511" s="52"/>
      <c r="C3511" s="37"/>
      <c r="D3511" s="37"/>
      <c r="E3511" s="37"/>
      <c r="F3511" s="37"/>
    </row>
    <row r="3512" spans="2:6">
      <c r="B3512" s="52"/>
      <c r="C3512" s="37"/>
      <c r="D3512" s="37"/>
      <c r="E3512" s="37"/>
      <c r="F3512" s="37"/>
    </row>
    <row r="3513" spans="2:6">
      <c r="B3513" s="52"/>
      <c r="C3513" s="37"/>
      <c r="D3513" s="37"/>
      <c r="E3513" s="37"/>
      <c r="F3513" s="37"/>
    </row>
    <row r="3514" spans="2:6">
      <c r="B3514" s="52"/>
      <c r="C3514" s="37"/>
      <c r="D3514" s="37"/>
      <c r="E3514" s="37"/>
      <c r="F3514" s="37"/>
    </row>
    <row r="3515" spans="2:6">
      <c r="B3515" s="52"/>
      <c r="C3515" s="37"/>
      <c r="D3515" s="37"/>
      <c r="E3515" s="37"/>
      <c r="F3515" s="37"/>
    </row>
    <row r="3516" spans="2:6">
      <c r="B3516" s="52"/>
      <c r="C3516" s="37"/>
      <c r="D3516" s="37"/>
      <c r="E3516" s="37"/>
      <c r="F3516" s="37"/>
    </row>
    <row r="3517" spans="2:6">
      <c r="B3517" s="52"/>
      <c r="C3517" s="37"/>
      <c r="D3517" s="37"/>
      <c r="E3517" s="37"/>
      <c r="F3517" s="37"/>
    </row>
    <row r="3518" spans="2:6">
      <c r="B3518" s="52"/>
      <c r="C3518" s="37"/>
      <c r="D3518" s="37"/>
      <c r="E3518" s="37"/>
      <c r="F3518" s="37"/>
    </row>
    <row r="3519" spans="2:6">
      <c r="B3519" s="52"/>
      <c r="C3519" s="37"/>
      <c r="D3519" s="37"/>
      <c r="E3519" s="37"/>
      <c r="F3519" s="37"/>
    </row>
    <row r="3520" spans="2:6">
      <c r="B3520" s="52"/>
      <c r="C3520" s="37"/>
      <c r="D3520" s="37"/>
      <c r="E3520" s="37"/>
      <c r="F3520" s="37"/>
    </row>
    <row r="3521" spans="2:6">
      <c r="B3521" s="52"/>
      <c r="C3521" s="37"/>
      <c r="D3521" s="37"/>
      <c r="E3521" s="37"/>
      <c r="F3521" s="37"/>
    </row>
    <row r="3522" spans="2:6">
      <c r="B3522" s="52"/>
      <c r="C3522" s="37"/>
      <c r="D3522" s="37"/>
      <c r="E3522" s="37"/>
      <c r="F3522" s="37"/>
    </row>
    <row r="3523" spans="2:6">
      <c r="B3523" s="52"/>
      <c r="C3523" s="37"/>
      <c r="D3523" s="37"/>
      <c r="E3523" s="37"/>
      <c r="F3523" s="37"/>
    </row>
    <row r="3524" spans="2:6">
      <c r="B3524" s="52"/>
      <c r="C3524" s="37"/>
      <c r="D3524" s="37"/>
      <c r="E3524" s="37"/>
      <c r="F3524" s="37"/>
    </row>
    <row r="3525" spans="2:6">
      <c r="B3525" s="52"/>
      <c r="C3525" s="37"/>
      <c r="D3525" s="37"/>
      <c r="E3525" s="37"/>
      <c r="F3525" s="37"/>
    </row>
    <row r="3526" spans="2:6">
      <c r="B3526" s="52"/>
      <c r="C3526" s="37"/>
      <c r="D3526" s="37"/>
      <c r="E3526" s="37"/>
      <c r="F3526" s="37"/>
    </row>
    <row r="3527" spans="2:6">
      <c r="B3527" s="52"/>
      <c r="C3527" s="37"/>
      <c r="D3527" s="37"/>
      <c r="E3527" s="37"/>
      <c r="F3527" s="37"/>
    </row>
    <row r="3528" spans="2:6">
      <c r="B3528" s="52"/>
      <c r="C3528" s="37"/>
      <c r="D3528" s="37"/>
      <c r="E3528" s="37"/>
      <c r="F3528" s="37"/>
    </row>
    <row r="3529" spans="2:6">
      <c r="B3529" s="52"/>
      <c r="C3529" s="37"/>
      <c r="D3529" s="37"/>
      <c r="E3529" s="37"/>
      <c r="F3529" s="37"/>
    </row>
    <row r="3530" spans="2:6">
      <c r="B3530" s="52"/>
      <c r="C3530" s="37"/>
      <c r="D3530" s="37"/>
      <c r="E3530" s="37"/>
      <c r="F3530" s="37"/>
    </row>
    <row r="3531" spans="2:6">
      <c r="B3531" s="52"/>
      <c r="C3531" s="37"/>
      <c r="D3531" s="37"/>
      <c r="E3531" s="37"/>
      <c r="F3531" s="37"/>
    </row>
    <row r="3532" spans="2:6">
      <c r="B3532" s="52"/>
      <c r="C3532" s="37"/>
      <c r="D3532" s="37"/>
      <c r="E3532" s="37"/>
      <c r="F3532" s="37"/>
    </row>
    <row r="3533" spans="2:6">
      <c r="B3533" s="52"/>
      <c r="C3533" s="37"/>
      <c r="D3533" s="37"/>
      <c r="E3533" s="37"/>
      <c r="F3533" s="37"/>
    </row>
    <row r="3534" spans="2:6">
      <c r="B3534" s="52"/>
      <c r="C3534" s="37"/>
      <c r="D3534" s="37"/>
      <c r="E3534" s="37"/>
      <c r="F3534" s="37"/>
    </row>
    <row r="3535" spans="2:6">
      <c r="B3535" s="52"/>
      <c r="C3535" s="37"/>
      <c r="D3535" s="37"/>
      <c r="E3535" s="37"/>
      <c r="F3535" s="37"/>
    </row>
    <row r="3536" spans="2:6">
      <c r="B3536" s="52"/>
      <c r="C3536" s="37"/>
      <c r="D3536" s="37"/>
      <c r="E3536" s="37"/>
      <c r="F3536" s="37"/>
    </row>
    <row r="3537" spans="2:6">
      <c r="B3537" s="52"/>
      <c r="C3537" s="37"/>
      <c r="D3537" s="37"/>
      <c r="E3537" s="37"/>
      <c r="F3537" s="37"/>
    </row>
    <row r="3538" spans="2:6">
      <c r="B3538" s="52"/>
      <c r="C3538" s="37"/>
      <c r="D3538" s="37"/>
      <c r="E3538" s="37"/>
      <c r="F3538" s="37"/>
    </row>
    <row r="3539" spans="2:6">
      <c r="B3539" s="52"/>
      <c r="C3539" s="37"/>
      <c r="D3539" s="37"/>
      <c r="E3539" s="37"/>
      <c r="F3539" s="37"/>
    </row>
    <row r="3540" spans="2:6">
      <c r="B3540" s="52"/>
      <c r="C3540" s="37"/>
      <c r="D3540" s="37"/>
      <c r="E3540" s="37"/>
      <c r="F3540" s="37"/>
    </row>
    <row r="3541" spans="2:6">
      <c r="B3541" s="52"/>
      <c r="C3541" s="37"/>
      <c r="D3541" s="37"/>
      <c r="E3541" s="37"/>
      <c r="F3541" s="37"/>
    </row>
    <row r="3542" spans="2:6">
      <c r="B3542" s="52"/>
      <c r="C3542" s="37"/>
      <c r="D3542" s="37"/>
      <c r="E3542" s="37"/>
      <c r="F3542" s="37"/>
    </row>
    <row r="3543" spans="2:6">
      <c r="B3543" s="52"/>
      <c r="C3543" s="37"/>
      <c r="D3543" s="37"/>
      <c r="E3543" s="37"/>
      <c r="F3543" s="37"/>
    </row>
    <row r="3544" spans="2:6">
      <c r="B3544" s="52"/>
      <c r="C3544" s="37"/>
      <c r="D3544" s="37"/>
      <c r="E3544" s="37"/>
      <c r="F3544" s="37"/>
    </row>
    <row r="3545" spans="2:6">
      <c r="B3545" s="52"/>
      <c r="C3545" s="37"/>
      <c r="D3545" s="37"/>
      <c r="E3545" s="37"/>
      <c r="F3545" s="37"/>
    </row>
    <row r="3546" spans="2:6">
      <c r="B3546" s="52"/>
      <c r="C3546" s="37"/>
      <c r="D3546" s="37"/>
      <c r="E3546" s="37"/>
      <c r="F3546" s="37"/>
    </row>
    <row r="3547" spans="2:6">
      <c r="B3547" s="52"/>
      <c r="C3547" s="37"/>
      <c r="D3547" s="37"/>
      <c r="E3547" s="37"/>
      <c r="F3547" s="37"/>
    </row>
    <row r="3548" spans="2:6">
      <c r="B3548" s="52"/>
      <c r="C3548" s="37"/>
      <c r="D3548" s="37"/>
      <c r="E3548" s="37"/>
      <c r="F3548" s="37"/>
    </row>
    <row r="3549" spans="2:6">
      <c r="B3549" s="52"/>
      <c r="C3549" s="37"/>
      <c r="D3549" s="37"/>
      <c r="E3549" s="37"/>
      <c r="F3549" s="37"/>
    </row>
    <row r="3550" spans="2:6">
      <c r="B3550" s="52"/>
      <c r="C3550" s="37"/>
      <c r="D3550" s="37"/>
      <c r="E3550" s="37"/>
      <c r="F3550" s="37"/>
    </row>
    <row r="3551" spans="2:6">
      <c r="B3551" s="52"/>
      <c r="C3551" s="37"/>
      <c r="D3551" s="37"/>
      <c r="E3551" s="37"/>
      <c r="F3551" s="37"/>
    </row>
    <row r="3552" spans="2:6">
      <c r="B3552" s="52"/>
      <c r="C3552" s="37"/>
      <c r="D3552" s="37"/>
      <c r="E3552" s="37"/>
      <c r="F3552" s="37"/>
    </row>
    <row r="3553" spans="2:6">
      <c r="B3553" s="52"/>
      <c r="C3553" s="37"/>
      <c r="D3553" s="37"/>
      <c r="E3553" s="37"/>
      <c r="F3553" s="37"/>
    </row>
    <row r="3554" spans="2:6">
      <c r="B3554" s="52"/>
      <c r="C3554" s="37"/>
      <c r="D3554" s="37"/>
      <c r="E3554" s="37"/>
      <c r="F3554" s="37"/>
    </row>
    <row r="3555" spans="2:6">
      <c r="B3555" s="52"/>
      <c r="C3555" s="37"/>
      <c r="D3555" s="37"/>
      <c r="E3555" s="37"/>
      <c r="F3555" s="37"/>
    </row>
    <row r="3556" spans="2:6">
      <c r="B3556" s="52"/>
      <c r="C3556" s="37"/>
      <c r="D3556" s="37"/>
      <c r="E3556" s="37"/>
      <c r="F3556" s="37"/>
    </row>
    <row r="3557" spans="2:6">
      <c r="B3557" s="52"/>
      <c r="C3557" s="37"/>
      <c r="D3557" s="37"/>
      <c r="E3557" s="37"/>
      <c r="F3557" s="37"/>
    </row>
    <row r="3558" spans="2:6">
      <c r="B3558" s="52"/>
      <c r="C3558" s="37"/>
      <c r="D3558" s="37"/>
      <c r="E3558" s="37"/>
      <c r="F3558" s="37"/>
    </row>
    <row r="3559" spans="2:6">
      <c r="B3559" s="52"/>
      <c r="C3559" s="37"/>
      <c r="D3559" s="37"/>
      <c r="E3559" s="37"/>
      <c r="F3559" s="37"/>
    </row>
    <row r="3560" spans="2:6">
      <c r="B3560" s="52"/>
      <c r="C3560" s="37"/>
      <c r="D3560" s="37"/>
      <c r="E3560" s="37"/>
      <c r="F3560" s="37"/>
    </row>
    <row r="3561" spans="2:6">
      <c r="B3561" s="52"/>
      <c r="C3561" s="37"/>
      <c r="D3561" s="37"/>
      <c r="E3561" s="37"/>
      <c r="F3561" s="37"/>
    </row>
    <row r="3562" spans="2:6">
      <c r="B3562" s="52"/>
      <c r="C3562" s="37"/>
      <c r="D3562" s="37"/>
      <c r="E3562" s="37"/>
      <c r="F3562" s="37"/>
    </row>
    <row r="3563" spans="2:6">
      <c r="B3563" s="52"/>
      <c r="C3563" s="37"/>
      <c r="D3563" s="37"/>
      <c r="E3563" s="37"/>
      <c r="F3563" s="37"/>
    </row>
    <row r="3564" spans="2:6">
      <c r="B3564" s="52"/>
      <c r="C3564" s="37"/>
      <c r="D3564" s="37"/>
      <c r="E3564" s="37"/>
      <c r="F3564" s="37"/>
    </row>
    <row r="3565" spans="2:6">
      <c r="B3565" s="52"/>
      <c r="C3565" s="37"/>
      <c r="D3565" s="37"/>
      <c r="E3565" s="37"/>
      <c r="F3565" s="37"/>
    </row>
    <row r="3566" spans="2:6">
      <c r="B3566" s="52"/>
      <c r="C3566" s="37"/>
      <c r="D3566" s="37"/>
      <c r="E3566" s="37"/>
      <c r="F3566" s="37"/>
    </row>
    <row r="3567" spans="2:6">
      <c r="B3567" s="52"/>
      <c r="C3567" s="37"/>
      <c r="D3567" s="37"/>
      <c r="E3567" s="37"/>
      <c r="F3567" s="37"/>
    </row>
    <row r="3568" spans="2:6">
      <c r="B3568" s="52"/>
      <c r="C3568" s="37"/>
      <c r="D3568" s="37"/>
      <c r="E3568" s="37"/>
      <c r="F3568" s="37"/>
    </row>
    <row r="3569" spans="2:6">
      <c r="B3569" s="52"/>
      <c r="C3569" s="37"/>
      <c r="D3569" s="37"/>
      <c r="E3569" s="37"/>
      <c r="F3569" s="37"/>
    </row>
    <row r="3570" spans="2:6">
      <c r="B3570" s="52"/>
      <c r="C3570" s="37"/>
      <c r="D3570" s="37"/>
      <c r="E3570" s="37"/>
      <c r="F3570" s="37"/>
    </row>
    <row r="3571" spans="2:6">
      <c r="B3571" s="52"/>
      <c r="C3571" s="37"/>
      <c r="D3571" s="37"/>
      <c r="E3571" s="37"/>
      <c r="F3571" s="37"/>
    </row>
    <row r="3572" spans="2:6">
      <c r="B3572" s="52"/>
      <c r="C3572" s="37"/>
      <c r="D3572" s="37"/>
      <c r="E3572" s="37"/>
      <c r="F3572" s="37"/>
    </row>
    <row r="3573" spans="2:6">
      <c r="B3573" s="52"/>
      <c r="C3573" s="37"/>
      <c r="D3573" s="37"/>
      <c r="E3573" s="37"/>
      <c r="F3573" s="37"/>
    </row>
    <row r="3574" spans="2:6">
      <c r="B3574" s="52"/>
      <c r="C3574" s="37"/>
      <c r="D3574" s="37"/>
      <c r="E3574" s="37"/>
      <c r="F3574" s="37"/>
    </row>
    <row r="3575" spans="2:6">
      <c r="B3575" s="52"/>
      <c r="C3575" s="37"/>
      <c r="D3575" s="37"/>
      <c r="E3575" s="37"/>
      <c r="F3575" s="37"/>
    </row>
    <row r="3576" spans="2:6">
      <c r="B3576" s="52"/>
      <c r="C3576" s="37"/>
      <c r="D3576" s="37"/>
      <c r="E3576" s="37"/>
      <c r="F3576" s="37"/>
    </row>
    <row r="3577" spans="2:6">
      <c r="B3577" s="52"/>
      <c r="C3577" s="37"/>
      <c r="D3577" s="37"/>
      <c r="E3577" s="37"/>
      <c r="F3577" s="37"/>
    </row>
    <row r="3578" spans="2:6">
      <c r="B3578" s="52"/>
      <c r="C3578" s="37"/>
      <c r="D3578" s="37"/>
      <c r="E3578" s="37"/>
      <c r="F3578" s="37"/>
    </row>
    <row r="3579" spans="2:6">
      <c r="B3579" s="52"/>
      <c r="C3579" s="37"/>
      <c r="D3579" s="37"/>
      <c r="E3579" s="37"/>
      <c r="F3579" s="37"/>
    </row>
    <row r="3580" spans="2:6">
      <c r="B3580" s="52"/>
      <c r="C3580" s="37"/>
      <c r="D3580" s="37"/>
      <c r="E3580" s="37"/>
      <c r="F3580" s="37"/>
    </row>
    <row r="3581" spans="2:6">
      <c r="B3581" s="52"/>
      <c r="C3581" s="37"/>
      <c r="D3581" s="37"/>
      <c r="E3581" s="37"/>
      <c r="F3581" s="37"/>
    </row>
    <row r="3582" spans="2:6">
      <c r="B3582" s="52"/>
      <c r="C3582" s="37"/>
      <c r="D3582" s="37"/>
      <c r="E3582" s="37"/>
      <c r="F3582" s="37"/>
    </row>
    <row r="3583" spans="2:6">
      <c r="B3583" s="52"/>
      <c r="C3583" s="37"/>
      <c r="D3583" s="37"/>
      <c r="E3583" s="37"/>
      <c r="F3583" s="37"/>
    </row>
    <row r="3584" spans="2:6">
      <c r="B3584" s="52"/>
      <c r="C3584" s="37"/>
      <c r="D3584" s="37"/>
      <c r="E3584" s="37"/>
      <c r="F3584" s="37"/>
    </row>
    <row r="3585" spans="2:6">
      <c r="B3585" s="52"/>
      <c r="C3585" s="37"/>
      <c r="D3585" s="37"/>
      <c r="E3585" s="37"/>
      <c r="F3585" s="37"/>
    </row>
    <row r="3586" spans="2:6">
      <c r="B3586" s="52"/>
      <c r="C3586" s="37"/>
      <c r="D3586" s="37"/>
      <c r="E3586" s="37"/>
      <c r="F3586" s="37"/>
    </row>
    <row r="3587" spans="2:6">
      <c r="B3587" s="52"/>
      <c r="C3587" s="37"/>
      <c r="D3587" s="37"/>
      <c r="E3587" s="37"/>
      <c r="F3587" s="37"/>
    </row>
    <row r="3588" spans="2:6">
      <c r="B3588" s="52"/>
      <c r="C3588" s="37"/>
      <c r="D3588" s="37"/>
      <c r="E3588" s="37"/>
      <c r="F3588" s="37"/>
    </row>
    <row r="3589" spans="2:6">
      <c r="B3589" s="52"/>
      <c r="C3589" s="37"/>
      <c r="D3589" s="37"/>
      <c r="E3589" s="37"/>
      <c r="F3589" s="37"/>
    </row>
    <row r="3590" spans="2:6">
      <c r="B3590" s="52"/>
      <c r="C3590" s="37"/>
      <c r="D3590" s="37"/>
      <c r="E3590" s="37"/>
      <c r="F3590" s="37"/>
    </row>
    <row r="3591" spans="2:6">
      <c r="B3591" s="52"/>
      <c r="C3591" s="37"/>
      <c r="D3591" s="37"/>
      <c r="E3591" s="37"/>
      <c r="F3591" s="37"/>
    </row>
    <row r="3592" spans="2:6">
      <c r="B3592" s="52"/>
      <c r="C3592" s="37"/>
      <c r="D3592" s="37"/>
      <c r="E3592" s="37"/>
      <c r="F3592" s="37"/>
    </row>
    <row r="3593" spans="2:6">
      <c r="B3593" s="52"/>
      <c r="C3593" s="37"/>
      <c r="D3593" s="37"/>
      <c r="E3593" s="37"/>
      <c r="F3593" s="37"/>
    </row>
    <row r="3594" spans="2:6">
      <c r="B3594" s="52"/>
      <c r="C3594" s="37"/>
      <c r="D3594" s="37"/>
      <c r="E3594" s="37"/>
      <c r="F3594" s="37"/>
    </row>
    <row r="3595" spans="2:6">
      <c r="B3595" s="52"/>
      <c r="C3595" s="37"/>
      <c r="D3595" s="37"/>
      <c r="E3595" s="37"/>
      <c r="F3595" s="37"/>
    </row>
    <row r="3596" spans="2:6">
      <c r="B3596" s="52"/>
      <c r="C3596" s="37"/>
      <c r="D3596" s="37"/>
      <c r="E3596" s="37"/>
      <c r="F3596" s="37"/>
    </row>
    <row r="3597" spans="2:6">
      <c r="B3597" s="52"/>
      <c r="C3597" s="37"/>
      <c r="D3597" s="37"/>
      <c r="E3597" s="37"/>
      <c r="F3597" s="37"/>
    </row>
    <row r="3598" spans="2:6">
      <c r="B3598" s="52"/>
      <c r="C3598" s="37"/>
      <c r="D3598" s="37"/>
      <c r="E3598" s="37"/>
      <c r="F3598" s="37"/>
    </row>
    <row r="3599" spans="2:6">
      <c r="B3599" s="52"/>
      <c r="C3599" s="37"/>
      <c r="D3599" s="37"/>
      <c r="E3599" s="37"/>
      <c r="F3599" s="37"/>
    </row>
    <row r="3600" spans="2:6">
      <c r="B3600" s="52"/>
      <c r="C3600" s="37"/>
      <c r="D3600" s="37"/>
      <c r="E3600" s="37"/>
      <c r="F3600" s="37"/>
    </row>
    <row r="3601" spans="2:6">
      <c r="B3601" s="52"/>
      <c r="C3601" s="37"/>
      <c r="D3601" s="37"/>
      <c r="E3601" s="37"/>
      <c r="F3601" s="37"/>
    </row>
    <row r="3602" spans="2:6">
      <c r="B3602" s="52"/>
      <c r="C3602" s="37"/>
      <c r="D3602" s="37"/>
      <c r="E3602" s="37"/>
      <c r="F3602" s="37"/>
    </row>
    <row r="3603" spans="2:6">
      <c r="B3603" s="52"/>
      <c r="C3603" s="37"/>
      <c r="D3603" s="37"/>
      <c r="E3603" s="37"/>
      <c r="F3603" s="37"/>
    </row>
    <row r="3604" spans="2:6">
      <c r="B3604" s="52"/>
      <c r="C3604" s="37"/>
      <c r="D3604" s="37"/>
      <c r="E3604" s="37"/>
      <c r="F3604" s="37"/>
    </row>
    <row r="3605" spans="2:6">
      <c r="B3605" s="52"/>
      <c r="C3605" s="37"/>
      <c r="D3605" s="37"/>
      <c r="E3605" s="37"/>
      <c r="F3605" s="37"/>
    </row>
    <row r="3606" spans="2:6">
      <c r="B3606" s="52"/>
      <c r="C3606" s="37"/>
      <c r="D3606" s="37"/>
      <c r="E3606" s="37"/>
      <c r="F3606" s="37"/>
    </row>
    <row r="3607" spans="2:6">
      <c r="B3607" s="52"/>
      <c r="C3607" s="37"/>
      <c r="D3607" s="37"/>
      <c r="E3607" s="37"/>
      <c r="F3607" s="37"/>
    </row>
    <row r="3608" spans="2:6">
      <c r="B3608" s="52"/>
      <c r="C3608" s="37"/>
      <c r="D3608" s="37"/>
      <c r="E3608" s="37"/>
      <c r="F3608" s="37"/>
    </row>
    <row r="3609" spans="2:6">
      <c r="B3609" s="52"/>
      <c r="C3609" s="37"/>
      <c r="D3609" s="37"/>
      <c r="E3609" s="37"/>
      <c r="F3609" s="37"/>
    </row>
    <row r="3610" spans="2:6">
      <c r="B3610" s="52"/>
      <c r="C3610" s="37"/>
      <c r="D3610" s="37"/>
      <c r="E3610" s="37"/>
      <c r="F3610" s="37"/>
    </row>
    <row r="3611" spans="2:6">
      <c r="B3611" s="52"/>
      <c r="C3611" s="37"/>
      <c r="D3611" s="37"/>
      <c r="E3611" s="37"/>
      <c r="F3611" s="37"/>
    </row>
    <row r="3612" spans="2:6">
      <c r="B3612" s="52"/>
      <c r="C3612" s="37"/>
      <c r="D3612" s="37"/>
      <c r="E3612" s="37"/>
      <c r="F3612" s="37"/>
    </row>
    <row r="3613" spans="2:6">
      <c r="B3613" s="52"/>
      <c r="C3613" s="37"/>
      <c r="D3613" s="37"/>
      <c r="E3613" s="37"/>
      <c r="F3613" s="37"/>
    </row>
    <row r="3614" spans="2:6">
      <c r="B3614" s="52"/>
      <c r="C3614" s="37"/>
      <c r="D3614" s="37"/>
      <c r="E3614" s="37"/>
      <c r="F3614" s="37"/>
    </row>
    <row r="3615" spans="2:6">
      <c r="B3615" s="52"/>
      <c r="C3615" s="37"/>
      <c r="D3615" s="37"/>
      <c r="E3615" s="37"/>
      <c r="F3615" s="37"/>
    </row>
    <row r="3616" spans="2:6">
      <c r="B3616" s="52"/>
      <c r="C3616" s="37"/>
      <c r="D3616" s="37"/>
      <c r="E3616" s="37"/>
      <c r="F3616" s="37"/>
    </row>
    <row r="3617" spans="2:6">
      <c r="B3617" s="52"/>
      <c r="C3617" s="37"/>
      <c r="D3617" s="37"/>
      <c r="E3617" s="37"/>
      <c r="F3617" s="37"/>
    </row>
    <row r="3618" spans="2:6">
      <c r="B3618" s="52"/>
      <c r="C3618" s="37"/>
      <c r="D3618" s="37"/>
      <c r="E3618" s="37"/>
      <c r="F3618" s="37"/>
    </row>
    <row r="3619" spans="2:6">
      <c r="B3619" s="52"/>
      <c r="C3619" s="37"/>
      <c r="D3619" s="37"/>
      <c r="E3619" s="37"/>
      <c r="F3619" s="37"/>
    </row>
    <row r="3620" spans="2:6">
      <c r="B3620" s="52"/>
      <c r="C3620" s="37"/>
      <c r="D3620" s="37"/>
      <c r="E3620" s="37"/>
      <c r="F3620" s="37"/>
    </row>
    <row r="3621" spans="2:6">
      <c r="B3621" s="52"/>
      <c r="C3621" s="37"/>
      <c r="D3621" s="37"/>
      <c r="E3621" s="37"/>
      <c r="F3621" s="37"/>
    </row>
    <row r="3622" spans="2:6">
      <c r="B3622" s="52"/>
      <c r="C3622" s="37"/>
      <c r="D3622" s="37"/>
      <c r="E3622" s="37"/>
      <c r="F3622" s="37"/>
    </row>
    <row r="3623" spans="2:6">
      <c r="B3623" s="52"/>
      <c r="C3623" s="37"/>
      <c r="D3623" s="37"/>
      <c r="E3623" s="37"/>
      <c r="F3623" s="37"/>
    </row>
    <row r="3624" spans="2:6">
      <c r="B3624" s="52"/>
      <c r="C3624" s="37"/>
      <c r="D3624" s="37"/>
      <c r="E3624" s="37"/>
      <c r="F3624" s="37"/>
    </row>
    <row r="3625" spans="2:6">
      <c r="B3625" s="52"/>
      <c r="C3625" s="37"/>
      <c r="D3625" s="37"/>
      <c r="E3625" s="37"/>
      <c r="F3625" s="37"/>
    </row>
    <row r="3626" spans="2:6">
      <c r="B3626" s="52"/>
      <c r="C3626" s="37"/>
      <c r="D3626" s="37"/>
      <c r="E3626" s="37"/>
      <c r="F3626" s="37"/>
    </row>
    <row r="3627" spans="2:6">
      <c r="B3627" s="52"/>
      <c r="C3627" s="37"/>
      <c r="D3627" s="37"/>
      <c r="E3627" s="37"/>
      <c r="F3627" s="37"/>
    </row>
    <row r="3628" spans="2:6">
      <c r="B3628" s="52"/>
      <c r="C3628" s="37"/>
      <c r="D3628" s="37"/>
      <c r="E3628" s="37"/>
      <c r="F3628" s="37"/>
    </row>
    <row r="3629" spans="2:6">
      <c r="B3629" s="52"/>
      <c r="C3629" s="37"/>
      <c r="D3629" s="37"/>
      <c r="E3629" s="37"/>
      <c r="F3629" s="37"/>
    </row>
    <row r="3630" spans="2:6">
      <c r="B3630" s="52"/>
      <c r="C3630" s="37"/>
      <c r="D3630" s="37"/>
      <c r="E3630" s="37"/>
      <c r="F3630" s="37"/>
    </row>
    <row r="3631" spans="2:6">
      <c r="B3631" s="52"/>
      <c r="C3631" s="37"/>
      <c r="D3631" s="37"/>
      <c r="E3631" s="37"/>
      <c r="F3631" s="37"/>
    </row>
    <row r="3632" spans="2:6">
      <c r="B3632" s="52"/>
      <c r="C3632" s="37"/>
      <c r="D3632" s="37"/>
      <c r="E3632" s="37"/>
      <c r="F3632" s="37"/>
    </row>
    <row r="3633" spans="2:6">
      <c r="B3633" s="52"/>
      <c r="C3633" s="37"/>
      <c r="D3633" s="37"/>
      <c r="E3633" s="37"/>
      <c r="F3633" s="37"/>
    </row>
    <row r="3634" spans="2:6">
      <c r="B3634" s="52"/>
      <c r="C3634" s="37"/>
      <c r="D3634" s="37"/>
      <c r="E3634" s="37"/>
      <c r="F3634" s="37"/>
    </row>
    <row r="3635" spans="2:6">
      <c r="B3635" s="52"/>
      <c r="C3635" s="37"/>
      <c r="D3635" s="37"/>
      <c r="E3635" s="37"/>
      <c r="F3635" s="37"/>
    </row>
    <row r="3636" spans="2:6">
      <c r="B3636" s="52"/>
      <c r="C3636" s="37"/>
      <c r="D3636" s="37"/>
      <c r="E3636" s="37"/>
      <c r="F3636" s="37"/>
    </row>
    <row r="3637" spans="2:6">
      <c r="B3637" s="52"/>
      <c r="C3637" s="37"/>
      <c r="D3637" s="37"/>
      <c r="E3637" s="37"/>
      <c r="F3637" s="37"/>
    </row>
    <row r="3638" spans="2:6">
      <c r="B3638" s="52"/>
      <c r="C3638" s="37"/>
      <c r="D3638" s="37"/>
      <c r="E3638" s="37"/>
      <c r="F3638" s="37"/>
    </row>
    <row r="3639" spans="2:6">
      <c r="B3639" s="52"/>
      <c r="C3639" s="37"/>
      <c r="D3639" s="37"/>
      <c r="E3639" s="37"/>
      <c r="F3639" s="37"/>
    </row>
    <row r="3640" spans="2:6">
      <c r="B3640" s="52"/>
      <c r="C3640" s="37"/>
      <c r="D3640" s="37"/>
      <c r="E3640" s="37"/>
      <c r="F3640" s="37"/>
    </row>
    <row r="3641" spans="2:6">
      <c r="B3641" s="52"/>
      <c r="C3641" s="37"/>
      <c r="D3641" s="37"/>
      <c r="E3641" s="37"/>
      <c r="F3641" s="37"/>
    </row>
    <row r="3642" spans="2:6">
      <c r="B3642" s="52"/>
      <c r="C3642" s="37"/>
      <c r="D3642" s="37"/>
      <c r="E3642" s="37"/>
      <c r="F3642" s="37"/>
    </row>
    <row r="3643" spans="2:6">
      <c r="B3643" s="52"/>
      <c r="C3643" s="37"/>
      <c r="D3643" s="37"/>
      <c r="E3643" s="37"/>
      <c r="F3643" s="37"/>
    </row>
    <row r="3644" spans="2:6">
      <c r="B3644" s="52"/>
      <c r="C3644" s="37"/>
      <c r="D3644" s="37"/>
      <c r="E3644" s="37"/>
      <c r="F3644" s="37"/>
    </row>
    <row r="3645" spans="2:6">
      <c r="B3645" s="52"/>
      <c r="C3645" s="37"/>
      <c r="D3645" s="37"/>
      <c r="E3645" s="37"/>
      <c r="F3645" s="37"/>
    </row>
    <row r="3646" spans="2:6">
      <c r="B3646" s="52"/>
      <c r="C3646" s="37"/>
      <c r="D3646" s="37"/>
      <c r="E3646" s="37"/>
      <c r="F3646" s="37"/>
    </row>
    <row r="3647" spans="2:6">
      <c r="B3647" s="52"/>
      <c r="C3647" s="37"/>
      <c r="D3647" s="37"/>
      <c r="E3647" s="37"/>
      <c r="F3647" s="37"/>
    </row>
    <row r="3648" spans="2:6">
      <c r="B3648" s="52"/>
      <c r="C3648" s="37"/>
      <c r="D3648" s="37"/>
      <c r="E3648" s="37"/>
      <c r="F3648" s="37"/>
    </row>
    <row r="3649" spans="2:6">
      <c r="B3649" s="52"/>
      <c r="C3649" s="37"/>
      <c r="D3649" s="37"/>
      <c r="E3649" s="37"/>
      <c r="F3649" s="37"/>
    </row>
    <row r="3650" spans="2:6">
      <c r="B3650" s="52"/>
      <c r="C3650" s="37"/>
      <c r="D3650" s="37"/>
      <c r="E3650" s="37"/>
      <c r="F3650" s="37"/>
    </row>
    <row r="3651" spans="2:6">
      <c r="B3651" s="52"/>
      <c r="C3651" s="37"/>
      <c r="D3651" s="37"/>
      <c r="E3651" s="37"/>
      <c r="F3651" s="37"/>
    </row>
    <row r="3652" spans="2:6">
      <c r="B3652" s="52"/>
      <c r="C3652" s="37"/>
      <c r="D3652" s="37"/>
      <c r="E3652" s="37"/>
      <c r="F3652" s="37"/>
    </row>
    <row r="3653" spans="2:6">
      <c r="B3653" s="52"/>
      <c r="C3653" s="37"/>
      <c r="D3653" s="37"/>
      <c r="E3653" s="37"/>
      <c r="F3653" s="37"/>
    </row>
    <row r="3654" spans="2:6">
      <c r="B3654" s="52"/>
      <c r="C3654" s="37"/>
      <c r="D3654" s="37"/>
      <c r="E3654" s="37"/>
      <c r="F3654" s="37"/>
    </row>
    <row r="3655" spans="2:6">
      <c r="B3655" s="52"/>
      <c r="C3655" s="37"/>
      <c r="D3655" s="37"/>
      <c r="E3655" s="37"/>
      <c r="F3655" s="37"/>
    </row>
    <row r="3656" spans="2:6">
      <c r="B3656" s="52"/>
      <c r="C3656" s="37"/>
      <c r="D3656" s="37"/>
      <c r="E3656" s="37"/>
      <c r="F3656" s="37"/>
    </row>
    <row r="3657" spans="2:6">
      <c r="B3657" s="52"/>
      <c r="C3657" s="37"/>
      <c r="D3657" s="37"/>
      <c r="E3657" s="37"/>
      <c r="F3657" s="37"/>
    </row>
    <row r="3658" spans="2:6">
      <c r="B3658" s="52"/>
      <c r="C3658" s="37"/>
      <c r="D3658" s="37"/>
      <c r="E3658" s="37"/>
      <c r="F3658" s="37"/>
    </row>
    <row r="3659" spans="2:6">
      <c r="B3659" s="52"/>
      <c r="C3659" s="37"/>
      <c r="D3659" s="37"/>
      <c r="E3659" s="37"/>
      <c r="F3659" s="37"/>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7A79F-197F-4259-BE92-86BCBB3A3007}">
  <dimension ref="A1:M365"/>
  <sheetViews>
    <sheetView zoomScale="45" zoomScaleNormal="100" workbookViewId="0">
      <selection activeCell="U19" sqref="U19"/>
    </sheetView>
  </sheetViews>
  <sheetFormatPr defaultRowHeight="14.45"/>
  <cols>
    <col min="1" max="1" width="19.7109375" bestFit="1" customWidth="1"/>
    <col min="2" max="2" width="36.5703125" bestFit="1" customWidth="1"/>
    <col min="3" max="3" width="21.7109375" bestFit="1" customWidth="1"/>
    <col min="4" max="4" width="12.85546875" bestFit="1" customWidth="1"/>
    <col min="5" max="5" width="19.140625" bestFit="1" customWidth="1"/>
    <col min="6" max="6" width="17.85546875" bestFit="1" customWidth="1"/>
    <col min="7" max="7" width="17.28515625" bestFit="1" customWidth="1"/>
    <col min="8" max="8" width="29.140625" bestFit="1" customWidth="1"/>
    <col min="9" max="9" width="20.7109375" bestFit="1" customWidth="1"/>
    <col min="10" max="10" width="20.7109375" customWidth="1"/>
    <col min="11" max="11" width="18.85546875" bestFit="1" customWidth="1"/>
    <col min="12" max="12" width="13" bestFit="1" customWidth="1"/>
  </cols>
  <sheetData>
    <row r="1" spans="1:13">
      <c r="A1" s="88" t="s">
        <v>137</v>
      </c>
      <c r="B1" s="88" t="s">
        <v>138</v>
      </c>
      <c r="C1" s="88" t="s">
        <v>139</v>
      </c>
      <c r="D1" s="88" t="s">
        <v>140</v>
      </c>
      <c r="E1" s="88" t="s">
        <v>141</v>
      </c>
      <c r="F1" s="88" t="s">
        <v>142</v>
      </c>
      <c r="G1" s="88" t="s">
        <v>143</v>
      </c>
      <c r="H1" s="88" t="s">
        <v>144</v>
      </c>
      <c r="I1" s="88" t="s">
        <v>145</v>
      </c>
      <c r="J1" s="88" t="s">
        <v>141</v>
      </c>
      <c r="K1" s="88" t="s">
        <v>143</v>
      </c>
      <c r="L1" s="88" t="s">
        <v>146</v>
      </c>
      <c r="M1" s="94">
        <v>0.6</v>
      </c>
    </row>
    <row r="2" spans="1:13">
      <c r="A2" s="89">
        <v>103295</v>
      </c>
      <c r="B2" s="93">
        <v>0.3</v>
      </c>
      <c r="C2" s="90">
        <f ca="1">$B$2*$A$2*(Harvesting!B10/1000)</f>
        <v>55.25542991775179</v>
      </c>
      <c r="D2" s="90">
        <f ca="1">MAX(C2:C365)</f>
        <v>488.14875883838107</v>
      </c>
      <c r="E2" s="90">
        <f ca="1">D2/(15*15*PI())</f>
        <v>0.69058922607379447</v>
      </c>
      <c r="F2" s="88">
        <f ca="1">D2/20/20</f>
        <v>1.2203718970959527</v>
      </c>
      <c r="G2" s="88">
        <f ca="1">D2/20/20</f>
        <v>1.2203718970959527</v>
      </c>
      <c r="H2" s="88">
        <f ca="1">$B$2*$A$2*(Harvesting!DW10/1000)</f>
        <v>71.352224214425249</v>
      </c>
      <c r="I2" s="88">
        <f ca="1">MAX(H2:H365)</f>
        <v>690.59408986938843</v>
      </c>
      <c r="J2" s="90">
        <f ca="1">I2/(15*15*PI())</f>
        <v>0.97699078286899355</v>
      </c>
      <c r="K2" s="88">
        <f ca="1">I2/20/20</f>
        <v>1.7264852246734712</v>
      </c>
      <c r="L2" s="88">
        <f ca="1">0.6*J2</f>
        <v>0.58619446972139611</v>
      </c>
      <c r="M2" s="88">
        <f ca="1">E2*0.6</f>
        <v>0.41435353564427668</v>
      </c>
    </row>
    <row r="3" spans="1:13">
      <c r="A3" s="88"/>
      <c r="B3" s="88"/>
      <c r="C3" s="90">
        <f ca="1">$B$2*$A$2*(Harvesting!B11/1000)</f>
        <v>60.58980971057413</v>
      </c>
      <c r="D3" s="88"/>
      <c r="E3" s="88"/>
      <c r="F3" s="88"/>
      <c r="G3" s="88"/>
      <c r="H3" s="88">
        <f ca="1">$B$2*$A$2*(Harvesting!DW11/1000)</f>
        <v>0</v>
      </c>
      <c r="I3" s="88"/>
      <c r="J3" s="88"/>
      <c r="K3" s="88"/>
      <c r="L3" s="88"/>
      <c r="M3" s="88"/>
    </row>
    <row r="4" spans="1:13">
      <c r="A4" s="88"/>
      <c r="B4" s="88"/>
      <c r="C4" s="90">
        <f ca="1">$B$2*$A$2*(Harvesting!B12/1000)</f>
        <v>0</v>
      </c>
      <c r="D4" s="88"/>
      <c r="E4" s="88"/>
      <c r="F4" s="88"/>
      <c r="G4" s="88"/>
      <c r="H4" s="88">
        <f ca="1">$B$2*$A$2*(Harvesting!DW12/1000)</f>
        <v>63.428548470356361</v>
      </c>
      <c r="I4" s="88"/>
      <c r="J4" s="88"/>
      <c r="K4" s="88"/>
      <c r="L4" s="88"/>
      <c r="M4" s="88"/>
    </row>
    <row r="5" spans="1:13">
      <c r="A5" s="88"/>
      <c r="B5" s="88"/>
      <c r="C5" s="90">
        <f ca="1">$B$2*$A$2*(Harvesting!B13/1000)</f>
        <v>0</v>
      </c>
      <c r="D5" s="88"/>
      <c r="E5" s="88"/>
      <c r="F5" s="88"/>
      <c r="G5" s="88"/>
      <c r="H5" s="88">
        <f ca="1">$B$2*$A$2*(Harvesting!DW13/1000)</f>
        <v>126.3794324588188</v>
      </c>
      <c r="I5" s="88"/>
      <c r="J5" s="88"/>
      <c r="K5" s="88"/>
      <c r="L5" s="88"/>
      <c r="M5" s="88"/>
    </row>
    <row r="6" spans="1:13">
      <c r="A6" s="88"/>
      <c r="B6" s="88"/>
      <c r="C6" s="90">
        <f ca="1">$B$2*$A$2*(Harvesting!B14/1000)</f>
        <v>0</v>
      </c>
      <c r="D6" s="88"/>
      <c r="E6" s="88"/>
      <c r="F6" s="88"/>
      <c r="G6" s="88"/>
      <c r="H6" s="88">
        <f ca="1">$B$2*$A$2*(Harvesting!DW14/1000)</f>
        <v>65.672397034934448</v>
      </c>
      <c r="I6" s="88"/>
      <c r="J6" s="88"/>
      <c r="K6" s="88"/>
      <c r="L6" s="88"/>
      <c r="M6" s="88"/>
    </row>
    <row r="7" spans="1:13">
      <c r="A7" s="88"/>
      <c r="B7" s="88"/>
      <c r="C7" s="90">
        <f ca="1">$B$2*$A$2*(Harvesting!B15/1000)</f>
        <v>74.632926074728502</v>
      </c>
      <c r="D7" s="88"/>
      <c r="E7" s="88"/>
      <c r="F7" s="88"/>
      <c r="G7" s="88"/>
      <c r="H7" s="88">
        <f ca="1">$B$2*$A$2*(Harvesting!DW15/1000)</f>
        <v>8.4691208284207811</v>
      </c>
      <c r="I7" s="88"/>
      <c r="J7" s="88"/>
      <c r="K7" s="88"/>
      <c r="L7" s="88"/>
      <c r="M7" s="88"/>
    </row>
    <row r="8" spans="1:13">
      <c r="A8" s="88"/>
      <c r="B8" s="88"/>
      <c r="C8" s="90">
        <f ca="1">$B$2*$A$2*(Harvesting!B16/1000)</f>
        <v>17.335154186510124</v>
      </c>
      <c r="D8" s="88"/>
      <c r="E8" s="88"/>
      <c r="F8" s="88"/>
      <c r="G8" s="88"/>
      <c r="H8" s="88">
        <f ca="1">$B$2*$A$2*(Harvesting!DW16/1000)</f>
        <v>0</v>
      </c>
      <c r="I8" s="88"/>
      <c r="J8" s="88"/>
      <c r="K8" s="88"/>
      <c r="L8" s="88"/>
      <c r="M8" s="88"/>
    </row>
    <row r="9" spans="1:13">
      <c r="A9" s="88"/>
      <c r="B9" s="88"/>
      <c r="C9" s="90">
        <f ca="1">$B$2*$A$2*(Harvesting!B17/1000)</f>
        <v>42.02677985398843</v>
      </c>
      <c r="D9" s="88"/>
      <c r="E9" s="88"/>
      <c r="F9" s="88"/>
      <c r="G9" s="88"/>
      <c r="H9" s="88">
        <f ca="1">$B$2*$A$2*(Harvesting!DW17/1000)</f>
        <v>0</v>
      </c>
      <c r="I9" s="88"/>
      <c r="J9" s="88"/>
      <c r="K9" s="88"/>
      <c r="L9" s="88"/>
      <c r="M9" s="88"/>
    </row>
    <row r="10" spans="1:13">
      <c r="A10" s="88"/>
      <c r="B10" s="88"/>
      <c r="C10" s="90">
        <f ca="1">$B$2*$A$2*(Harvesting!B18/1000)</f>
        <v>211.82660867148914</v>
      </c>
      <c r="D10" s="88"/>
      <c r="E10" s="88"/>
      <c r="F10" s="88"/>
      <c r="G10" s="88"/>
      <c r="H10" s="88">
        <f ca="1">$B$2*$A$2*(Harvesting!DW18/1000)</f>
        <v>167.26471150206996</v>
      </c>
      <c r="I10" s="88"/>
      <c r="J10" s="88"/>
      <c r="K10" s="88"/>
      <c r="L10" s="88"/>
      <c r="M10" s="88"/>
    </row>
    <row r="11" spans="1:13">
      <c r="A11" s="88"/>
      <c r="B11" s="88"/>
      <c r="C11" s="90">
        <f ca="1">$B$2*$A$2*(Harvesting!B19/1000)</f>
        <v>0</v>
      </c>
      <c r="D11" s="88"/>
      <c r="E11" s="88"/>
      <c r="F11" s="88"/>
      <c r="G11" s="88"/>
      <c r="H11" s="88">
        <f ca="1">$B$2*$A$2*(Harvesting!DW19/1000)</f>
        <v>0</v>
      </c>
      <c r="I11" s="88"/>
      <c r="J11" s="88"/>
      <c r="K11" s="88"/>
      <c r="L11" s="88"/>
      <c r="M11" s="88"/>
    </row>
    <row r="12" spans="1:13">
      <c r="A12" s="88"/>
      <c r="B12" s="88"/>
      <c r="C12" s="90">
        <f ca="1">$B$2*$A$2*(Harvesting!B20/1000)</f>
        <v>55.063383967824976</v>
      </c>
      <c r="D12" s="88"/>
      <c r="E12" s="88"/>
      <c r="F12" s="88"/>
      <c r="G12" s="88"/>
      <c r="H12" s="88">
        <f ca="1">$B$2*$A$2*(Harvesting!DW20/1000)</f>
        <v>12.689126149056746</v>
      </c>
      <c r="I12" s="88"/>
      <c r="J12" s="88"/>
      <c r="K12" s="88"/>
      <c r="L12" s="88"/>
      <c r="M12" s="88"/>
    </row>
    <row r="13" spans="1:13">
      <c r="A13" s="88"/>
      <c r="B13" s="88"/>
      <c r="C13" s="90">
        <f ca="1">$B$2*$A$2*(Harvesting!B21/1000)</f>
        <v>5.0551808509601894</v>
      </c>
      <c r="D13" s="88"/>
      <c r="E13" s="88"/>
      <c r="F13" s="88"/>
      <c r="G13" s="88"/>
      <c r="H13" s="88">
        <f ca="1">$B$2*$A$2*(Harvesting!DW21/1000)</f>
        <v>0</v>
      </c>
      <c r="I13" s="88"/>
      <c r="J13" s="88"/>
      <c r="K13" s="88"/>
      <c r="L13" s="88"/>
      <c r="M13" s="88"/>
    </row>
    <row r="14" spans="1:13">
      <c r="A14" s="88"/>
      <c r="B14" s="88"/>
      <c r="C14" s="90">
        <f ca="1">$B$2*$A$2*(Harvesting!B22/1000)</f>
        <v>64.941958529083564</v>
      </c>
      <c r="D14" s="88"/>
      <c r="E14" s="88"/>
      <c r="F14" s="88"/>
      <c r="G14" s="88"/>
      <c r="H14" s="88">
        <f ca="1">$B$2*$A$2*(Harvesting!DW22/1000)</f>
        <v>86.453750626317159</v>
      </c>
      <c r="I14" s="88"/>
      <c r="J14" s="88"/>
      <c r="K14" s="88"/>
      <c r="L14" s="88"/>
      <c r="M14" s="88"/>
    </row>
    <row r="15" spans="1:13">
      <c r="A15" s="88"/>
      <c r="B15" s="88"/>
      <c r="C15" s="90">
        <f ca="1">$B$2*$A$2*(Harvesting!B23/1000)</f>
        <v>61.553154066697694</v>
      </c>
      <c r="D15" s="88"/>
      <c r="E15" s="88"/>
      <c r="F15" s="88"/>
      <c r="G15" s="88"/>
      <c r="H15" s="88">
        <f ca="1">$B$2*$A$2*(Harvesting!DW23/1000)</f>
        <v>0</v>
      </c>
      <c r="I15" s="88"/>
      <c r="J15" s="88"/>
      <c r="K15" s="88"/>
      <c r="L15" s="88"/>
      <c r="M15" s="88"/>
    </row>
    <row r="16" spans="1:13">
      <c r="A16" s="88"/>
      <c r="B16" s="88"/>
      <c r="C16" s="90">
        <f ca="1">$B$2*$A$2*(Harvesting!B24/1000)</f>
        <v>223.47395901225636</v>
      </c>
      <c r="D16" s="88"/>
      <c r="E16" s="88"/>
      <c r="F16" s="88"/>
      <c r="G16" s="88"/>
      <c r="H16" s="88">
        <f ca="1">$B$2*$A$2*(Harvesting!DW24/1000)</f>
        <v>153.47523544194803</v>
      </c>
      <c r="I16" s="88"/>
      <c r="J16" s="88"/>
      <c r="K16" s="88"/>
      <c r="L16" s="88"/>
      <c r="M16" s="88"/>
    </row>
    <row r="17" spans="1:13">
      <c r="A17" s="88"/>
      <c r="B17" s="88"/>
      <c r="C17" s="90">
        <f ca="1">$B$2*$A$2*(Harvesting!B25/1000)</f>
        <v>10.618597922742156</v>
      </c>
      <c r="D17" s="88"/>
      <c r="E17" s="88"/>
      <c r="F17" s="88"/>
      <c r="G17" s="88"/>
      <c r="H17" s="88">
        <f ca="1">$B$2*$A$2*(Harvesting!DW25/1000)</f>
        <v>26.667532567344125</v>
      </c>
      <c r="I17" s="88"/>
      <c r="J17" s="88"/>
      <c r="K17" s="88"/>
      <c r="L17" s="88"/>
      <c r="M17" s="88"/>
    </row>
    <row r="18" spans="1:13">
      <c r="A18" s="88"/>
      <c r="B18" s="88"/>
      <c r="C18" s="90">
        <f ca="1">$B$2*$A$2*(Harvesting!B26/1000)</f>
        <v>10.307540697544617</v>
      </c>
      <c r="D18" s="88"/>
      <c r="E18" s="88"/>
      <c r="F18" s="88"/>
      <c r="G18" s="88"/>
      <c r="H18" s="88">
        <f ca="1">$B$2*$A$2*(Harvesting!DW26/1000)</f>
        <v>289.16827178973921</v>
      </c>
      <c r="I18" s="88"/>
      <c r="J18" s="88"/>
      <c r="K18" s="88"/>
      <c r="L18" s="88"/>
      <c r="M18" s="88"/>
    </row>
    <row r="19" spans="1:13">
      <c r="A19" s="88"/>
      <c r="B19" s="88"/>
      <c r="C19" s="90">
        <f ca="1">$B$2*$A$2*(Harvesting!B27/1000)</f>
        <v>137.22628905814608</v>
      </c>
      <c r="D19" s="88"/>
      <c r="E19" s="88"/>
      <c r="F19" s="88"/>
      <c r="G19" s="88"/>
      <c r="H19" s="88">
        <f ca="1">$B$2*$A$2*(Harvesting!DW27/1000)</f>
        <v>0</v>
      </c>
      <c r="I19" s="88"/>
      <c r="J19" s="88"/>
      <c r="K19" s="88"/>
      <c r="L19" s="88"/>
      <c r="M19" s="88"/>
    </row>
    <row r="20" spans="1:13">
      <c r="A20" s="88"/>
      <c r="B20" s="88"/>
      <c r="C20" s="90">
        <f ca="1">$B$2*$A$2*(Harvesting!B28/1000)</f>
        <v>0</v>
      </c>
      <c r="D20" s="88"/>
      <c r="E20" s="88"/>
      <c r="F20" s="88"/>
      <c r="G20" s="88"/>
      <c r="H20" s="88">
        <f ca="1">$B$2*$A$2*(Harvesting!DW28/1000)</f>
        <v>0</v>
      </c>
      <c r="I20" s="88"/>
      <c r="J20" s="88"/>
      <c r="K20" s="88"/>
      <c r="L20" s="88"/>
      <c r="M20" s="88"/>
    </row>
    <row r="21" spans="1:13">
      <c r="A21" s="88"/>
      <c r="B21" s="88"/>
      <c r="C21" s="90">
        <f ca="1">$B$2*$A$2*(Harvesting!B29/1000)</f>
        <v>0</v>
      </c>
      <c r="D21" s="88"/>
      <c r="E21" s="88"/>
      <c r="F21" s="88"/>
      <c r="G21" s="88"/>
      <c r="H21" s="88">
        <f ca="1">$B$2*$A$2*(Harvesting!DW29/1000)</f>
        <v>56.205610185753265</v>
      </c>
      <c r="I21" s="88"/>
      <c r="J21" s="88"/>
      <c r="K21" s="88"/>
      <c r="L21" s="88"/>
      <c r="M21" s="88"/>
    </row>
    <row r="22" spans="1:13">
      <c r="A22" s="88"/>
      <c r="B22" s="88"/>
      <c r="C22" s="90">
        <f ca="1">$B$2*$A$2*(Harvesting!B30/1000)</f>
        <v>30.291459184977434</v>
      </c>
      <c r="D22" s="88"/>
      <c r="E22" s="88"/>
      <c r="F22" s="88"/>
      <c r="G22" s="88"/>
      <c r="H22" s="88">
        <f ca="1">$B$2*$A$2*(Harvesting!DW30/1000)</f>
        <v>51.620575428659755</v>
      </c>
      <c r="I22" s="88"/>
      <c r="J22" s="88"/>
      <c r="K22" s="88"/>
      <c r="L22" s="88"/>
      <c r="M22" s="88"/>
    </row>
    <row r="23" spans="1:13">
      <c r="A23" s="88"/>
      <c r="B23" s="88"/>
      <c r="C23" s="90">
        <f ca="1">$B$2*$A$2*(Harvesting!B31/1000)</f>
        <v>0</v>
      </c>
      <c r="D23" s="88"/>
      <c r="E23" s="88"/>
      <c r="F23" s="88"/>
      <c r="G23" s="88"/>
      <c r="H23" s="88">
        <f ca="1">$B$2*$A$2*(Harvesting!DW31/1000)</f>
        <v>503.49301721451815</v>
      </c>
      <c r="I23" s="88"/>
      <c r="J23" s="88"/>
      <c r="K23" s="88"/>
      <c r="L23" s="88"/>
      <c r="M23" s="88"/>
    </row>
    <row r="24" spans="1:13">
      <c r="A24" s="88"/>
      <c r="B24" s="88"/>
      <c r="C24" s="90">
        <f ca="1">$B$2*$A$2*(Harvesting!B32/1000)</f>
        <v>4.5443946456771478</v>
      </c>
      <c r="D24" s="88"/>
      <c r="E24" s="88"/>
      <c r="F24" s="88"/>
      <c r="G24" s="88"/>
      <c r="H24" s="88">
        <f ca="1">$B$2*$A$2*(Harvesting!DW32/1000)</f>
        <v>0</v>
      </c>
      <c r="I24" s="88"/>
      <c r="J24" s="88"/>
      <c r="K24" s="88"/>
      <c r="L24" s="88"/>
      <c r="M24" s="88"/>
    </row>
    <row r="25" spans="1:13">
      <c r="A25" s="88"/>
      <c r="B25" s="88"/>
      <c r="C25" s="90">
        <f ca="1">$B$2*$A$2*(Harvesting!B33/1000)</f>
        <v>10.536787422390303</v>
      </c>
      <c r="D25" s="88"/>
      <c r="E25" s="88"/>
      <c r="F25" s="88"/>
      <c r="G25" s="88"/>
      <c r="H25" s="88">
        <f ca="1">$B$2*$A$2*(Harvesting!DW33/1000)</f>
        <v>0</v>
      </c>
      <c r="I25" s="88"/>
      <c r="J25" s="88"/>
      <c r="K25" s="88"/>
      <c r="L25" s="88"/>
      <c r="M25" s="88"/>
    </row>
    <row r="26" spans="1:13">
      <c r="A26" s="88"/>
      <c r="B26" s="88"/>
      <c r="C26" s="90">
        <f ca="1">$B$2*$A$2*(Harvesting!B34/1000)</f>
        <v>60.497172056822862</v>
      </c>
      <c r="D26" s="88"/>
      <c r="E26" s="88"/>
      <c r="F26" s="88"/>
      <c r="G26" s="88"/>
      <c r="H26" s="88">
        <f ca="1">$B$2*$A$2*(Harvesting!DW34/1000)</f>
        <v>69.283948323074668</v>
      </c>
      <c r="I26" s="88"/>
      <c r="J26" s="88"/>
      <c r="K26" s="88"/>
      <c r="L26" s="88"/>
      <c r="M26" s="88"/>
    </row>
    <row r="27" spans="1:13">
      <c r="A27" s="88"/>
      <c r="B27" s="88"/>
      <c r="C27" s="90">
        <f ca="1">$B$2*$A$2*(Harvesting!B35/1000)</f>
        <v>17.219139194068283</v>
      </c>
      <c r="D27" s="88"/>
      <c r="E27" s="88"/>
      <c r="F27" s="88"/>
      <c r="G27" s="88"/>
      <c r="H27" s="88">
        <f ca="1">$B$2*$A$2*(Harvesting!DW35/1000)</f>
        <v>186.4840535188446</v>
      </c>
      <c r="I27" s="88"/>
      <c r="J27" s="88"/>
      <c r="K27" s="88"/>
      <c r="L27" s="88"/>
      <c r="M27" s="88"/>
    </row>
    <row r="28" spans="1:13">
      <c r="A28" s="88"/>
      <c r="B28" s="88"/>
      <c r="C28" s="90">
        <f ca="1">$B$2*$A$2*(Harvesting!B36/1000)</f>
        <v>50.536577667586918</v>
      </c>
      <c r="D28" s="88"/>
      <c r="E28" s="88"/>
      <c r="F28" s="88"/>
      <c r="G28" s="88"/>
      <c r="H28" s="88">
        <f ca="1">$B$2*$A$2*(Harvesting!DW36/1000)</f>
        <v>0</v>
      </c>
      <c r="I28" s="88"/>
      <c r="J28" s="88"/>
      <c r="K28" s="88"/>
      <c r="L28" s="88"/>
      <c r="M28" s="88"/>
    </row>
    <row r="29" spans="1:13">
      <c r="A29" s="88"/>
      <c r="B29" s="88"/>
      <c r="C29" s="90">
        <f ca="1">$B$2*$A$2*(Harvesting!B37/1000)</f>
        <v>46.501365744859683</v>
      </c>
      <c r="D29" s="88"/>
      <c r="E29" s="88"/>
      <c r="F29" s="88"/>
      <c r="G29" s="88"/>
      <c r="H29" s="88">
        <f ca="1">$B$2*$A$2*(Harvesting!DW37/1000)</f>
        <v>0</v>
      </c>
      <c r="I29" s="88"/>
      <c r="J29" s="88"/>
      <c r="K29" s="88"/>
      <c r="L29" s="88"/>
      <c r="M29" s="88"/>
    </row>
    <row r="30" spans="1:13">
      <c r="A30" s="88"/>
      <c r="B30" s="88"/>
      <c r="C30" s="90">
        <f ca="1">$B$2*$A$2*(Harvesting!B38/1000)</f>
        <v>42.637826171010559</v>
      </c>
      <c r="D30" s="88"/>
      <c r="E30" s="88"/>
      <c r="F30" s="88"/>
      <c r="G30" s="88"/>
      <c r="H30" s="88">
        <f ca="1">$B$2*$A$2*(Harvesting!DW38/1000)</f>
        <v>0</v>
      </c>
      <c r="I30" s="88"/>
      <c r="J30" s="88"/>
      <c r="K30" s="88"/>
      <c r="L30" s="88"/>
      <c r="M30" s="88"/>
    </row>
    <row r="31" spans="1:13">
      <c r="A31" s="88"/>
      <c r="B31" s="88"/>
      <c r="C31" s="90">
        <f ca="1">$B$2*$A$2*(Harvesting!B39/1000)</f>
        <v>98.3405939557517</v>
      </c>
      <c r="D31" s="88"/>
      <c r="E31" s="88"/>
      <c r="F31" s="88"/>
      <c r="G31" s="88"/>
      <c r="H31" s="88">
        <f ca="1">$B$2*$A$2*(Harvesting!DW39/1000)</f>
        <v>122.53033292467303</v>
      </c>
      <c r="I31" s="88"/>
      <c r="J31" s="88"/>
      <c r="K31" s="88"/>
      <c r="L31" s="88"/>
      <c r="M31" s="88"/>
    </row>
    <row r="32" spans="1:13">
      <c r="A32" s="88"/>
      <c r="B32" s="88"/>
      <c r="C32" s="90">
        <f ca="1">$B$2*$A$2*(Harvesting!B40/1000)</f>
        <v>4.1801369163182889</v>
      </c>
      <c r="D32" s="88"/>
      <c r="E32" s="88"/>
      <c r="F32" s="88"/>
      <c r="G32" s="88"/>
      <c r="H32" s="88">
        <f ca="1">$B$2*$A$2*(Harvesting!DW40/1000)</f>
        <v>53.338004735838169</v>
      </c>
      <c r="I32" s="88"/>
      <c r="J32" s="88"/>
      <c r="K32" s="88"/>
      <c r="L32" s="88"/>
      <c r="M32" s="88"/>
    </row>
    <row r="33" spans="1:13">
      <c r="A33" s="88"/>
      <c r="B33" s="88"/>
      <c r="C33" s="90">
        <f ca="1">$B$2*$A$2*(Harvesting!B41/1000)</f>
        <v>68.944179509236719</v>
      </c>
      <c r="D33" s="88"/>
      <c r="E33" s="88"/>
      <c r="F33" s="88"/>
      <c r="G33" s="88"/>
      <c r="H33" s="88">
        <f ca="1">$B$2*$A$2*(Harvesting!DW41/1000)</f>
        <v>211.99741501074948</v>
      </c>
      <c r="I33" s="88"/>
      <c r="J33" s="88"/>
      <c r="K33" s="88"/>
      <c r="L33" s="88"/>
      <c r="M33" s="88"/>
    </row>
    <row r="34" spans="1:13">
      <c r="A34" s="88"/>
      <c r="B34" s="88"/>
      <c r="C34" s="90">
        <f ca="1">$B$2*$A$2*(Harvesting!B42/1000)</f>
        <v>119.47049742953654</v>
      </c>
      <c r="D34" s="88"/>
      <c r="E34" s="88"/>
      <c r="F34" s="88"/>
      <c r="G34" s="88"/>
      <c r="H34" s="88">
        <f ca="1">$B$2*$A$2*(Harvesting!DW42/1000)</f>
        <v>274.61849237407438</v>
      </c>
      <c r="I34" s="88"/>
      <c r="J34" s="88"/>
      <c r="K34" s="88"/>
      <c r="L34" s="88"/>
      <c r="M34" s="88"/>
    </row>
    <row r="35" spans="1:13">
      <c r="A35" s="88"/>
      <c r="B35" s="88"/>
      <c r="C35" s="90">
        <f ca="1">$B$2*$A$2*(Harvesting!B43/1000)</f>
        <v>0</v>
      </c>
      <c r="D35" s="88"/>
      <c r="E35" s="88"/>
      <c r="F35" s="88"/>
      <c r="G35" s="88"/>
      <c r="H35" s="88">
        <f ca="1">$B$2*$A$2*(Harvesting!DW43/1000)</f>
        <v>8.0364406254146381</v>
      </c>
      <c r="I35" s="88"/>
      <c r="J35" s="88"/>
      <c r="K35" s="88"/>
      <c r="L35" s="88"/>
      <c r="M35" s="88"/>
    </row>
    <row r="36" spans="1:13">
      <c r="A36" s="88"/>
      <c r="B36" s="88"/>
      <c r="C36" s="90">
        <f ca="1">$B$2*$A$2*(Harvesting!B44/1000)</f>
        <v>0</v>
      </c>
      <c r="D36" s="88"/>
      <c r="E36" s="88"/>
      <c r="F36" s="88"/>
      <c r="G36" s="88"/>
      <c r="H36" s="88">
        <f ca="1">$B$2*$A$2*(Harvesting!DW44/1000)</f>
        <v>0</v>
      </c>
      <c r="I36" s="88"/>
      <c r="J36" s="88"/>
      <c r="K36" s="88"/>
      <c r="L36" s="88"/>
      <c r="M36" s="88"/>
    </row>
    <row r="37" spans="1:13">
      <c r="A37" s="88"/>
      <c r="B37" s="88"/>
      <c r="C37" s="90">
        <f ca="1">$B$2*$A$2*(Harvesting!B45/1000)</f>
        <v>77.289933689322609</v>
      </c>
      <c r="D37" s="88"/>
      <c r="E37" s="88"/>
      <c r="F37" s="88"/>
      <c r="G37" s="88"/>
      <c r="H37" s="88">
        <f ca="1">$B$2*$A$2*(Harvesting!DW45/1000)</f>
        <v>13.849694631119901</v>
      </c>
      <c r="I37" s="88"/>
      <c r="J37" s="88"/>
      <c r="K37" s="88"/>
      <c r="L37" s="88"/>
      <c r="M37" s="88"/>
    </row>
    <row r="38" spans="1:13">
      <c r="A38" s="88"/>
      <c r="B38" s="88"/>
      <c r="C38" s="90">
        <f ca="1">$B$2*$A$2*(Harvesting!B46/1000)</f>
        <v>66.513993087628691</v>
      </c>
      <c r="D38" s="88"/>
      <c r="E38" s="88"/>
      <c r="F38" s="88"/>
      <c r="G38" s="88"/>
      <c r="H38" s="88">
        <f ca="1">$B$2*$A$2*(Harvesting!DW46/1000)</f>
        <v>116.84549817132223</v>
      </c>
      <c r="I38" s="88"/>
      <c r="J38" s="88"/>
      <c r="K38" s="88"/>
      <c r="L38" s="88"/>
      <c r="M38" s="88"/>
    </row>
    <row r="39" spans="1:13">
      <c r="A39" s="88"/>
      <c r="B39" s="88"/>
      <c r="C39" s="90">
        <f ca="1">$B$2*$A$2*(Harvesting!B47/1000)</f>
        <v>42.192328188061644</v>
      </c>
      <c r="D39" s="88"/>
      <c r="E39" s="88"/>
      <c r="F39" s="88"/>
      <c r="G39" s="88"/>
      <c r="H39" s="88">
        <f ca="1">$B$2*$A$2*(Harvesting!DW47/1000)</f>
        <v>0</v>
      </c>
      <c r="I39" s="88"/>
      <c r="J39" s="88"/>
      <c r="K39" s="88"/>
      <c r="L39" s="88"/>
      <c r="M39" s="88"/>
    </row>
    <row r="40" spans="1:13">
      <c r="A40" s="88"/>
      <c r="B40" s="88"/>
      <c r="C40" s="90">
        <f ca="1">$B$2*$A$2*(Harvesting!B48/1000)</f>
        <v>1.5186133232349162</v>
      </c>
      <c r="D40" s="88"/>
      <c r="E40" s="88"/>
      <c r="F40" s="88"/>
      <c r="G40" s="88"/>
      <c r="H40" s="88">
        <f ca="1">$B$2*$A$2*(Harvesting!DW48/1000)</f>
        <v>0</v>
      </c>
      <c r="I40" s="88"/>
      <c r="J40" s="88"/>
      <c r="K40" s="88"/>
      <c r="L40" s="88"/>
      <c r="M40" s="88"/>
    </row>
    <row r="41" spans="1:13">
      <c r="A41" s="88"/>
      <c r="B41" s="88"/>
      <c r="C41" s="90">
        <f ca="1">$B$2*$A$2*(Harvesting!B49/1000)</f>
        <v>93.709229981899256</v>
      </c>
      <c r="D41" s="88"/>
      <c r="E41" s="88"/>
      <c r="F41" s="88"/>
      <c r="G41" s="88"/>
      <c r="H41" s="88">
        <f ca="1">$B$2*$A$2*(Harvesting!DW49/1000)</f>
        <v>7.1144843699982356</v>
      </c>
      <c r="I41" s="88"/>
      <c r="J41" s="88"/>
      <c r="K41" s="88"/>
      <c r="L41" s="88"/>
      <c r="M41" s="88"/>
    </row>
    <row r="42" spans="1:13">
      <c r="A42" s="88"/>
      <c r="B42" s="88"/>
      <c r="C42" s="90">
        <f ca="1">$B$2*$A$2*(Harvesting!B50/1000)</f>
        <v>111.15825776002877</v>
      </c>
      <c r="D42" s="88"/>
      <c r="E42" s="88"/>
      <c r="F42" s="88"/>
      <c r="G42" s="88"/>
      <c r="H42" s="88">
        <f ca="1">$B$2*$A$2*(Harvesting!DW50/1000)</f>
        <v>0</v>
      </c>
      <c r="I42" s="88"/>
      <c r="J42" s="88"/>
      <c r="K42" s="88"/>
      <c r="L42" s="88"/>
      <c r="M42" s="88"/>
    </row>
    <row r="43" spans="1:13">
      <c r="A43" s="88"/>
      <c r="B43" s="88"/>
      <c r="C43" s="90">
        <f ca="1">$B$2*$A$2*(Harvesting!B51/1000)</f>
        <v>139.40462743042073</v>
      </c>
      <c r="D43" s="88"/>
      <c r="E43" s="88"/>
      <c r="F43" s="88"/>
      <c r="G43" s="88"/>
      <c r="H43" s="88">
        <f ca="1">$B$2*$A$2*(Harvesting!DW51/1000)</f>
        <v>75.544257402555857</v>
      </c>
      <c r="I43" s="88"/>
      <c r="J43" s="88"/>
      <c r="K43" s="88"/>
      <c r="L43" s="88"/>
      <c r="M43" s="88"/>
    </row>
    <row r="44" spans="1:13">
      <c r="A44" s="88"/>
      <c r="B44" s="88"/>
      <c r="C44" s="90">
        <f ca="1">$B$2*$A$2*(Harvesting!B52/1000)</f>
        <v>18.610450250087922</v>
      </c>
      <c r="D44" s="88"/>
      <c r="E44" s="88"/>
      <c r="F44" s="88"/>
      <c r="G44" s="88"/>
      <c r="H44" s="88">
        <f ca="1">$B$2*$A$2*(Harvesting!DW52/1000)</f>
        <v>266.23664513512193</v>
      </c>
      <c r="I44" s="88"/>
      <c r="J44" s="88"/>
      <c r="K44" s="88"/>
      <c r="L44" s="88"/>
      <c r="M44" s="88"/>
    </row>
    <row r="45" spans="1:13">
      <c r="A45" s="88"/>
      <c r="B45" s="88"/>
      <c r="C45" s="90">
        <f ca="1">$B$2*$A$2*(Harvesting!B53/1000)</f>
        <v>23.383209296476029</v>
      </c>
      <c r="D45" s="88"/>
      <c r="E45" s="88"/>
      <c r="F45" s="88"/>
      <c r="G45" s="88"/>
      <c r="H45" s="88">
        <f ca="1">$B$2*$A$2*(Harvesting!DW53/1000)</f>
        <v>43.239577795153473</v>
      </c>
      <c r="I45" s="88"/>
      <c r="J45" s="88"/>
      <c r="K45" s="88"/>
      <c r="L45" s="88"/>
      <c r="M45" s="88"/>
    </row>
    <row r="46" spans="1:13">
      <c r="A46" s="88"/>
      <c r="B46" s="88"/>
      <c r="C46" s="90">
        <f ca="1">$B$2*$A$2*(Harvesting!B54/1000)</f>
        <v>0</v>
      </c>
      <c r="D46" s="88"/>
      <c r="E46" s="88"/>
      <c r="F46" s="88"/>
      <c r="G46" s="88"/>
      <c r="H46" s="88">
        <f ca="1">$B$2*$A$2*(Harvesting!DW54/1000)</f>
        <v>79.152943356307659</v>
      </c>
      <c r="I46" s="88"/>
      <c r="J46" s="88"/>
      <c r="K46" s="88"/>
      <c r="L46" s="88"/>
      <c r="M46" s="88"/>
    </row>
    <row r="47" spans="1:13">
      <c r="A47" s="88"/>
      <c r="B47" s="88"/>
      <c r="C47" s="90">
        <f ca="1">$B$2*$A$2*(Harvesting!B55/1000)</f>
        <v>0</v>
      </c>
      <c r="D47" s="88"/>
      <c r="E47" s="88"/>
      <c r="F47" s="88"/>
      <c r="G47" s="88"/>
      <c r="H47" s="88">
        <f ca="1">$B$2*$A$2*(Harvesting!DW55/1000)</f>
        <v>96.749696049132424</v>
      </c>
      <c r="I47" s="88"/>
      <c r="J47" s="88"/>
      <c r="K47" s="88"/>
      <c r="L47" s="88"/>
      <c r="M47" s="88"/>
    </row>
    <row r="48" spans="1:13">
      <c r="A48" s="88"/>
      <c r="B48" s="88"/>
      <c r="C48" s="90">
        <f ca="1">$B$2*$A$2*(Harvesting!B56/1000)</f>
        <v>284.117939758256</v>
      </c>
      <c r="D48" s="88"/>
      <c r="E48" s="88"/>
      <c r="F48" s="88"/>
      <c r="G48" s="88"/>
      <c r="H48" s="88">
        <f ca="1">$B$2*$A$2*(Harvesting!DW56/1000)</f>
        <v>3.8002215276887084</v>
      </c>
      <c r="I48" s="88"/>
      <c r="J48" s="88"/>
      <c r="K48" s="88"/>
      <c r="L48" s="88"/>
      <c r="M48" s="88"/>
    </row>
    <row r="49" spans="1:13">
      <c r="A49" s="88"/>
      <c r="B49" s="88"/>
      <c r="C49" s="90">
        <f ca="1">$B$2*$A$2*(Harvesting!B57/1000)</f>
        <v>48.116686107295997</v>
      </c>
      <c r="D49" s="88"/>
      <c r="E49" s="88"/>
      <c r="F49" s="88"/>
      <c r="G49" s="88"/>
      <c r="H49" s="88">
        <f ca="1">$B$2*$A$2*(Harvesting!DW57/1000)</f>
        <v>253.28626584422204</v>
      </c>
      <c r="I49" s="88"/>
      <c r="J49" s="88"/>
      <c r="K49" s="88"/>
      <c r="L49" s="88"/>
      <c r="M49" s="88"/>
    </row>
    <row r="50" spans="1:13">
      <c r="A50" s="88"/>
      <c r="B50" s="88"/>
      <c r="C50" s="90">
        <f ca="1">$B$2*$A$2*(Harvesting!B58/1000)</f>
        <v>217.64467819644079</v>
      </c>
      <c r="D50" s="88"/>
      <c r="E50" s="88"/>
      <c r="F50" s="88"/>
      <c r="G50" s="88"/>
      <c r="H50" s="88">
        <f ca="1">$B$2*$A$2*(Harvesting!DW58/1000)</f>
        <v>0</v>
      </c>
      <c r="I50" s="88"/>
      <c r="J50" s="88"/>
      <c r="K50" s="88"/>
      <c r="L50" s="88"/>
      <c r="M50" s="88"/>
    </row>
    <row r="51" spans="1:13">
      <c r="A51" s="88"/>
      <c r="B51" s="88"/>
      <c r="C51" s="90">
        <f ca="1">$B$2*$A$2*(Harvesting!B59/1000)</f>
        <v>163.7561723549727</v>
      </c>
      <c r="D51" s="88"/>
      <c r="E51" s="88"/>
      <c r="F51" s="88"/>
      <c r="G51" s="88"/>
      <c r="H51" s="88">
        <f ca="1">$B$2*$A$2*(Harvesting!DW59/1000)</f>
        <v>38.208629779524578</v>
      </c>
      <c r="I51" s="88"/>
      <c r="J51" s="88"/>
      <c r="K51" s="88"/>
      <c r="L51" s="88"/>
      <c r="M51" s="88"/>
    </row>
    <row r="52" spans="1:13">
      <c r="A52" s="88"/>
      <c r="B52" s="88"/>
      <c r="C52" s="90">
        <f ca="1">$B$2*$A$2*(Harvesting!B60/1000)</f>
        <v>125.19655499425593</v>
      </c>
      <c r="D52" s="88"/>
      <c r="E52" s="88"/>
      <c r="F52" s="88"/>
      <c r="G52" s="88"/>
      <c r="H52" s="88">
        <f ca="1">$B$2*$A$2*(Harvesting!DW60/1000)</f>
        <v>2.2599940603087552</v>
      </c>
      <c r="I52" s="88"/>
      <c r="J52" s="88"/>
      <c r="K52" s="88"/>
      <c r="L52" s="88"/>
      <c r="M52" s="88"/>
    </row>
    <row r="53" spans="1:13">
      <c r="A53" s="88"/>
      <c r="B53" s="88"/>
      <c r="C53" s="90">
        <f ca="1">$B$2*$A$2*(Harvesting!B61/1000)</f>
        <v>13.611265097141239</v>
      </c>
      <c r="D53" s="88"/>
      <c r="E53" s="88"/>
      <c r="F53" s="88"/>
      <c r="G53" s="88"/>
      <c r="H53" s="88">
        <f ca="1">$B$2*$A$2*(Harvesting!DW61/1000)</f>
        <v>1.3023060609259338</v>
      </c>
      <c r="I53" s="88"/>
      <c r="J53" s="88"/>
      <c r="K53" s="88"/>
      <c r="L53" s="88"/>
      <c r="M53" s="88"/>
    </row>
    <row r="54" spans="1:13">
      <c r="A54" s="88"/>
      <c r="B54" s="88"/>
      <c r="C54" s="90">
        <f ca="1">$B$2*$A$2*(Harvesting!B62/1000)</f>
        <v>236.79948768707521</v>
      </c>
      <c r="D54" s="88"/>
      <c r="E54" s="88"/>
      <c r="F54" s="88"/>
      <c r="G54" s="88"/>
      <c r="H54" s="88">
        <f ca="1">$B$2*$A$2*(Harvesting!DW62/1000)</f>
        <v>59.749088870391319</v>
      </c>
      <c r="I54" s="88"/>
      <c r="J54" s="88"/>
      <c r="K54" s="88"/>
      <c r="L54" s="88"/>
      <c r="M54" s="88"/>
    </row>
    <row r="55" spans="1:13">
      <c r="A55" s="88"/>
      <c r="B55" s="88"/>
      <c r="C55" s="90">
        <f ca="1">$B$2*$A$2*(Harvesting!B63/1000)</f>
        <v>42.679392715415993</v>
      </c>
      <c r="D55" s="88"/>
      <c r="E55" s="88"/>
      <c r="F55" s="88"/>
      <c r="G55" s="88"/>
      <c r="H55" s="88">
        <f ca="1">$B$2*$A$2*(Harvesting!DW63/1000)</f>
        <v>0</v>
      </c>
      <c r="I55" s="88"/>
      <c r="J55" s="88"/>
      <c r="K55" s="88"/>
      <c r="L55" s="88"/>
      <c r="M55" s="88"/>
    </row>
    <row r="56" spans="1:13">
      <c r="A56" s="88"/>
      <c r="B56" s="88"/>
      <c r="C56" s="90">
        <f ca="1">$B$2*$A$2*(Harvesting!B64/1000)</f>
        <v>76.200373209895105</v>
      </c>
      <c r="D56" s="88"/>
      <c r="E56" s="88"/>
      <c r="F56" s="88"/>
      <c r="G56" s="88"/>
      <c r="H56" s="88">
        <f ca="1">$B$2*$A$2*(Harvesting!DW64/1000)</f>
        <v>0.68743080295917569</v>
      </c>
      <c r="I56" s="88"/>
      <c r="J56" s="88"/>
      <c r="K56" s="88"/>
      <c r="L56" s="88"/>
      <c r="M56" s="88"/>
    </row>
    <row r="57" spans="1:13">
      <c r="A57" s="88"/>
      <c r="B57" s="88"/>
      <c r="C57" s="90">
        <f ca="1">$B$2*$A$2*(Harvesting!B65/1000)</f>
        <v>0</v>
      </c>
      <c r="D57" s="88"/>
      <c r="E57" s="88"/>
      <c r="F57" s="88"/>
      <c r="G57" s="88"/>
      <c r="H57" s="88">
        <f ca="1">$B$2*$A$2*(Harvesting!DW65/1000)</f>
        <v>0</v>
      </c>
      <c r="I57" s="88"/>
      <c r="J57" s="88"/>
      <c r="K57" s="88"/>
      <c r="L57" s="88"/>
      <c r="M57" s="88"/>
    </row>
    <row r="58" spans="1:13">
      <c r="A58" s="88"/>
      <c r="B58" s="88"/>
      <c r="C58" s="90">
        <f ca="1">$B$2*$A$2*(Harvesting!B66/1000)</f>
        <v>49.340129432216422</v>
      </c>
      <c r="D58" s="88"/>
      <c r="E58" s="88"/>
      <c r="F58" s="88"/>
      <c r="G58" s="88"/>
      <c r="H58" s="88">
        <f ca="1">$B$2*$A$2*(Harvesting!DW66/1000)</f>
        <v>145.20242471846851</v>
      </c>
      <c r="I58" s="88"/>
      <c r="J58" s="88"/>
      <c r="K58" s="88"/>
      <c r="L58" s="88"/>
      <c r="M58" s="88"/>
    </row>
    <row r="59" spans="1:13">
      <c r="A59" s="88"/>
      <c r="B59" s="88"/>
      <c r="C59" s="90">
        <f ca="1">$B$2*$A$2*(Harvesting!B67/1000)</f>
        <v>0</v>
      </c>
      <c r="D59" s="88"/>
      <c r="E59" s="88"/>
      <c r="F59" s="88"/>
      <c r="G59" s="88"/>
      <c r="H59" s="88">
        <f ca="1">$B$2*$A$2*(Harvesting!DW67/1000)</f>
        <v>39.608990534773234</v>
      </c>
      <c r="I59" s="88"/>
      <c r="J59" s="88"/>
      <c r="K59" s="88"/>
      <c r="L59" s="88"/>
      <c r="M59" s="88"/>
    </row>
    <row r="60" spans="1:13">
      <c r="A60" s="88"/>
      <c r="B60" s="88"/>
      <c r="C60" s="90">
        <f ca="1">$B$2*$A$2*(Harvesting!B68/1000)</f>
        <v>85.15098291646035</v>
      </c>
      <c r="D60" s="88"/>
      <c r="E60" s="88"/>
      <c r="F60" s="88"/>
      <c r="G60" s="88"/>
      <c r="H60" s="88">
        <f ca="1">$B$2*$A$2*(Harvesting!DW68/1000)</f>
        <v>18.579587609473879</v>
      </c>
      <c r="I60" s="88"/>
      <c r="J60" s="88"/>
      <c r="K60" s="88"/>
      <c r="L60" s="88"/>
      <c r="M60" s="88"/>
    </row>
    <row r="61" spans="1:13">
      <c r="A61" s="88"/>
      <c r="B61" s="88"/>
      <c r="C61" s="90">
        <f ca="1">$B$2*$A$2*(Harvesting!B69/1000)</f>
        <v>172.3883683687944</v>
      </c>
      <c r="D61" s="88"/>
      <c r="E61" s="88"/>
      <c r="F61" s="88"/>
      <c r="G61" s="88"/>
      <c r="H61" s="88">
        <f ca="1">$B$2*$A$2*(Harvesting!DW69/1000)</f>
        <v>1.033416771021336</v>
      </c>
      <c r="I61" s="88"/>
      <c r="J61" s="88"/>
      <c r="K61" s="88"/>
      <c r="L61" s="88"/>
      <c r="M61" s="88"/>
    </row>
    <row r="62" spans="1:13">
      <c r="A62" s="88"/>
      <c r="B62" s="88"/>
      <c r="C62" s="90">
        <f ca="1">$B$2*$A$2*(Harvesting!B70/1000)</f>
        <v>0.88834813225851827</v>
      </c>
      <c r="D62" s="88"/>
      <c r="E62" s="88"/>
      <c r="F62" s="88"/>
      <c r="G62" s="88"/>
      <c r="H62" s="88">
        <f ca="1">$B$2*$A$2*(Harvesting!DW70/1000)</f>
        <v>68.49188959351018</v>
      </c>
      <c r="I62" s="88"/>
      <c r="J62" s="88"/>
      <c r="K62" s="88"/>
      <c r="L62" s="88"/>
      <c r="M62" s="88"/>
    </row>
    <row r="63" spans="1:13">
      <c r="A63" s="88"/>
      <c r="B63" s="88"/>
      <c r="C63" s="90">
        <f ca="1">$B$2*$A$2*(Harvesting!B71/1000)</f>
        <v>112.8547628687475</v>
      </c>
      <c r="D63" s="88"/>
      <c r="E63" s="88"/>
      <c r="F63" s="88"/>
      <c r="G63" s="88"/>
      <c r="H63" s="88">
        <f ca="1">$B$2*$A$2*(Harvesting!DW71/1000)</f>
        <v>191.84428576182407</v>
      </c>
      <c r="I63" s="88"/>
      <c r="J63" s="88"/>
      <c r="K63" s="88"/>
      <c r="L63" s="88"/>
      <c r="M63" s="88"/>
    </row>
    <row r="64" spans="1:13">
      <c r="A64" s="88"/>
      <c r="B64" s="88"/>
      <c r="C64" s="90">
        <f ca="1">$B$2*$A$2*(Harvesting!B72/1000)</f>
        <v>19.608056783961086</v>
      </c>
      <c r="D64" s="88"/>
      <c r="E64" s="88"/>
      <c r="F64" s="88"/>
      <c r="G64" s="88"/>
      <c r="H64" s="88">
        <f ca="1">$B$2*$A$2*(Harvesting!DW72/1000)</f>
        <v>97.055371215659903</v>
      </c>
      <c r="I64" s="88"/>
      <c r="J64" s="88"/>
      <c r="K64" s="88"/>
      <c r="L64" s="88"/>
      <c r="M64" s="88"/>
    </row>
    <row r="65" spans="1:13">
      <c r="A65" s="88"/>
      <c r="B65" s="88"/>
      <c r="C65" s="90">
        <f ca="1">$B$2*$A$2*(Harvesting!B73/1000)</f>
        <v>33.533673176669531</v>
      </c>
      <c r="D65" s="88"/>
      <c r="E65" s="88"/>
      <c r="F65" s="88"/>
      <c r="G65" s="88"/>
      <c r="H65" s="88">
        <f ca="1">$B$2*$A$2*(Harvesting!DW73/1000)</f>
        <v>6.1524707440945514</v>
      </c>
      <c r="I65" s="88"/>
      <c r="J65" s="88"/>
      <c r="K65" s="88"/>
      <c r="L65" s="88"/>
      <c r="M65" s="88"/>
    </row>
    <row r="66" spans="1:13">
      <c r="A66" s="88"/>
      <c r="B66" s="88"/>
      <c r="C66" s="90">
        <f ca="1">$B$2*$A$2*(Harvesting!B74/1000)</f>
        <v>0</v>
      </c>
      <c r="D66" s="88"/>
      <c r="E66" s="88"/>
      <c r="F66" s="88"/>
      <c r="G66" s="88"/>
      <c r="H66" s="88">
        <f ca="1">$B$2*$A$2*(Harvesting!DW74/1000)</f>
        <v>6.4837545299917014</v>
      </c>
      <c r="I66" s="88"/>
      <c r="J66" s="88"/>
      <c r="K66" s="88"/>
      <c r="L66" s="88"/>
      <c r="M66" s="88"/>
    </row>
    <row r="67" spans="1:13">
      <c r="A67" s="88"/>
      <c r="B67" s="88"/>
      <c r="C67" s="90">
        <f ca="1">$B$2*$A$2*(Harvesting!B75/1000)</f>
        <v>19.178277240763968</v>
      </c>
      <c r="D67" s="88"/>
      <c r="E67" s="88"/>
      <c r="F67" s="88"/>
      <c r="G67" s="88"/>
      <c r="H67" s="88">
        <f ca="1">$B$2*$A$2*(Harvesting!DW75/1000)</f>
        <v>31.871810994358469</v>
      </c>
      <c r="I67" s="88"/>
      <c r="J67" s="88"/>
      <c r="K67" s="88"/>
      <c r="L67" s="88"/>
      <c r="M67" s="88"/>
    </row>
    <row r="68" spans="1:13">
      <c r="A68" s="88"/>
      <c r="B68" s="88"/>
      <c r="C68" s="90">
        <f ca="1">$B$2*$A$2*(Harvesting!B76/1000)</f>
        <v>36.258918197205169</v>
      </c>
      <c r="D68" s="88"/>
      <c r="E68" s="88"/>
      <c r="F68" s="88"/>
      <c r="G68" s="88"/>
      <c r="H68" s="88">
        <f ca="1">$B$2*$A$2*(Harvesting!DW76/1000)</f>
        <v>0</v>
      </c>
      <c r="I68" s="88"/>
      <c r="J68" s="88"/>
      <c r="K68" s="88"/>
      <c r="L68" s="88"/>
      <c r="M68" s="88"/>
    </row>
    <row r="69" spans="1:13">
      <c r="A69" s="88"/>
      <c r="B69" s="88"/>
      <c r="C69" s="90">
        <f ca="1">$B$2*$A$2*(Harvesting!B77/1000)</f>
        <v>95.796349826360057</v>
      </c>
      <c r="D69" s="88"/>
      <c r="E69" s="88"/>
      <c r="F69" s="88"/>
      <c r="G69" s="88"/>
      <c r="H69" s="88">
        <f ca="1">$B$2*$A$2*(Harvesting!DW77/1000)</f>
        <v>11.804865370506462</v>
      </c>
      <c r="I69" s="88"/>
      <c r="J69" s="88"/>
      <c r="K69" s="88"/>
      <c r="L69" s="88"/>
      <c r="M69" s="88"/>
    </row>
    <row r="70" spans="1:13">
      <c r="A70" s="88"/>
      <c r="B70" s="88"/>
      <c r="C70" s="90">
        <f ca="1">$B$2*$A$2*(Harvesting!B78/1000)</f>
        <v>0</v>
      </c>
      <c r="D70" s="88"/>
      <c r="E70" s="88"/>
      <c r="F70" s="88"/>
      <c r="G70" s="88"/>
      <c r="H70" s="88">
        <f ca="1">$B$2*$A$2*(Harvesting!DW78/1000)</f>
        <v>59.368970162055021</v>
      </c>
      <c r="I70" s="88"/>
      <c r="J70" s="88"/>
      <c r="K70" s="88"/>
      <c r="L70" s="88"/>
      <c r="M70" s="88"/>
    </row>
    <row r="71" spans="1:13">
      <c r="A71" s="88"/>
      <c r="B71" s="88"/>
      <c r="C71" s="90">
        <f ca="1">$B$2*$A$2*(Harvesting!B79/1000)</f>
        <v>0</v>
      </c>
      <c r="D71" s="88"/>
      <c r="E71" s="88"/>
      <c r="F71" s="88"/>
      <c r="G71" s="88"/>
      <c r="H71" s="88">
        <f ca="1">$B$2*$A$2*(Harvesting!DW79/1000)</f>
        <v>47.56979849688603</v>
      </c>
      <c r="I71" s="88"/>
      <c r="J71" s="88"/>
      <c r="K71" s="88"/>
      <c r="L71" s="88"/>
      <c r="M71" s="88"/>
    </row>
    <row r="72" spans="1:13">
      <c r="A72" s="88"/>
      <c r="B72" s="88"/>
      <c r="C72" s="90">
        <f ca="1">$B$2*$A$2*(Harvesting!B80/1000)</f>
        <v>61.968206904108399</v>
      </c>
      <c r="D72" s="88"/>
      <c r="E72" s="88"/>
      <c r="F72" s="88"/>
      <c r="G72" s="88"/>
      <c r="H72" s="88">
        <f ca="1">$B$2*$A$2*(Harvesting!DW80/1000)</f>
        <v>39.435663550211309</v>
      </c>
      <c r="I72" s="88"/>
      <c r="J72" s="88"/>
      <c r="K72" s="88"/>
      <c r="L72" s="88"/>
      <c r="M72" s="88"/>
    </row>
    <row r="73" spans="1:13">
      <c r="A73" s="88"/>
      <c r="B73" s="88"/>
      <c r="C73" s="90">
        <f ca="1">$B$2*$A$2*(Harvesting!B81/1000)</f>
        <v>0</v>
      </c>
      <c r="D73" s="88"/>
      <c r="E73" s="88"/>
      <c r="F73" s="88"/>
      <c r="G73" s="88"/>
      <c r="H73" s="88">
        <f ca="1">$B$2*$A$2*(Harvesting!DW81/1000)</f>
        <v>27.007059719050169</v>
      </c>
      <c r="I73" s="88"/>
      <c r="J73" s="88"/>
      <c r="K73" s="88"/>
      <c r="L73" s="88"/>
      <c r="M73" s="88"/>
    </row>
    <row r="74" spans="1:13">
      <c r="A74" s="88"/>
      <c r="B74" s="88"/>
      <c r="C74" s="90">
        <f ca="1">$B$2*$A$2*(Harvesting!B82/1000)</f>
        <v>0</v>
      </c>
      <c r="D74" s="88"/>
      <c r="E74" s="88"/>
      <c r="F74" s="88"/>
      <c r="G74" s="88"/>
      <c r="H74" s="88">
        <f ca="1">$B$2*$A$2*(Harvesting!DW82/1000)</f>
        <v>0</v>
      </c>
      <c r="I74" s="88"/>
      <c r="J74" s="88"/>
      <c r="K74" s="88"/>
      <c r="L74" s="88"/>
      <c r="M74" s="88"/>
    </row>
    <row r="75" spans="1:13">
      <c r="A75" s="88"/>
      <c r="B75" s="88"/>
      <c r="C75" s="90">
        <f ca="1">$B$2*$A$2*(Harvesting!B83/1000)</f>
        <v>8.4278122561130502</v>
      </c>
      <c r="D75" s="88"/>
      <c r="E75" s="88"/>
      <c r="F75" s="88"/>
      <c r="G75" s="88"/>
      <c r="H75" s="88">
        <f ca="1">$B$2*$A$2*(Harvesting!DW83/1000)</f>
        <v>5.427995461722432</v>
      </c>
      <c r="I75" s="88"/>
      <c r="J75" s="88"/>
      <c r="K75" s="88"/>
      <c r="L75" s="88"/>
      <c r="M75" s="88"/>
    </row>
    <row r="76" spans="1:13">
      <c r="A76" s="88"/>
      <c r="B76" s="88"/>
      <c r="C76" s="90">
        <f ca="1">$B$2*$A$2*(Harvesting!B84/1000)</f>
        <v>0</v>
      </c>
      <c r="D76" s="88"/>
      <c r="E76" s="88"/>
      <c r="F76" s="88"/>
      <c r="G76" s="88"/>
      <c r="H76" s="88">
        <f ca="1">$B$2*$A$2*(Harvesting!DW84/1000)</f>
        <v>57.929130111275022</v>
      </c>
      <c r="I76" s="88"/>
      <c r="J76" s="88"/>
      <c r="K76" s="88"/>
      <c r="L76" s="88"/>
      <c r="M76" s="88"/>
    </row>
    <row r="77" spans="1:13">
      <c r="A77" s="88"/>
      <c r="B77" s="88"/>
      <c r="C77" s="90">
        <f ca="1">$B$2*$A$2*(Harvesting!B85/1000)</f>
        <v>90.673608138865134</v>
      </c>
      <c r="D77" s="88"/>
      <c r="E77" s="88"/>
      <c r="F77" s="88"/>
      <c r="G77" s="88"/>
      <c r="H77" s="88">
        <f ca="1">$B$2*$A$2*(Harvesting!DW85/1000)</f>
        <v>0</v>
      </c>
      <c r="I77" s="88"/>
      <c r="J77" s="88"/>
      <c r="K77" s="88"/>
      <c r="L77" s="88"/>
      <c r="M77" s="88"/>
    </row>
    <row r="78" spans="1:13">
      <c r="A78" s="88"/>
      <c r="B78" s="88"/>
      <c r="C78" s="90">
        <f ca="1">$B$2*$A$2*(Harvesting!B86/1000)</f>
        <v>0</v>
      </c>
      <c r="D78" s="88"/>
      <c r="E78" s="88"/>
      <c r="F78" s="88"/>
      <c r="G78" s="88"/>
      <c r="H78" s="88">
        <f ca="1">$B$2*$A$2*(Harvesting!DW86/1000)</f>
        <v>14.169397128262954</v>
      </c>
      <c r="I78" s="88"/>
      <c r="J78" s="88"/>
      <c r="K78" s="88"/>
      <c r="L78" s="88"/>
      <c r="M78" s="88"/>
    </row>
    <row r="79" spans="1:13">
      <c r="A79" s="88"/>
      <c r="B79" s="88"/>
      <c r="C79" s="90">
        <f ca="1">$B$2*$A$2*(Harvesting!B87/1000)</f>
        <v>22.532152109061972</v>
      </c>
      <c r="D79" s="88"/>
      <c r="E79" s="88"/>
      <c r="F79" s="88"/>
      <c r="G79" s="88"/>
      <c r="H79" s="88">
        <f ca="1">$B$2*$A$2*(Harvesting!DW87/1000)</f>
        <v>0</v>
      </c>
      <c r="I79" s="88"/>
      <c r="J79" s="88"/>
      <c r="K79" s="88"/>
      <c r="L79" s="88"/>
      <c r="M79" s="88"/>
    </row>
    <row r="80" spans="1:13">
      <c r="A80" s="88"/>
      <c r="B80" s="88"/>
      <c r="C80" s="90">
        <f ca="1">$B$2*$A$2*(Harvesting!B88/1000)</f>
        <v>0</v>
      </c>
      <c r="D80" s="88"/>
      <c r="E80" s="88"/>
      <c r="F80" s="88"/>
      <c r="G80" s="88"/>
      <c r="H80" s="88">
        <f ca="1">$B$2*$A$2*(Harvesting!DW88/1000)</f>
        <v>185.16908200531032</v>
      </c>
      <c r="I80" s="88"/>
      <c r="J80" s="88"/>
      <c r="K80" s="88"/>
      <c r="L80" s="88"/>
      <c r="M80" s="88"/>
    </row>
    <row r="81" spans="1:13">
      <c r="A81" s="88"/>
      <c r="B81" s="88"/>
      <c r="C81" s="90">
        <f ca="1">$B$2*$A$2*(Harvesting!B89/1000)</f>
        <v>0</v>
      </c>
      <c r="D81" s="88"/>
      <c r="E81" s="88"/>
      <c r="F81" s="88"/>
      <c r="G81" s="88"/>
      <c r="H81" s="88">
        <f ca="1">$B$2*$A$2*(Harvesting!DW89/1000)</f>
        <v>179.76936432912126</v>
      </c>
      <c r="I81" s="88"/>
      <c r="J81" s="88"/>
      <c r="K81" s="88"/>
      <c r="L81" s="88"/>
      <c r="M81" s="88"/>
    </row>
    <row r="82" spans="1:13">
      <c r="A82" s="88"/>
      <c r="B82" s="88"/>
      <c r="C82" s="90">
        <f ca="1">$B$2*$A$2*(Harvesting!B90/1000)</f>
        <v>60.598328765274772</v>
      </c>
      <c r="D82" s="88"/>
      <c r="E82" s="88"/>
      <c r="F82" s="88"/>
      <c r="G82" s="88"/>
      <c r="H82" s="88">
        <f ca="1">$B$2*$A$2*(Harvesting!DW90/1000)</f>
        <v>0</v>
      </c>
      <c r="I82" s="88"/>
      <c r="J82" s="88"/>
      <c r="K82" s="88"/>
      <c r="L82" s="88"/>
      <c r="M82" s="88"/>
    </row>
    <row r="83" spans="1:13">
      <c r="A83" s="88"/>
      <c r="B83" s="88"/>
      <c r="C83" s="90">
        <f ca="1">$B$2*$A$2*(Harvesting!B91/1000)</f>
        <v>0.26680140490220483</v>
      </c>
      <c r="D83" s="88"/>
      <c r="E83" s="88"/>
      <c r="F83" s="88"/>
      <c r="G83" s="88"/>
      <c r="H83" s="88">
        <f ca="1">$B$2*$A$2*(Harvesting!DW91/1000)</f>
        <v>80.19957542701961</v>
      </c>
      <c r="I83" s="88"/>
      <c r="J83" s="88"/>
      <c r="K83" s="88"/>
      <c r="L83" s="88"/>
      <c r="M83" s="88"/>
    </row>
    <row r="84" spans="1:13">
      <c r="A84" s="88"/>
      <c r="B84" s="88"/>
      <c r="C84" s="90">
        <f ca="1">$B$2*$A$2*(Harvesting!B92/1000)</f>
        <v>10.611971405522054</v>
      </c>
      <c r="D84" s="88"/>
      <c r="E84" s="88"/>
      <c r="F84" s="88"/>
      <c r="G84" s="88"/>
      <c r="H84" s="88">
        <f ca="1">$B$2*$A$2*(Harvesting!DW92/1000)</f>
        <v>0</v>
      </c>
      <c r="I84" s="88"/>
      <c r="J84" s="88"/>
      <c r="K84" s="88"/>
      <c r="L84" s="88"/>
      <c r="M84" s="88"/>
    </row>
    <row r="85" spans="1:13">
      <c r="A85" s="88"/>
      <c r="B85" s="88"/>
      <c r="C85" s="90">
        <f ca="1">$B$2*$A$2*(Harvesting!B93/1000)</f>
        <v>22.223576424524445</v>
      </c>
      <c r="D85" s="88"/>
      <c r="E85" s="88"/>
      <c r="F85" s="88"/>
      <c r="G85" s="88"/>
      <c r="H85" s="88">
        <f ca="1">$B$2*$A$2*(Harvesting!DW93/1000)</f>
        <v>99.532049125590433</v>
      </c>
      <c r="I85" s="88"/>
      <c r="J85" s="88"/>
      <c r="K85" s="88"/>
      <c r="L85" s="88"/>
      <c r="M85" s="88"/>
    </row>
    <row r="86" spans="1:13">
      <c r="A86" s="88"/>
      <c r="B86" s="88"/>
      <c r="C86" s="90">
        <f ca="1">$B$2*$A$2*(Harvesting!B94/1000)</f>
        <v>29.228901069451336</v>
      </c>
      <c r="D86" s="88"/>
      <c r="E86" s="88"/>
      <c r="F86" s="88"/>
      <c r="G86" s="88"/>
      <c r="H86" s="88">
        <f ca="1">$B$2*$A$2*(Harvesting!DW94/1000)</f>
        <v>34.375445631364911</v>
      </c>
      <c r="I86" s="88"/>
      <c r="J86" s="88"/>
      <c r="K86" s="88"/>
      <c r="L86" s="88"/>
      <c r="M86" s="88"/>
    </row>
    <row r="87" spans="1:13">
      <c r="A87" s="88"/>
      <c r="B87" s="88"/>
      <c r="C87" s="90">
        <f ca="1">$B$2*$A$2*(Harvesting!B95/1000)</f>
        <v>30.256350010219666</v>
      </c>
      <c r="D87" s="88"/>
      <c r="E87" s="88"/>
      <c r="F87" s="88"/>
      <c r="G87" s="88"/>
      <c r="H87" s="88">
        <f ca="1">$B$2*$A$2*(Harvesting!DW95/1000)</f>
        <v>72.930476931497381</v>
      </c>
      <c r="I87" s="88"/>
      <c r="J87" s="88"/>
      <c r="K87" s="88"/>
      <c r="L87" s="88"/>
      <c r="M87" s="88"/>
    </row>
    <row r="88" spans="1:13">
      <c r="A88" s="88"/>
      <c r="B88" s="88"/>
      <c r="C88" s="90">
        <f ca="1">$B$2*$A$2*(Harvesting!B96/1000)</f>
        <v>162.26788766984697</v>
      </c>
      <c r="D88" s="88"/>
      <c r="E88" s="88"/>
      <c r="F88" s="88"/>
      <c r="G88" s="88"/>
      <c r="H88" s="88">
        <f ca="1">$B$2*$A$2*(Harvesting!DW96/1000)</f>
        <v>297.30114971243722</v>
      </c>
      <c r="I88" s="88"/>
      <c r="J88" s="88"/>
      <c r="K88" s="88"/>
      <c r="L88" s="88"/>
      <c r="M88" s="88"/>
    </row>
    <row r="89" spans="1:13">
      <c r="A89" s="88"/>
      <c r="B89" s="88"/>
      <c r="C89" s="90">
        <f ca="1">$B$2*$A$2*(Harvesting!B97/1000)</f>
        <v>116.1275174390962</v>
      </c>
      <c r="D89" s="88"/>
      <c r="E89" s="88"/>
      <c r="F89" s="88"/>
      <c r="G89" s="88"/>
      <c r="H89" s="88">
        <f ca="1">$B$2*$A$2*(Harvesting!DW97/1000)</f>
        <v>37.918904571702996</v>
      </c>
      <c r="I89" s="88"/>
      <c r="J89" s="88"/>
      <c r="K89" s="88"/>
      <c r="L89" s="88"/>
      <c r="M89" s="88"/>
    </row>
    <row r="90" spans="1:13">
      <c r="A90" s="88"/>
      <c r="B90" s="88"/>
      <c r="C90" s="90">
        <f ca="1">$B$2*$A$2*(Harvesting!B98/1000)</f>
        <v>35.723469138964781</v>
      </c>
      <c r="D90" s="88"/>
      <c r="E90" s="88"/>
      <c r="F90" s="88"/>
      <c r="G90" s="88"/>
      <c r="H90" s="88">
        <f ca="1">$B$2*$A$2*(Harvesting!DW98/1000)</f>
        <v>9.9941800870729907</v>
      </c>
      <c r="I90" s="88"/>
      <c r="J90" s="88"/>
      <c r="K90" s="88"/>
      <c r="L90" s="88"/>
      <c r="M90" s="88"/>
    </row>
    <row r="91" spans="1:13">
      <c r="A91" s="88"/>
      <c r="B91" s="88"/>
      <c r="C91" s="90">
        <f ca="1">$B$2*$A$2*(Harvesting!B99/1000)</f>
        <v>0</v>
      </c>
      <c r="D91" s="88"/>
      <c r="E91" s="88"/>
      <c r="F91" s="88"/>
      <c r="G91" s="88"/>
      <c r="H91" s="88">
        <f ca="1">$B$2*$A$2*(Harvesting!DW99/1000)</f>
        <v>39.194311116141051</v>
      </c>
      <c r="I91" s="88"/>
      <c r="J91" s="88"/>
      <c r="K91" s="88"/>
      <c r="L91" s="88"/>
      <c r="M91" s="88"/>
    </row>
    <row r="92" spans="1:13">
      <c r="A92" s="88"/>
      <c r="B92" s="88"/>
      <c r="C92" s="90">
        <f ca="1">$B$2*$A$2*(Harvesting!B100/1000)</f>
        <v>67.267251406549676</v>
      </c>
      <c r="D92" s="88"/>
      <c r="E92" s="88"/>
      <c r="F92" s="88"/>
      <c r="G92" s="88"/>
      <c r="H92" s="88">
        <f ca="1">$B$2*$A$2*(Harvesting!DW100/1000)</f>
        <v>11.437785501146275</v>
      </c>
      <c r="I92" s="88"/>
      <c r="J92" s="88"/>
      <c r="K92" s="88"/>
      <c r="L92" s="88"/>
      <c r="M92" s="88"/>
    </row>
    <row r="93" spans="1:13">
      <c r="A93" s="88"/>
      <c r="B93" s="88"/>
      <c r="C93" s="90">
        <f ca="1">$B$2*$A$2*(Harvesting!B101/1000)</f>
        <v>0</v>
      </c>
      <c r="D93" s="88"/>
      <c r="E93" s="88"/>
      <c r="F93" s="88"/>
      <c r="G93" s="88"/>
      <c r="H93" s="88">
        <f ca="1">$B$2*$A$2*(Harvesting!DW101/1000)</f>
        <v>165.7724476042774</v>
      </c>
      <c r="I93" s="88"/>
      <c r="J93" s="88"/>
      <c r="K93" s="88"/>
      <c r="L93" s="88"/>
      <c r="M93" s="88"/>
    </row>
    <row r="94" spans="1:13">
      <c r="A94" s="88"/>
      <c r="B94" s="88"/>
      <c r="C94" s="90">
        <f ca="1">$B$2*$A$2*(Harvesting!B102/1000)</f>
        <v>74.050538222218933</v>
      </c>
      <c r="D94" s="88"/>
      <c r="E94" s="88"/>
      <c r="F94" s="88"/>
      <c r="G94" s="88"/>
      <c r="H94" s="88">
        <f ca="1">$B$2*$A$2*(Harvesting!DW102/1000)</f>
        <v>204.33744976817562</v>
      </c>
      <c r="I94" s="88"/>
      <c r="J94" s="88"/>
      <c r="K94" s="88"/>
      <c r="L94" s="88"/>
      <c r="M94" s="88"/>
    </row>
    <row r="95" spans="1:13">
      <c r="A95" s="88"/>
      <c r="B95" s="88"/>
      <c r="C95" s="90">
        <f ca="1">$B$2*$A$2*(Harvesting!B103/1000)</f>
        <v>153.59231565699065</v>
      </c>
      <c r="D95" s="88"/>
      <c r="E95" s="88"/>
      <c r="F95" s="88"/>
      <c r="G95" s="88"/>
      <c r="H95" s="88">
        <f ca="1">$B$2*$A$2*(Harvesting!DW103/1000)</f>
        <v>26.476628923944666</v>
      </c>
      <c r="I95" s="88"/>
      <c r="J95" s="88"/>
      <c r="K95" s="88"/>
      <c r="L95" s="88"/>
      <c r="M95" s="88"/>
    </row>
    <row r="96" spans="1:13">
      <c r="A96" s="88"/>
      <c r="B96" s="88"/>
      <c r="C96" s="90">
        <f ca="1">$B$2*$A$2*(Harvesting!B104/1000)</f>
        <v>37.156136361667848</v>
      </c>
      <c r="D96" s="88"/>
      <c r="E96" s="88"/>
      <c r="F96" s="88"/>
      <c r="G96" s="88"/>
      <c r="H96" s="88">
        <f ca="1">$B$2*$A$2*(Harvesting!DW104/1000)</f>
        <v>14.106537593608632</v>
      </c>
      <c r="I96" s="88"/>
      <c r="J96" s="88"/>
      <c r="K96" s="88"/>
      <c r="L96" s="88"/>
      <c r="M96" s="88"/>
    </row>
    <row r="97" spans="1:13">
      <c r="A97" s="88"/>
      <c r="B97" s="88"/>
      <c r="C97" s="90">
        <f ca="1">$B$2*$A$2*(Harvesting!B105/1000)</f>
        <v>33.953228885382678</v>
      </c>
      <c r="D97" s="88"/>
      <c r="E97" s="88"/>
      <c r="F97" s="88"/>
      <c r="G97" s="88"/>
      <c r="H97" s="88">
        <f ca="1">$B$2*$A$2*(Harvesting!DW105/1000)</f>
        <v>67.962450474054705</v>
      </c>
      <c r="I97" s="88"/>
      <c r="J97" s="88"/>
      <c r="K97" s="88"/>
      <c r="L97" s="88"/>
      <c r="M97" s="88"/>
    </row>
    <row r="98" spans="1:13">
      <c r="A98" s="88"/>
      <c r="B98" s="88"/>
      <c r="C98" s="90">
        <f ca="1">$B$2*$A$2*(Harvesting!B106/1000)</f>
        <v>100.38086696379486</v>
      </c>
      <c r="D98" s="88"/>
      <c r="E98" s="88"/>
      <c r="F98" s="88"/>
      <c r="G98" s="88"/>
      <c r="H98" s="88">
        <f ca="1">$B$2*$A$2*(Harvesting!DW106/1000)</f>
        <v>54.177938254962669</v>
      </c>
      <c r="I98" s="88"/>
      <c r="J98" s="88"/>
      <c r="K98" s="88"/>
      <c r="L98" s="88"/>
      <c r="M98" s="88"/>
    </row>
    <row r="99" spans="1:13">
      <c r="A99" s="88"/>
      <c r="B99" s="88"/>
      <c r="C99" s="90">
        <f ca="1">$B$2*$A$2*(Harvesting!B107/1000)</f>
        <v>119.78734794701596</v>
      </c>
      <c r="D99" s="88"/>
      <c r="E99" s="88"/>
      <c r="F99" s="88"/>
      <c r="G99" s="88"/>
      <c r="H99" s="88">
        <f ca="1">$B$2*$A$2*(Harvesting!DW107/1000)</f>
        <v>12.154152908626481</v>
      </c>
      <c r="I99" s="88"/>
      <c r="J99" s="88"/>
      <c r="K99" s="88"/>
      <c r="L99" s="88"/>
      <c r="M99" s="88"/>
    </row>
    <row r="100" spans="1:13">
      <c r="A100" s="88"/>
      <c r="B100" s="88"/>
      <c r="C100" s="90">
        <f ca="1">$B$2*$A$2*(Harvesting!B108/1000)</f>
        <v>72.654223700862559</v>
      </c>
      <c r="D100" s="88"/>
      <c r="E100" s="88"/>
      <c r="F100" s="88"/>
      <c r="G100" s="88"/>
      <c r="H100" s="88">
        <f ca="1">$B$2*$A$2*(Harvesting!DW108/1000)</f>
        <v>0</v>
      </c>
      <c r="I100" s="88"/>
      <c r="J100" s="88"/>
      <c r="K100" s="88"/>
      <c r="L100" s="88"/>
      <c r="M100" s="88"/>
    </row>
    <row r="101" spans="1:13">
      <c r="A101" s="88"/>
      <c r="B101" s="88"/>
      <c r="C101" s="90">
        <f ca="1">$B$2*$A$2*(Harvesting!B109/1000)</f>
        <v>0</v>
      </c>
      <c r="D101" s="88"/>
      <c r="E101" s="88"/>
      <c r="F101" s="88"/>
      <c r="G101" s="88"/>
      <c r="H101" s="88">
        <f ca="1">$B$2*$A$2*(Harvesting!DW109/1000)</f>
        <v>0</v>
      </c>
      <c r="I101" s="88"/>
      <c r="J101" s="88"/>
      <c r="K101" s="88"/>
      <c r="L101" s="88"/>
      <c r="M101" s="88"/>
    </row>
    <row r="102" spans="1:13">
      <c r="A102" s="88"/>
      <c r="B102" s="88"/>
      <c r="C102" s="90">
        <f ca="1">$B$2*$A$2*(Harvesting!B110/1000)</f>
        <v>5.3574098327506103</v>
      </c>
      <c r="D102" s="88"/>
      <c r="E102" s="88"/>
      <c r="F102" s="88"/>
      <c r="G102" s="88"/>
      <c r="H102" s="88">
        <f ca="1">$B$2*$A$2*(Harvesting!DW110/1000)</f>
        <v>207.35664642211287</v>
      </c>
      <c r="I102" s="88"/>
      <c r="J102" s="88"/>
      <c r="K102" s="88"/>
      <c r="L102" s="88"/>
      <c r="M102" s="88"/>
    </row>
    <row r="103" spans="1:13">
      <c r="A103" s="88"/>
      <c r="B103" s="88"/>
      <c r="C103" s="90">
        <f ca="1">$B$2*$A$2*(Harvesting!B111/1000)</f>
        <v>47.058941458948254</v>
      </c>
      <c r="D103" s="88"/>
      <c r="E103" s="88"/>
      <c r="F103" s="88"/>
      <c r="G103" s="88"/>
      <c r="H103" s="88">
        <f ca="1">$B$2*$A$2*(Harvesting!DW111/1000)</f>
        <v>149.51663599627511</v>
      </c>
      <c r="I103" s="88"/>
      <c r="J103" s="88"/>
      <c r="K103" s="88"/>
      <c r="L103" s="88"/>
      <c r="M103" s="88"/>
    </row>
    <row r="104" spans="1:13">
      <c r="A104" s="88"/>
      <c r="B104" s="88"/>
      <c r="C104" s="90">
        <f ca="1">$B$2*$A$2*(Harvesting!B112/1000)</f>
        <v>0</v>
      </c>
      <c r="D104" s="88"/>
      <c r="E104" s="88"/>
      <c r="F104" s="88"/>
      <c r="G104" s="88"/>
      <c r="H104" s="88">
        <f ca="1">$B$2*$A$2*(Harvesting!DW112/1000)</f>
        <v>0</v>
      </c>
      <c r="I104" s="88"/>
      <c r="J104" s="88"/>
      <c r="K104" s="88"/>
      <c r="L104" s="88"/>
      <c r="M104" s="88"/>
    </row>
    <row r="105" spans="1:13">
      <c r="A105" s="88"/>
      <c r="B105" s="88"/>
      <c r="C105" s="90">
        <f ca="1">$B$2*$A$2*(Harvesting!B113/1000)</f>
        <v>0</v>
      </c>
      <c r="D105" s="88"/>
      <c r="E105" s="88"/>
      <c r="F105" s="88"/>
      <c r="G105" s="88"/>
      <c r="H105" s="88">
        <f ca="1">$B$2*$A$2*(Harvesting!DW113/1000)</f>
        <v>52.423293853999546</v>
      </c>
      <c r="I105" s="88"/>
      <c r="J105" s="88"/>
      <c r="K105" s="88"/>
      <c r="L105" s="88"/>
      <c r="M105" s="88"/>
    </row>
    <row r="106" spans="1:13">
      <c r="A106" s="88"/>
      <c r="B106" s="88"/>
      <c r="C106" s="90">
        <f ca="1">$B$2*$A$2*(Harvesting!B114/1000)</f>
        <v>0</v>
      </c>
      <c r="D106" s="88"/>
      <c r="E106" s="88"/>
      <c r="F106" s="88"/>
      <c r="G106" s="88"/>
      <c r="H106" s="88">
        <f ca="1">$B$2*$A$2*(Harvesting!DW114/1000)</f>
        <v>0</v>
      </c>
      <c r="I106" s="88"/>
      <c r="J106" s="88"/>
      <c r="K106" s="88"/>
      <c r="L106" s="88"/>
      <c r="M106" s="88"/>
    </row>
    <row r="107" spans="1:13">
      <c r="A107" s="88"/>
      <c r="B107" s="88"/>
      <c r="C107" s="90">
        <f ca="1">$B$2*$A$2*(Harvesting!B115/1000)</f>
        <v>132.19963997513338</v>
      </c>
      <c r="D107" s="88"/>
      <c r="E107" s="88"/>
      <c r="F107" s="88"/>
      <c r="G107" s="88"/>
      <c r="H107" s="88">
        <f ca="1">$B$2*$A$2*(Harvesting!DW115/1000)</f>
        <v>213.36080377975924</v>
      </c>
      <c r="I107" s="88"/>
      <c r="J107" s="88"/>
      <c r="K107" s="88"/>
      <c r="L107" s="88"/>
      <c r="M107" s="88"/>
    </row>
    <row r="108" spans="1:13">
      <c r="A108" s="88"/>
      <c r="B108" s="88"/>
      <c r="C108" s="90">
        <f ca="1">$B$2*$A$2*(Harvesting!B116/1000)</f>
        <v>0</v>
      </c>
      <c r="D108" s="88"/>
      <c r="E108" s="88"/>
      <c r="F108" s="88"/>
      <c r="G108" s="88"/>
      <c r="H108" s="88">
        <f ca="1">$B$2*$A$2*(Harvesting!DW116/1000)</f>
        <v>41.647106444539126</v>
      </c>
      <c r="I108" s="88"/>
      <c r="J108" s="88"/>
      <c r="K108" s="88"/>
      <c r="L108" s="88"/>
      <c r="M108" s="88"/>
    </row>
    <row r="109" spans="1:13">
      <c r="A109" s="88"/>
      <c r="B109" s="88"/>
      <c r="C109" s="90">
        <f ca="1">$B$2*$A$2*(Harvesting!B117/1000)</f>
        <v>0</v>
      </c>
      <c r="D109" s="88"/>
      <c r="E109" s="88"/>
      <c r="F109" s="88"/>
      <c r="G109" s="88"/>
      <c r="H109" s="88">
        <f ca="1">$B$2*$A$2*(Harvesting!DW117/1000)</f>
        <v>2.0342882030893374</v>
      </c>
      <c r="I109" s="88"/>
      <c r="J109" s="88"/>
      <c r="K109" s="88"/>
      <c r="L109" s="88"/>
      <c r="M109" s="88"/>
    </row>
    <row r="110" spans="1:13">
      <c r="A110" s="88"/>
      <c r="B110" s="88"/>
      <c r="C110" s="90">
        <f ca="1">$B$2*$A$2*(Harvesting!B118/1000)</f>
        <v>0</v>
      </c>
      <c r="D110" s="88"/>
      <c r="E110" s="88"/>
      <c r="F110" s="88"/>
      <c r="G110" s="88"/>
      <c r="H110" s="88">
        <f ca="1">$B$2*$A$2*(Harvesting!DW118/1000)</f>
        <v>317.36161965934639</v>
      </c>
      <c r="I110" s="88"/>
      <c r="J110" s="88"/>
      <c r="K110" s="88"/>
      <c r="L110" s="88"/>
      <c r="M110" s="88"/>
    </row>
    <row r="111" spans="1:13">
      <c r="A111" s="88"/>
      <c r="B111" s="88"/>
      <c r="C111" s="90">
        <f ca="1">$B$2*$A$2*(Harvesting!B119/1000)</f>
        <v>162.0520850390327</v>
      </c>
      <c r="D111" s="88"/>
      <c r="E111" s="88"/>
      <c r="F111" s="88"/>
      <c r="G111" s="88"/>
      <c r="H111" s="88">
        <f ca="1">$B$2*$A$2*(Harvesting!DW119/1000)</f>
        <v>78.585365918390153</v>
      </c>
      <c r="I111" s="88"/>
      <c r="J111" s="88"/>
      <c r="K111" s="88"/>
      <c r="L111" s="88"/>
      <c r="M111" s="88"/>
    </row>
    <row r="112" spans="1:13">
      <c r="A112" s="88"/>
      <c r="B112" s="88"/>
      <c r="C112" s="90">
        <f ca="1">$B$2*$A$2*(Harvesting!B120/1000)</f>
        <v>55.50918880287059</v>
      </c>
      <c r="D112" s="88"/>
      <c r="E112" s="88"/>
      <c r="F112" s="88"/>
      <c r="G112" s="88"/>
      <c r="H112" s="88">
        <f ca="1">$B$2*$A$2*(Harvesting!DW120/1000)</f>
        <v>58.463346146938278</v>
      </c>
      <c r="I112" s="88"/>
      <c r="J112" s="88"/>
      <c r="K112" s="88"/>
      <c r="L112" s="88"/>
      <c r="M112" s="88"/>
    </row>
    <row r="113" spans="1:13">
      <c r="A113" s="88"/>
      <c r="B113" s="88"/>
      <c r="C113" s="90">
        <f ca="1">$B$2*$A$2*(Harvesting!B121/1000)</f>
        <v>87.407938960563897</v>
      </c>
      <c r="D113" s="88"/>
      <c r="E113" s="88"/>
      <c r="F113" s="88"/>
      <c r="G113" s="88"/>
      <c r="H113" s="88">
        <f ca="1">$B$2*$A$2*(Harvesting!DW121/1000)</f>
        <v>30.160566991949164</v>
      </c>
      <c r="I113" s="88"/>
      <c r="J113" s="88"/>
      <c r="K113" s="88"/>
      <c r="L113" s="88"/>
      <c r="M113" s="88"/>
    </row>
    <row r="114" spans="1:13">
      <c r="A114" s="88"/>
      <c r="B114" s="88"/>
      <c r="C114" s="90">
        <f ca="1">$B$2*$A$2*(Harvesting!B122/1000)</f>
        <v>135.4418957631826</v>
      </c>
      <c r="D114" s="88"/>
      <c r="E114" s="88"/>
      <c r="F114" s="88"/>
      <c r="G114" s="88"/>
      <c r="H114" s="88">
        <f ca="1">$B$2*$A$2*(Harvesting!DW122/1000)</f>
        <v>8.8532119622599517</v>
      </c>
      <c r="I114" s="88"/>
      <c r="J114" s="88"/>
      <c r="K114" s="88"/>
      <c r="L114" s="88"/>
      <c r="M114" s="88"/>
    </row>
    <row r="115" spans="1:13">
      <c r="A115" s="88"/>
      <c r="B115" s="88"/>
      <c r="C115" s="90">
        <f ca="1">$B$2*$A$2*(Harvesting!B123/1000)</f>
        <v>38.690626498493693</v>
      </c>
      <c r="D115" s="88"/>
      <c r="E115" s="88"/>
      <c r="F115" s="88"/>
      <c r="G115" s="88"/>
      <c r="H115" s="88">
        <f ca="1">$B$2*$A$2*(Harvesting!DW123/1000)</f>
        <v>0</v>
      </c>
      <c r="I115" s="88"/>
      <c r="J115" s="88"/>
      <c r="K115" s="88"/>
      <c r="L115" s="88"/>
      <c r="M115" s="88"/>
    </row>
    <row r="116" spans="1:13">
      <c r="A116" s="88"/>
      <c r="B116" s="88"/>
      <c r="C116" s="90">
        <f ca="1">$B$2*$A$2*(Harvesting!B124/1000)</f>
        <v>123.44799524378087</v>
      </c>
      <c r="D116" s="88"/>
      <c r="E116" s="88"/>
      <c r="F116" s="88"/>
      <c r="G116" s="88"/>
      <c r="H116" s="88">
        <f ca="1">$B$2*$A$2*(Harvesting!DW124/1000)</f>
        <v>14.200997592136707</v>
      </c>
      <c r="I116" s="88"/>
      <c r="J116" s="88"/>
      <c r="K116" s="88"/>
      <c r="L116" s="88"/>
      <c r="M116" s="88"/>
    </row>
    <row r="117" spans="1:13">
      <c r="A117" s="88"/>
      <c r="B117" s="88"/>
      <c r="C117" s="90">
        <f ca="1">$B$2*$A$2*(Harvesting!B125/1000)</f>
        <v>61.581774959452929</v>
      </c>
      <c r="D117" s="88"/>
      <c r="E117" s="88"/>
      <c r="F117" s="88"/>
      <c r="G117" s="88"/>
      <c r="H117" s="88">
        <f ca="1">$B$2*$A$2*(Harvesting!DW125/1000)</f>
        <v>0</v>
      </c>
      <c r="I117" s="88"/>
      <c r="J117" s="88"/>
      <c r="K117" s="88"/>
      <c r="L117" s="88"/>
      <c r="M117" s="88"/>
    </row>
    <row r="118" spans="1:13">
      <c r="A118" s="88"/>
      <c r="B118" s="88"/>
      <c r="C118" s="90">
        <f ca="1">$B$2*$A$2*(Harvesting!B126/1000)</f>
        <v>3.4761583039651072</v>
      </c>
      <c r="D118" s="88"/>
      <c r="E118" s="88"/>
      <c r="F118" s="88"/>
      <c r="G118" s="88"/>
      <c r="H118" s="88">
        <f ca="1">$B$2*$A$2*(Harvesting!DW126/1000)</f>
        <v>136.45637027034201</v>
      </c>
      <c r="I118" s="88"/>
      <c r="J118" s="88"/>
      <c r="K118" s="88"/>
      <c r="L118" s="88"/>
      <c r="M118" s="88"/>
    </row>
    <row r="119" spans="1:13">
      <c r="A119" s="88"/>
      <c r="B119" s="88"/>
      <c r="C119" s="90">
        <f ca="1">$B$2*$A$2*(Harvesting!B127/1000)</f>
        <v>488.14875883838107</v>
      </c>
      <c r="D119" s="88"/>
      <c r="E119" s="88"/>
      <c r="F119" s="88"/>
      <c r="G119" s="88"/>
      <c r="H119" s="88">
        <f ca="1">$B$2*$A$2*(Harvesting!DW127/1000)</f>
        <v>0</v>
      </c>
      <c r="I119" s="88"/>
      <c r="J119" s="88"/>
      <c r="K119" s="88"/>
      <c r="L119" s="88"/>
      <c r="M119" s="88"/>
    </row>
    <row r="120" spans="1:13">
      <c r="A120" s="88"/>
      <c r="B120" s="88"/>
      <c r="C120" s="90">
        <f ca="1">$B$2*$A$2*(Harvesting!B128/1000)</f>
        <v>6.9885835087605601</v>
      </c>
      <c r="D120" s="88"/>
      <c r="E120" s="88"/>
      <c r="F120" s="88"/>
      <c r="G120" s="88"/>
      <c r="H120" s="88">
        <f ca="1">$B$2*$A$2*(Harvesting!DW128/1000)</f>
        <v>0</v>
      </c>
      <c r="I120" s="88"/>
      <c r="J120" s="88"/>
      <c r="K120" s="88"/>
      <c r="L120" s="88"/>
      <c r="M120" s="88"/>
    </row>
    <row r="121" spans="1:13">
      <c r="A121" s="88"/>
      <c r="B121" s="88"/>
      <c r="C121" s="90">
        <f ca="1">$B$2*$A$2*(Harvesting!B129/1000)</f>
        <v>66.029178158417537</v>
      </c>
      <c r="D121" s="88"/>
      <c r="E121" s="88"/>
      <c r="F121" s="88"/>
      <c r="G121" s="88"/>
      <c r="H121" s="88">
        <f ca="1">$B$2*$A$2*(Harvesting!DW129/1000)</f>
        <v>238.70128153735644</v>
      </c>
      <c r="I121" s="88"/>
      <c r="J121" s="88"/>
      <c r="K121" s="88"/>
      <c r="L121" s="88"/>
      <c r="M121" s="88"/>
    </row>
    <row r="122" spans="1:13">
      <c r="A122" s="88"/>
      <c r="B122" s="88"/>
      <c r="C122" s="90">
        <f ca="1">$B$2*$A$2*(Harvesting!B130/1000)</f>
        <v>104.50962750429204</v>
      </c>
      <c r="D122" s="88"/>
      <c r="E122" s="88"/>
      <c r="F122" s="88"/>
      <c r="G122" s="88"/>
      <c r="H122" s="88">
        <f ca="1">$B$2*$A$2*(Harvesting!DW130/1000)</f>
        <v>198.70931225105011</v>
      </c>
      <c r="I122" s="88"/>
      <c r="J122" s="88"/>
      <c r="K122" s="88"/>
      <c r="L122" s="88"/>
      <c r="M122" s="88"/>
    </row>
    <row r="123" spans="1:13">
      <c r="A123" s="88"/>
      <c r="B123" s="88"/>
      <c r="C123" s="90">
        <f ca="1">$B$2*$A$2*(Harvesting!B131/1000)</f>
        <v>0</v>
      </c>
      <c r="D123" s="88"/>
      <c r="E123" s="88"/>
      <c r="F123" s="88"/>
      <c r="G123" s="88"/>
      <c r="H123" s="88">
        <f ca="1">$B$2*$A$2*(Harvesting!DW131/1000)</f>
        <v>24.759959203786714</v>
      </c>
      <c r="I123" s="88"/>
      <c r="J123" s="88"/>
      <c r="K123" s="88"/>
      <c r="L123" s="88"/>
      <c r="M123" s="88"/>
    </row>
    <row r="124" spans="1:13">
      <c r="A124" s="88"/>
      <c r="B124" s="88"/>
      <c r="C124" s="90">
        <f ca="1">$B$2*$A$2*(Harvesting!B132/1000)</f>
        <v>0</v>
      </c>
      <c r="D124" s="88"/>
      <c r="E124" s="88"/>
      <c r="F124" s="88"/>
      <c r="G124" s="88"/>
      <c r="H124" s="88">
        <f ca="1">$B$2*$A$2*(Harvesting!DW132/1000)</f>
        <v>0</v>
      </c>
      <c r="I124" s="88"/>
      <c r="J124" s="88"/>
      <c r="K124" s="88"/>
      <c r="L124" s="88"/>
      <c r="M124" s="88"/>
    </row>
    <row r="125" spans="1:13">
      <c r="A125" s="88"/>
      <c r="B125" s="88"/>
      <c r="C125" s="90">
        <f ca="1">$B$2*$A$2*(Harvesting!B133/1000)</f>
        <v>0</v>
      </c>
      <c r="D125" s="88"/>
      <c r="E125" s="88"/>
      <c r="F125" s="88"/>
      <c r="G125" s="88"/>
      <c r="H125" s="88">
        <f ca="1">$B$2*$A$2*(Harvesting!DW133/1000)</f>
        <v>75.101336920474822</v>
      </c>
      <c r="I125" s="88"/>
      <c r="J125" s="88"/>
      <c r="K125" s="88"/>
      <c r="L125" s="88"/>
      <c r="M125" s="88"/>
    </row>
    <row r="126" spans="1:13">
      <c r="A126" s="88"/>
      <c r="B126" s="88"/>
      <c r="C126" s="90">
        <f ca="1">$B$2*$A$2*(Harvesting!B134/1000)</f>
        <v>0</v>
      </c>
      <c r="D126" s="88"/>
      <c r="E126" s="88"/>
      <c r="F126" s="88"/>
      <c r="G126" s="88"/>
      <c r="H126" s="88">
        <f ca="1">$B$2*$A$2*(Harvesting!DW134/1000)</f>
        <v>0</v>
      </c>
      <c r="I126" s="88"/>
      <c r="J126" s="88"/>
      <c r="K126" s="88"/>
      <c r="L126" s="88"/>
      <c r="M126" s="88"/>
    </row>
    <row r="127" spans="1:13">
      <c r="A127" s="88"/>
      <c r="B127" s="88"/>
      <c r="C127" s="90">
        <f ca="1">$B$2*$A$2*(Harvesting!B135/1000)</f>
        <v>74.592913017546792</v>
      </c>
      <c r="D127" s="88"/>
      <c r="E127" s="88"/>
      <c r="F127" s="88"/>
      <c r="G127" s="88"/>
      <c r="H127" s="88">
        <f ca="1">$B$2*$A$2*(Harvesting!DW135/1000)</f>
        <v>53.56640390393185</v>
      </c>
      <c r="I127" s="88"/>
      <c r="J127" s="88"/>
      <c r="K127" s="88"/>
      <c r="L127" s="88"/>
      <c r="M127" s="88"/>
    </row>
    <row r="128" spans="1:13">
      <c r="A128" s="88"/>
      <c r="B128" s="88"/>
      <c r="C128" s="90">
        <f ca="1">$B$2*$A$2*(Harvesting!B136/1000)</f>
        <v>145.3971442054717</v>
      </c>
      <c r="D128" s="88"/>
      <c r="E128" s="88"/>
      <c r="F128" s="88"/>
      <c r="G128" s="88"/>
      <c r="H128" s="88">
        <f ca="1">$B$2*$A$2*(Harvesting!DW136/1000)</f>
        <v>21.036460792229171</v>
      </c>
      <c r="I128" s="88"/>
      <c r="J128" s="88"/>
      <c r="K128" s="88"/>
      <c r="L128" s="88"/>
      <c r="M128" s="88"/>
    </row>
    <row r="129" spans="1:13">
      <c r="A129" s="88"/>
      <c r="B129" s="88"/>
      <c r="C129" s="90">
        <f ca="1">$B$2*$A$2*(Harvesting!B137/1000)</f>
        <v>141.80524037926926</v>
      </c>
      <c r="D129" s="88"/>
      <c r="E129" s="88"/>
      <c r="F129" s="88"/>
      <c r="G129" s="88"/>
      <c r="H129" s="88">
        <f ca="1">$B$2*$A$2*(Harvesting!DW137/1000)</f>
        <v>109.41994126425691</v>
      </c>
      <c r="I129" s="88"/>
      <c r="J129" s="88"/>
      <c r="K129" s="88"/>
      <c r="L129" s="88"/>
      <c r="M129" s="88"/>
    </row>
    <row r="130" spans="1:13">
      <c r="A130" s="88"/>
      <c r="B130" s="88"/>
      <c r="C130" s="90">
        <f ca="1">$B$2*$A$2*(Harvesting!B138/1000)</f>
        <v>25.95217649262619</v>
      </c>
      <c r="D130" s="88"/>
      <c r="E130" s="88"/>
      <c r="F130" s="88"/>
      <c r="G130" s="88"/>
      <c r="H130" s="88">
        <f ca="1">$B$2*$A$2*(Harvesting!DW138/1000)</f>
        <v>0</v>
      </c>
      <c r="I130" s="88"/>
      <c r="J130" s="88"/>
      <c r="K130" s="88"/>
      <c r="L130" s="88"/>
      <c r="M130" s="88"/>
    </row>
    <row r="131" spans="1:13">
      <c r="A131" s="88"/>
      <c r="B131" s="88"/>
      <c r="C131" s="90">
        <f ca="1">$B$2*$A$2*(Harvesting!B139/1000)</f>
        <v>12.871563852379314</v>
      </c>
      <c r="D131" s="88"/>
      <c r="E131" s="88"/>
      <c r="F131" s="88"/>
      <c r="G131" s="88"/>
      <c r="H131" s="88">
        <f ca="1">$B$2*$A$2*(Harvesting!DW139/1000)</f>
        <v>265.64921047046772</v>
      </c>
      <c r="I131" s="88"/>
      <c r="J131" s="88"/>
      <c r="K131" s="88"/>
      <c r="L131" s="88"/>
      <c r="M131" s="88"/>
    </row>
    <row r="132" spans="1:13">
      <c r="A132" s="88"/>
      <c r="B132" s="88"/>
      <c r="C132" s="90">
        <f ca="1">$B$2*$A$2*(Harvesting!B140/1000)</f>
        <v>12.398065480916273</v>
      </c>
      <c r="D132" s="88"/>
      <c r="E132" s="88"/>
      <c r="F132" s="88"/>
      <c r="G132" s="88"/>
      <c r="H132" s="88">
        <f ca="1">$B$2*$A$2*(Harvesting!DW140/1000)</f>
        <v>97.679256215321232</v>
      </c>
      <c r="I132" s="88"/>
      <c r="J132" s="88"/>
      <c r="K132" s="88"/>
      <c r="L132" s="88"/>
      <c r="M132" s="88"/>
    </row>
    <row r="133" spans="1:13">
      <c r="A133" s="88"/>
      <c r="B133" s="88"/>
      <c r="C133" s="90">
        <f ca="1">$B$2*$A$2*(Harvesting!B141/1000)</f>
        <v>0</v>
      </c>
      <c r="D133" s="88"/>
      <c r="E133" s="88"/>
      <c r="F133" s="88"/>
      <c r="G133" s="88"/>
      <c r="H133" s="88">
        <f ca="1">$B$2*$A$2*(Harvesting!DW141/1000)</f>
        <v>0</v>
      </c>
      <c r="I133" s="88"/>
      <c r="J133" s="88"/>
      <c r="K133" s="88"/>
      <c r="L133" s="88"/>
      <c r="M133" s="88"/>
    </row>
    <row r="134" spans="1:13">
      <c r="A134" s="88"/>
      <c r="B134" s="88"/>
      <c r="C134" s="90">
        <f ca="1">$B$2*$A$2*(Harvesting!B142/1000)</f>
        <v>0</v>
      </c>
      <c r="D134" s="88"/>
      <c r="E134" s="88"/>
      <c r="F134" s="88"/>
      <c r="G134" s="88"/>
      <c r="H134" s="88">
        <f ca="1">$B$2*$A$2*(Harvesting!DW142/1000)</f>
        <v>0</v>
      </c>
      <c r="I134" s="88"/>
      <c r="J134" s="88"/>
      <c r="K134" s="88"/>
      <c r="L134" s="88"/>
      <c r="M134" s="88"/>
    </row>
    <row r="135" spans="1:13">
      <c r="A135" s="88"/>
      <c r="B135" s="88"/>
      <c r="C135" s="90">
        <f ca="1">$B$2*$A$2*(Harvesting!B143/1000)</f>
        <v>0</v>
      </c>
      <c r="D135" s="88"/>
      <c r="E135" s="88"/>
      <c r="F135" s="88"/>
      <c r="G135" s="88"/>
      <c r="H135" s="88">
        <f ca="1">$B$2*$A$2*(Harvesting!DW143/1000)</f>
        <v>38.328188322142317</v>
      </c>
      <c r="I135" s="88"/>
      <c r="J135" s="88"/>
      <c r="K135" s="88"/>
      <c r="L135" s="88"/>
      <c r="M135" s="88"/>
    </row>
    <row r="136" spans="1:13">
      <c r="A136" s="88"/>
      <c r="B136" s="88"/>
      <c r="C136" s="90">
        <f ca="1">$B$2*$A$2*(Harvesting!B144/1000)</f>
        <v>43.241518994624009</v>
      </c>
      <c r="D136" s="88"/>
      <c r="E136" s="88"/>
      <c r="F136" s="88"/>
      <c r="G136" s="88"/>
      <c r="H136" s="88">
        <f ca="1">$B$2*$A$2*(Harvesting!DW144/1000)</f>
        <v>215.50954155917717</v>
      </c>
      <c r="I136" s="88"/>
      <c r="J136" s="88"/>
      <c r="K136" s="88"/>
      <c r="L136" s="88"/>
      <c r="M136" s="88"/>
    </row>
    <row r="137" spans="1:13">
      <c r="A137" s="88"/>
      <c r="B137" s="88"/>
      <c r="C137" s="90">
        <f ca="1">$B$2*$A$2*(Harvesting!B145/1000)</f>
        <v>26.322095892380268</v>
      </c>
      <c r="D137" s="88"/>
      <c r="E137" s="88"/>
      <c r="F137" s="88"/>
      <c r="G137" s="88"/>
      <c r="H137" s="88">
        <f ca="1">$B$2*$A$2*(Harvesting!DW145/1000)</f>
        <v>162.94670629114071</v>
      </c>
      <c r="I137" s="88"/>
      <c r="J137" s="88"/>
      <c r="K137" s="88"/>
      <c r="L137" s="88"/>
      <c r="M137" s="88"/>
    </row>
    <row r="138" spans="1:13">
      <c r="A138" s="88"/>
      <c r="B138" s="88"/>
      <c r="C138" s="90">
        <f ca="1">$B$2*$A$2*(Harvesting!B146/1000)</f>
        <v>313.19816016250758</v>
      </c>
      <c r="D138" s="88"/>
      <c r="E138" s="88"/>
      <c r="F138" s="88"/>
      <c r="G138" s="88"/>
      <c r="H138" s="88">
        <f ca="1">$B$2*$A$2*(Harvesting!DW146/1000)</f>
        <v>6.2229840112868748</v>
      </c>
      <c r="I138" s="88"/>
      <c r="J138" s="88"/>
      <c r="K138" s="88"/>
      <c r="L138" s="88"/>
      <c r="M138" s="88"/>
    </row>
    <row r="139" spans="1:13">
      <c r="A139" s="88"/>
      <c r="B139" s="88"/>
      <c r="C139" s="90">
        <f ca="1">$B$2*$A$2*(Harvesting!B147/1000)</f>
        <v>0</v>
      </c>
      <c r="D139" s="88"/>
      <c r="E139" s="88"/>
      <c r="F139" s="88"/>
      <c r="G139" s="88"/>
      <c r="H139" s="88">
        <f ca="1">$B$2*$A$2*(Harvesting!DW147/1000)</f>
        <v>0</v>
      </c>
      <c r="I139" s="88"/>
      <c r="J139" s="88"/>
      <c r="K139" s="88"/>
      <c r="L139" s="88"/>
      <c r="M139" s="88"/>
    </row>
    <row r="140" spans="1:13">
      <c r="A140" s="88"/>
      <c r="B140" s="88"/>
      <c r="C140" s="90">
        <f ca="1">$B$2*$A$2*(Harvesting!B148/1000)</f>
        <v>15.199781786823896</v>
      </c>
      <c r="D140" s="88"/>
      <c r="E140" s="88"/>
      <c r="F140" s="88"/>
      <c r="G140" s="88"/>
      <c r="H140" s="88">
        <f ca="1">$B$2*$A$2*(Harvesting!DW148/1000)</f>
        <v>20.637425137219907</v>
      </c>
      <c r="I140" s="88"/>
      <c r="J140" s="88"/>
      <c r="K140" s="88"/>
      <c r="L140" s="88"/>
      <c r="M140" s="88"/>
    </row>
    <row r="141" spans="1:13">
      <c r="A141" s="88"/>
      <c r="B141" s="88"/>
      <c r="C141" s="90">
        <f ca="1">$B$2*$A$2*(Harvesting!B149/1000)</f>
        <v>101.28819207038229</v>
      </c>
      <c r="D141" s="88"/>
      <c r="E141" s="88"/>
      <c r="F141" s="88"/>
      <c r="G141" s="88"/>
      <c r="H141" s="88">
        <f ca="1">$B$2*$A$2*(Harvesting!DW149/1000)</f>
        <v>0</v>
      </c>
      <c r="I141" s="88"/>
      <c r="J141" s="88"/>
      <c r="K141" s="88"/>
      <c r="L141" s="88"/>
      <c r="M141" s="88"/>
    </row>
    <row r="142" spans="1:13">
      <c r="A142" s="88"/>
      <c r="B142" s="88"/>
      <c r="C142" s="90">
        <f ca="1">$B$2*$A$2*(Harvesting!B150/1000)</f>
        <v>1.6253966124628716</v>
      </c>
      <c r="D142" s="88"/>
      <c r="E142" s="88"/>
      <c r="F142" s="88"/>
      <c r="G142" s="88"/>
      <c r="H142" s="88">
        <f ca="1">$B$2*$A$2*(Harvesting!DW150/1000)</f>
        <v>8.2262148242921107</v>
      </c>
      <c r="I142" s="88"/>
      <c r="J142" s="88"/>
      <c r="K142" s="88"/>
      <c r="L142" s="88"/>
      <c r="M142" s="88"/>
    </row>
    <row r="143" spans="1:13">
      <c r="A143" s="88"/>
      <c r="B143" s="88"/>
      <c r="C143" s="90">
        <f ca="1">$B$2*$A$2*(Harvesting!B151/1000)</f>
        <v>313.60109504586296</v>
      </c>
      <c r="D143" s="88"/>
      <c r="E143" s="88"/>
      <c r="F143" s="88"/>
      <c r="G143" s="88"/>
      <c r="H143" s="88">
        <f ca="1">$B$2*$A$2*(Harvesting!DW151/1000)</f>
        <v>130.97614938429794</v>
      </c>
      <c r="I143" s="88"/>
      <c r="J143" s="88"/>
      <c r="K143" s="88"/>
      <c r="L143" s="88"/>
      <c r="M143" s="88"/>
    </row>
    <row r="144" spans="1:13">
      <c r="A144" s="88"/>
      <c r="B144" s="88"/>
      <c r="C144" s="90">
        <f ca="1">$B$2*$A$2*(Harvesting!B152/1000)</f>
        <v>91.933246586477949</v>
      </c>
      <c r="D144" s="88"/>
      <c r="E144" s="88"/>
      <c r="F144" s="88"/>
      <c r="G144" s="88"/>
      <c r="H144" s="88">
        <f ca="1">$B$2*$A$2*(Harvesting!DW152/1000)</f>
        <v>235.99760852453309</v>
      </c>
      <c r="I144" s="88"/>
      <c r="J144" s="88"/>
      <c r="K144" s="88"/>
      <c r="L144" s="88"/>
      <c r="M144" s="88"/>
    </row>
    <row r="145" spans="1:13">
      <c r="A145" s="88"/>
      <c r="B145" s="88"/>
      <c r="C145" s="90">
        <f ca="1">$B$2*$A$2*(Harvesting!B153/1000)</f>
        <v>0</v>
      </c>
      <c r="D145" s="88"/>
      <c r="E145" s="88"/>
      <c r="F145" s="88"/>
      <c r="G145" s="88"/>
      <c r="H145" s="88">
        <f ca="1">$B$2*$A$2*(Harvesting!DW153/1000)</f>
        <v>4.3241193661773263</v>
      </c>
      <c r="I145" s="88"/>
      <c r="J145" s="88"/>
      <c r="K145" s="88"/>
      <c r="L145" s="88"/>
      <c r="M145" s="88"/>
    </row>
    <row r="146" spans="1:13">
      <c r="A146" s="88"/>
      <c r="B146" s="88"/>
      <c r="C146" s="90">
        <f ca="1">$B$2*$A$2*(Harvesting!B154/1000)</f>
        <v>0</v>
      </c>
      <c r="D146" s="88"/>
      <c r="E146" s="88"/>
      <c r="F146" s="88"/>
      <c r="G146" s="88"/>
      <c r="H146" s="88">
        <f ca="1">$B$2*$A$2*(Harvesting!DW154/1000)</f>
        <v>250.22395912171578</v>
      </c>
      <c r="I146" s="88"/>
      <c r="J146" s="88"/>
      <c r="K146" s="88"/>
      <c r="L146" s="88"/>
      <c r="M146" s="88"/>
    </row>
    <row r="147" spans="1:13">
      <c r="A147" s="88"/>
      <c r="B147" s="88"/>
      <c r="C147" s="90">
        <f ca="1">$B$2*$A$2*(Harvesting!B155/1000)</f>
        <v>143.52622193908783</v>
      </c>
      <c r="D147" s="88"/>
      <c r="E147" s="88"/>
      <c r="F147" s="88"/>
      <c r="G147" s="88"/>
      <c r="H147" s="88">
        <f ca="1">$B$2*$A$2*(Harvesting!DW155/1000)</f>
        <v>115.92212046325042</v>
      </c>
      <c r="I147" s="88"/>
      <c r="J147" s="88"/>
      <c r="K147" s="88"/>
      <c r="L147" s="88"/>
      <c r="M147" s="88"/>
    </row>
    <row r="148" spans="1:13">
      <c r="A148" s="88"/>
      <c r="B148" s="88"/>
      <c r="C148" s="90">
        <f ca="1">$B$2*$A$2*(Harvesting!B156/1000)</f>
        <v>87.363227680593724</v>
      </c>
      <c r="D148" s="88"/>
      <c r="E148" s="88"/>
      <c r="F148" s="88"/>
      <c r="G148" s="88"/>
      <c r="H148" s="88">
        <f ca="1">$B$2*$A$2*(Harvesting!DW156/1000)</f>
        <v>258.8068051539434</v>
      </c>
      <c r="I148" s="88"/>
      <c r="J148" s="88"/>
      <c r="K148" s="88"/>
      <c r="L148" s="88"/>
      <c r="M148" s="88"/>
    </row>
    <row r="149" spans="1:13">
      <c r="A149" s="88"/>
      <c r="B149" s="88"/>
      <c r="C149" s="90">
        <f ca="1">$B$2*$A$2*(Harvesting!B157/1000)</f>
        <v>431.47522194270448</v>
      </c>
      <c r="D149" s="88"/>
      <c r="E149" s="88"/>
      <c r="F149" s="88"/>
      <c r="G149" s="88"/>
      <c r="H149" s="88">
        <f ca="1">$B$2*$A$2*(Harvesting!DW157/1000)</f>
        <v>0</v>
      </c>
      <c r="I149" s="88"/>
      <c r="J149" s="88"/>
      <c r="K149" s="88"/>
      <c r="L149" s="88"/>
      <c r="M149" s="88"/>
    </row>
    <row r="150" spans="1:13">
      <c r="A150" s="88"/>
      <c r="B150" s="88"/>
      <c r="C150" s="90">
        <f ca="1">$B$2*$A$2*(Harvesting!B158/1000)</f>
        <v>0</v>
      </c>
      <c r="D150" s="88"/>
      <c r="E150" s="88"/>
      <c r="F150" s="88"/>
      <c r="G150" s="88"/>
      <c r="H150" s="88">
        <f ca="1">$B$2*$A$2*(Harvesting!DW158/1000)</f>
        <v>0</v>
      </c>
      <c r="I150" s="88"/>
      <c r="J150" s="88"/>
      <c r="K150" s="88"/>
      <c r="L150" s="88"/>
      <c r="M150" s="88"/>
    </row>
    <row r="151" spans="1:13">
      <c r="A151" s="88"/>
      <c r="B151" s="88"/>
      <c r="C151" s="90">
        <f ca="1">$B$2*$A$2*(Harvesting!B159/1000)</f>
        <v>0</v>
      </c>
      <c r="D151" s="88"/>
      <c r="E151" s="88"/>
      <c r="F151" s="88"/>
      <c r="G151" s="88"/>
      <c r="H151" s="88">
        <f ca="1">$B$2*$A$2*(Harvesting!DW159/1000)</f>
        <v>97.326588773107218</v>
      </c>
      <c r="I151" s="88"/>
      <c r="J151" s="88"/>
      <c r="K151" s="88"/>
      <c r="L151" s="88"/>
      <c r="M151" s="88"/>
    </row>
    <row r="152" spans="1:13">
      <c r="A152" s="88"/>
      <c r="B152" s="88"/>
      <c r="C152" s="90">
        <f ca="1">$B$2*$A$2*(Harvesting!B160/1000)</f>
        <v>158.05648917731105</v>
      </c>
      <c r="D152" s="88"/>
      <c r="E152" s="88"/>
      <c r="F152" s="88"/>
      <c r="G152" s="88"/>
      <c r="H152" s="88">
        <f ca="1">$B$2*$A$2*(Harvesting!DW160/1000)</f>
        <v>0</v>
      </c>
      <c r="I152" s="88"/>
      <c r="J152" s="88"/>
      <c r="K152" s="88"/>
      <c r="L152" s="88"/>
      <c r="M152" s="88"/>
    </row>
    <row r="153" spans="1:13">
      <c r="A153" s="88"/>
      <c r="B153" s="88"/>
      <c r="C153" s="90">
        <f ca="1">$B$2*$A$2*(Harvesting!B161/1000)</f>
        <v>37.59099913947334</v>
      </c>
      <c r="D153" s="88"/>
      <c r="E153" s="88"/>
      <c r="F153" s="88"/>
      <c r="G153" s="88"/>
      <c r="H153" s="88">
        <f ca="1">$B$2*$A$2*(Harvesting!DW161/1000)</f>
        <v>68.010727543477202</v>
      </c>
      <c r="I153" s="88"/>
      <c r="J153" s="88"/>
      <c r="K153" s="88"/>
      <c r="L153" s="88"/>
      <c r="M153" s="88"/>
    </row>
    <row r="154" spans="1:13">
      <c r="A154" s="88"/>
      <c r="B154" s="88"/>
      <c r="C154" s="90">
        <f ca="1">$B$2*$A$2*(Harvesting!B162/1000)</f>
        <v>77.512425047323575</v>
      </c>
      <c r="D154" s="88"/>
      <c r="E154" s="88"/>
      <c r="F154" s="88"/>
      <c r="G154" s="88"/>
      <c r="H154" s="88">
        <f ca="1">$B$2*$A$2*(Harvesting!DW162/1000)</f>
        <v>49.996179046436914</v>
      </c>
      <c r="I154" s="88"/>
      <c r="J154" s="88"/>
      <c r="K154" s="88"/>
      <c r="L154" s="88"/>
      <c r="M154" s="88"/>
    </row>
    <row r="155" spans="1:13">
      <c r="A155" s="88"/>
      <c r="B155" s="88"/>
      <c r="C155" s="90">
        <f ca="1">$B$2*$A$2*(Harvesting!B163/1000)</f>
        <v>101.5600351890878</v>
      </c>
      <c r="D155" s="88"/>
      <c r="E155" s="88"/>
      <c r="F155" s="88"/>
      <c r="G155" s="88"/>
      <c r="H155" s="88">
        <f ca="1">$B$2*$A$2*(Harvesting!DW163/1000)</f>
        <v>242.39281152776556</v>
      </c>
      <c r="I155" s="88"/>
      <c r="J155" s="88"/>
      <c r="K155" s="88"/>
      <c r="L155" s="88"/>
      <c r="M155" s="88"/>
    </row>
    <row r="156" spans="1:13">
      <c r="A156" s="88"/>
      <c r="B156" s="88"/>
      <c r="C156" s="90">
        <f ca="1">$B$2*$A$2*(Harvesting!B164/1000)</f>
        <v>236.24798848696236</v>
      </c>
      <c r="D156" s="88"/>
      <c r="E156" s="88"/>
      <c r="F156" s="88"/>
      <c r="G156" s="88"/>
      <c r="H156" s="88">
        <f ca="1">$B$2*$A$2*(Harvesting!DW164/1000)</f>
        <v>0</v>
      </c>
      <c r="I156" s="88"/>
      <c r="J156" s="88"/>
      <c r="K156" s="88"/>
      <c r="L156" s="88"/>
      <c r="M156" s="88"/>
    </row>
    <row r="157" spans="1:13">
      <c r="A157" s="88"/>
      <c r="B157" s="88"/>
      <c r="C157" s="90">
        <f ca="1">$B$2*$A$2*(Harvesting!B165/1000)</f>
        <v>67.636323391448443</v>
      </c>
      <c r="D157" s="88"/>
      <c r="E157" s="88"/>
      <c r="F157" s="88"/>
      <c r="G157" s="88"/>
      <c r="H157" s="88">
        <f ca="1">$B$2*$A$2*(Harvesting!DW165/1000)</f>
        <v>78.734590886358191</v>
      </c>
      <c r="I157" s="88"/>
      <c r="J157" s="88"/>
      <c r="K157" s="88"/>
      <c r="L157" s="88"/>
      <c r="M157" s="88"/>
    </row>
    <row r="158" spans="1:13">
      <c r="A158" s="88"/>
      <c r="B158" s="88"/>
      <c r="C158" s="90">
        <f ca="1">$B$2*$A$2*(Harvesting!B166/1000)</f>
        <v>15.045277406110296</v>
      </c>
      <c r="D158" s="88"/>
      <c r="E158" s="88"/>
      <c r="F158" s="88"/>
      <c r="G158" s="88"/>
      <c r="H158" s="88">
        <f ca="1">$B$2*$A$2*(Harvesting!DW166/1000)</f>
        <v>102.63424469037763</v>
      </c>
      <c r="I158" s="88"/>
      <c r="J158" s="88"/>
      <c r="K158" s="88"/>
      <c r="L158" s="88"/>
      <c r="M158" s="88"/>
    </row>
    <row r="159" spans="1:13">
      <c r="A159" s="88"/>
      <c r="B159" s="88"/>
      <c r="C159" s="90">
        <f ca="1">$B$2*$A$2*(Harvesting!B167/1000)</f>
        <v>99.393526990688045</v>
      </c>
      <c r="D159" s="88"/>
      <c r="E159" s="88"/>
      <c r="F159" s="88"/>
      <c r="G159" s="88"/>
      <c r="H159" s="88">
        <f ca="1">$B$2*$A$2*(Harvesting!DW167/1000)</f>
        <v>19.508990615746342</v>
      </c>
      <c r="I159" s="88"/>
      <c r="J159" s="88"/>
      <c r="K159" s="88"/>
      <c r="L159" s="88"/>
      <c r="M159" s="88"/>
    </row>
    <row r="160" spans="1:13">
      <c r="A160" s="88"/>
      <c r="B160" s="88"/>
      <c r="C160" s="90">
        <f ca="1">$B$2*$A$2*(Harvesting!B168/1000)</f>
        <v>18.016920867717545</v>
      </c>
      <c r="D160" s="88"/>
      <c r="E160" s="88"/>
      <c r="F160" s="88"/>
      <c r="G160" s="88"/>
      <c r="H160" s="88">
        <f ca="1">$B$2*$A$2*(Harvesting!DW168/1000)</f>
        <v>0</v>
      </c>
      <c r="I160" s="88"/>
      <c r="J160" s="88"/>
      <c r="K160" s="88"/>
      <c r="L160" s="88"/>
      <c r="M160" s="88"/>
    </row>
    <row r="161" spans="1:13">
      <c r="A161" s="88"/>
      <c r="B161" s="88"/>
      <c r="C161" s="90">
        <f ca="1">$B$2*$A$2*(Harvesting!B169/1000)</f>
        <v>74.864897001258484</v>
      </c>
      <c r="D161" s="88"/>
      <c r="E161" s="88"/>
      <c r="F161" s="88"/>
      <c r="G161" s="88"/>
      <c r="H161" s="88">
        <f ca="1">$B$2*$A$2*(Harvesting!DW169/1000)</f>
        <v>44.931202427848007</v>
      </c>
      <c r="I161" s="88"/>
      <c r="J161" s="88"/>
      <c r="K161" s="88"/>
      <c r="L161" s="88"/>
      <c r="M161" s="88"/>
    </row>
    <row r="162" spans="1:13">
      <c r="A162" s="88"/>
      <c r="B162" s="88"/>
      <c r="C162" s="90">
        <f ca="1">$B$2*$A$2*(Harvesting!B170/1000)</f>
        <v>37.537913542691832</v>
      </c>
      <c r="D162" s="88"/>
      <c r="E162" s="88"/>
      <c r="F162" s="88"/>
      <c r="G162" s="88"/>
      <c r="H162" s="88">
        <f ca="1">$B$2*$A$2*(Harvesting!DW170/1000)</f>
        <v>105.48330459735611</v>
      </c>
      <c r="I162" s="88"/>
      <c r="J162" s="88"/>
      <c r="K162" s="88"/>
      <c r="L162" s="88"/>
      <c r="M162" s="88"/>
    </row>
    <row r="163" spans="1:13">
      <c r="A163" s="88"/>
      <c r="B163" s="88"/>
      <c r="C163" s="90">
        <f ca="1">$B$2*$A$2*(Harvesting!B171/1000)</f>
        <v>0</v>
      </c>
      <c r="D163" s="88"/>
      <c r="E163" s="88"/>
      <c r="F163" s="88"/>
      <c r="G163" s="88"/>
      <c r="H163" s="88">
        <f ca="1">$B$2*$A$2*(Harvesting!DW171/1000)</f>
        <v>99.445883793729678</v>
      </c>
      <c r="I163" s="88"/>
      <c r="J163" s="88"/>
      <c r="K163" s="88"/>
      <c r="L163" s="88"/>
      <c r="M163" s="88"/>
    </row>
    <row r="164" spans="1:13">
      <c r="A164" s="88"/>
      <c r="B164" s="88"/>
      <c r="C164" s="90">
        <f ca="1">$B$2*$A$2*(Harvesting!B172/1000)</f>
        <v>42.53804481926894</v>
      </c>
      <c r="D164" s="88"/>
      <c r="E164" s="88"/>
      <c r="F164" s="88"/>
      <c r="G164" s="88"/>
      <c r="H164" s="88">
        <f ca="1">$B$2*$A$2*(Harvesting!DW172/1000)</f>
        <v>7.6351419598530255</v>
      </c>
      <c r="I164" s="88"/>
      <c r="J164" s="88"/>
      <c r="K164" s="88"/>
      <c r="L164" s="88"/>
      <c r="M164" s="88"/>
    </row>
    <row r="165" spans="1:13">
      <c r="A165" s="88"/>
      <c r="B165" s="88"/>
      <c r="C165" s="90">
        <f ca="1">$B$2*$A$2*(Harvesting!B173/1000)</f>
        <v>0</v>
      </c>
      <c r="D165" s="88"/>
      <c r="E165" s="88"/>
      <c r="F165" s="88"/>
      <c r="G165" s="88"/>
      <c r="H165" s="88">
        <f ca="1">$B$2*$A$2*(Harvesting!DW173/1000)</f>
        <v>166.52884929672109</v>
      </c>
      <c r="I165" s="88"/>
      <c r="J165" s="88"/>
      <c r="K165" s="88"/>
      <c r="L165" s="88"/>
      <c r="M165" s="88"/>
    </row>
    <row r="166" spans="1:13">
      <c r="A166" s="88"/>
      <c r="B166" s="88"/>
      <c r="C166" s="90">
        <f ca="1">$B$2*$A$2*(Harvesting!B174/1000)</f>
        <v>6.4593532222623971</v>
      </c>
      <c r="D166" s="88"/>
      <c r="E166" s="88"/>
      <c r="F166" s="88"/>
      <c r="G166" s="88"/>
      <c r="H166" s="88">
        <f ca="1">$B$2*$A$2*(Harvesting!DW174/1000)</f>
        <v>6.6237932937537263</v>
      </c>
      <c r="I166" s="88"/>
      <c r="J166" s="88"/>
      <c r="K166" s="88"/>
      <c r="L166" s="88"/>
      <c r="M166" s="88"/>
    </row>
    <row r="167" spans="1:13">
      <c r="A167" s="88"/>
      <c r="B167" s="88"/>
      <c r="C167" s="90">
        <f ca="1">$B$2*$A$2*(Harvesting!B175/1000)</f>
        <v>0</v>
      </c>
      <c r="D167" s="88"/>
      <c r="E167" s="88"/>
      <c r="F167" s="88"/>
      <c r="G167" s="88"/>
      <c r="H167" s="88">
        <f ca="1">$B$2*$A$2*(Harvesting!DW175/1000)</f>
        <v>150.87809634427535</v>
      </c>
      <c r="I167" s="88"/>
      <c r="J167" s="88"/>
      <c r="K167" s="88"/>
      <c r="L167" s="88"/>
      <c r="M167" s="88"/>
    </row>
    <row r="168" spans="1:13">
      <c r="A168" s="88"/>
      <c r="B168" s="88"/>
      <c r="C168" s="90">
        <f ca="1">$B$2*$A$2*(Harvesting!B176/1000)</f>
        <v>0</v>
      </c>
      <c r="D168" s="88"/>
      <c r="E168" s="88"/>
      <c r="F168" s="88"/>
      <c r="G168" s="88"/>
      <c r="H168" s="88">
        <f ca="1">$B$2*$A$2*(Harvesting!DW176/1000)</f>
        <v>72.217613548518415</v>
      </c>
      <c r="I168" s="88"/>
      <c r="J168" s="88"/>
      <c r="K168" s="88"/>
      <c r="L168" s="88"/>
      <c r="M168" s="88"/>
    </row>
    <row r="169" spans="1:13">
      <c r="A169" s="88"/>
      <c r="B169" s="88"/>
      <c r="C169" s="90">
        <f ca="1">$B$2*$A$2*(Harvesting!B177/1000)</f>
        <v>1.7551884803824098</v>
      </c>
      <c r="D169" s="88"/>
      <c r="E169" s="88"/>
      <c r="F169" s="88"/>
      <c r="G169" s="88"/>
      <c r="H169" s="88">
        <f ca="1">$B$2*$A$2*(Harvesting!DW177/1000)</f>
        <v>15.578896477862022</v>
      </c>
      <c r="I169" s="88"/>
      <c r="J169" s="88"/>
      <c r="K169" s="88"/>
      <c r="L169" s="88"/>
      <c r="M169" s="88"/>
    </row>
    <row r="170" spans="1:13">
      <c r="A170" s="88"/>
      <c r="B170" s="88"/>
      <c r="C170" s="90">
        <f ca="1">$B$2*$A$2*(Harvesting!B178/1000)</f>
        <v>20.076722058035379</v>
      </c>
      <c r="D170" s="88"/>
      <c r="E170" s="88"/>
      <c r="F170" s="88"/>
      <c r="G170" s="88"/>
      <c r="H170" s="88">
        <f ca="1">$B$2*$A$2*(Harvesting!DW178/1000)</f>
        <v>100.21963914705296</v>
      </c>
      <c r="I170" s="88"/>
      <c r="J170" s="88"/>
      <c r="K170" s="88"/>
      <c r="L170" s="88"/>
      <c r="M170" s="88"/>
    </row>
    <row r="171" spans="1:13">
      <c r="A171" s="88"/>
      <c r="B171" s="88"/>
      <c r="C171" s="90">
        <f ca="1">$B$2*$A$2*(Harvesting!B179/1000)</f>
        <v>82.485662981279631</v>
      </c>
      <c r="D171" s="88"/>
      <c r="E171" s="88"/>
      <c r="F171" s="88"/>
      <c r="G171" s="88"/>
      <c r="H171" s="88">
        <f ca="1">$B$2*$A$2*(Harvesting!DW179/1000)</f>
        <v>8.7453873145294505</v>
      </c>
      <c r="I171" s="88"/>
      <c r="J171" s="88"/>
      <c r="K171" s="88"/>
      <c r="L171" s="88"/>
      <c r="M171" s="88"/>
    </row>
    <row r="172" spans="1:13">
      <c r="A172" s="88"/>
      <c r="B172" s="88"/>
      <c r="C172" s="90">
        <f ca="1">$B$2*$A$2*(Harvesting!B180/1000)</f>
        <v>0</v>
      </c>
      <c r="D172" s="88"/>
      <c r="E172" s="88"/>
      <c r="F172" s="88"/>
      <c r="G172" s="88"/>
      <c r="H172" s="88">
        <f ca="1">$B$2*$A$2*(Harvesting!DW180/1000)</f>
        <v>203.46781644583461</v>
      </c>
      <c r="I172" s="88"/>
      <c r="J172" s="88"/>
      <c r="K172" s="88"/>
      <c r="L172" s="88"/>
      <c r="M172" s="88"/>
    </row>
    <row r="173" spans="1:13">
      <c r="A173" s="88"/>
      <c r="B173" s="88"/>
      <c r="C173" s="90">
        <f ca="1">$B$2*$A$2*(Harvesting!B181/1000)</f>
        <v>60.887765323202842</v>
      </c>
      <c r="D173" s="88"/>
      <c r="E173" s="88"/>
      <c r="F173" s="88"/>
      <c r="G173" s="88"/>
      <c r="H173" s="88">
        <f ca="1">$B$2*$A$2*(Harvesting!DW181/1000)</f>
        <v>44.260618930948297</v>
      </c>
      <c r="I173" s="88"/>
      <c r="J173" s="88"/>
      <c r="K173" s="88"/>
      <c r="L173" s="88"/>
      <c r="M173" s="88"/>
    </row>
    <row r="174" spans="1:13">
      <c r="A174" s="88"/>
      <c r="B174" s="88"/>
      <c r="C174" s="90">
        <f ca="1">$B$2*$A$2*(Harvesting!B182/1000)</f>
        <v>248.16406655696258</v>
      </c>
      <c r="D174" s="88"/>
      <c r="E174" s="88"/>
      <c r="F174" s="88"/>
      <c r="G174" s="88"/>
      <c r="H174" s="88">
        <f ca="1">$B$2*$A$2*(Harvesting!DW182/1000)</f>
        <v>0</v>
      </c>
      <c r="I174" s="88"/>
      <c r="J174" s="88"/>
      <c r="K174" s="88"/>
      <c r="L174" s="88"/>
      <c r="M174" s="88"/>
    </row>
    <row r="175" spans="1:13">
      <c r="A175" s="88"/>
      <c r="B175" s="88"/>
      <c r="C175" s="90">
        <f ca="1">$B$2*$A$2*(Harvesting!B183/1000)</f>
        <v>0</v>
      </c>
      <c r="D175" s="88"/>
      <c r="E175" s="88"/>
      <c r="F175" s="88"/>
      <c r="G175" s="88"/>
      <c r="H175" s="88">
        <f ca="1">$B$2*$A$2*(Harvesting!DW183/1000)</f>
        <v>0</v>
      </c>
      <c r="I175" s="88"/>
      <c r="J175" s="88"/>
      <c r="K175" s="88"/>
      <c r="L175" s="88"/>
      <c r="M175" s="88"/>
    </row>
    <row r="176" spans="1:13">
      <c r="A176" s="88"/>
      <c r="B176" s="88"/>
      <c r="C176" s="90">
        <f ca="1">$B$2*$A$2*(Harvesting!B184/1000)</f>
        <v>8.7180568871400315</v>
      </c>
      <c r="D176" s="88"/>
      <c r="E176" s="88"/>
      <c r="F176" s="88"/>
      <c r="G176" s="88"/>
      <c r="H176" s="88">
        <f ca="1">$B$2*$A$2*(Harvesting!DW184/1000)</f>
        <v>0</v>
      </c>
      <c r="I176" s="88"/>
      <c r="J176" s="88"/>
      <c r="K176" s="88"/>
      <c r="L176" s="88"/>
      <c r="M176" s="88"/>
    </row>
    <row r="177" spans="1:13">
      <c r="A177" s="88"/>
      <c r="B177" s="88"/>
      <c r="C177" s="90">
        <f ca="1">$B$2*$A$2*(Harvesting!B185/1000)</f>
        <v>0</v>
      </c>
      <c r="D177" s="88"/>
      <c r="E177" s="88"/>
      <c r="F177" s="88"/>
      <c r="G177" s="88"/>
      <c r="H177" s="88">
        <f ca="1">$B$2*$A$2*(Harvesting!DW185/1000)</f>
        <v>136.99972465659678</v>
      </c>
      <c r="I177" s="88"/>
      <c r="J177" s="88"/>
      <c r="K177" s="88"/>
      <c r="L177" s="88"/>
      <c r="M177" s="88"/>
    </row>
    <row r="178" spans="1:13">
      <c r="A178" s="88"/>
      <c r="B178" s="88"/>
      <c r="C178" s="90">
        <f ca="1">$B$2*$A$2*(Harvesting!B186/1000)</f>
        <v>66.399524239218721</v>
      </c>
      <c r="D178" s="88"/>
      <c r="E178" s="88"/>
      <c r="F178" s="88"/>
      <c r="G178" s="88"/>
      <c r="H178" s="88">
        <f ca="1">$B$2*$A$2*(Harvesting!DW186/1000)</f>
        <v>58.904788650318004</v>
      </c>
      <c r="I178" s="88"/>
      <c r="J178" s="88"/>
      <c r="K178" s="88"/>
      <c r="L178" s="88"/>
      <c r="M178" s="88"/>
    </row>
    <row r="179" spans="1:13">
      <c r="A179" s="88"/>
      <c r="B179" s="88"/>
      <c r="C179" s="90">
        <f ca="1">$B$2*$A$2*(Harvesting!B187/1000)</f>
        <v>30.761576359098949</v>
      </c>
      <c r="D179" s="88"/>
      <c r="E179" s="88"/>
      <c r="F179" s="88"/>
      <c r="G179" s="88"/>
      <c r="H179" s="88">
        <f ca="1">$B$2*$A$2*(Harvesting!DW187/1000)</f>
        <v>2.8578294189489246</v>
      </c>
      <c r="I179" s="88"/>
      <c r="J179" s="88"/>
      <c r="K179" s="88"/>
      <c r="L179" s="88"/>
      <c r="M179" s="88"/>
    </row>
    <row r="180" spans="1:13">
      <c r="A180" s="88"/>
      <c r="B180" s="88"/>
      <c r="C180" s="90">
        <f ca="1">$B$2*$A$2*(Harvesting!B188/1000)</f>
        <v>4.1928698091346348</v>
      </c>
      <c r="D180" s="88"/>
      <c r="E180" s="88"/>
      <c r="F180" s="88"/>
      <c r="G180" s="88"/>
      <c r="H180" s="88">
        <f ca="1">$B$2*$A$2*(Harvesting!DW188/1000)</f>
        <v>28.314293749584312</v>
      </c>
      <c r="I180" s="88"/>
      <c r="J180" s="88"/>
      <c r="K180" s="88"/>
      <c r="L180" s="88"/>
      <c r="M180" s="88"/>
    </row>
    <row r="181" spans="1:13">
      <c r="A181" s="88"/>
      <c r="B181" s="88"/>
      <c r="C181" s="90">
        <f ca="1">$B$2*$A$2*(Harvesting!B189/1000)</f>
        <v>62.37128824659262</v>
      </c>
      <c r="D181" s="88"/>
      <c r="E181" s="88"/>
      <c r="F181" s="88"/>
      <c r="G181" s="88"/>
      <c r="H181" s="88">
        <f ca="1">$B$2*$A$2*(Harvesting!DW189/1000)</f>
        <v>0</v>
      </c>
      <c r="I181" s="88"/>
      <c r="J181" s="88"/>
      <c r="K181" s="88"/>
      <c r="L181" s="88"/>
      <c r="M181" s="88"/>
    </row>
    <row r="182" spans="1:13">
      <c r="A182" s="88"/>
      <c r="B182" s="88"/>
      <c r="C182" s="90">
        <f ca="1">$B$2*$A$2*(Harvesting!B190/1000)</f>
        <v>25.627444281813428</v>
      </c>
      <c r="D182" s="88"/>
      <c r="E182" s="88"/>
      <c r="F182" s="88"/>
      <c r="G182" s="88"/>
      <c r="H182" s="88">
        <f ca="1">$B$2*$A$2*(Harvesting!DW190/1000)</f>
        <v>0</v>
      </c>
      <c r="I182" s="88"/>
      <c r="J182" s="88"/>
      <c r="K182" s="88"/>
      <c r="L182" s="88"/>
      <c r="M182" s="88"/>
    </row>
    <row r="183" spans="1:13">
      <c r="A183" s="88"/>
      <c r="B183" s="88"/>
      <c r="C183" s="90">
        <f ca="1">$B$2*$A$2*(Harvesting!B191/1000)</f>
        <v>130.37175147930648</v>
      </c>
      <c r="D183" s="88"/>
      <c r="E183" s="88"/>
      <c r="F183" s="88"/>
      <c r="G183" s="88"/>
      <c r="H183" s="88">
        <f ca="1">$B$2*$A$2*(Harvesting!DW191/1000)</f>
        <v>143.14808038075427</v>
      </c>
      <c r="I183" s="88"/>
      <c r="J183" s="88"/>
      <c r="K183" s="88"/>
      <c r="L183" s="88"/>
      <c r="M183" s="88"/>
    </row>
    <row r="184" spans="1:13">
      <c r="A184" s="88"/>
      <c r="B184" s="88"/>
      <c r="C184" s="90">
        <f ca="1">$B$2*$A$2*(Harvesting!B192/1000)</f>
        <v>38.900412709328883</v>
      </c>
      <c r="D184" s="88"/>
      <c r="E184" s="88"/>
      <c r="F184" s="88"/>
      <c r="G184" s="88"/>
      <c r="H184" s="88">
        <f ca="1">$B$2*$A$2*(Harvesting!DW192/1000)</f>
        <v>63.915489013463919</v>
      </c>
      <c r="I184" s="88"/>
      <c r="J184" s="88"/>
      <c r="K184" s="88"/>
      <c r="L184" s="88"/>
      <c r="M184" s="88"/>
    </row>
    <row r="185" spans="1:13">
      <c r="A185" s="88"/>
      <c r="B185" s="88"/>
      <c r="C185" s="90">
        <f ca="1">$B$2*$A$2*(Harvesting!B193/1000)</f>
        <v>0</v>
      </c>
      <c r="D185" s="88"/>
      <c r="E185" s="88"/>
      <c r="F185" s="88"/>
      <c r="G185" s="88"/>
      <c r="H185" s="88">
        <f ca="1">$B$2*$A$2*(Harvesting!DW193/1000)</f>
        <v>161.41063128781954</v>
      </c>
      <c r="I185" s="88"/>
      <c r="J185" s="88"/>
      <c r="K185" s="88"/>
      <c r="L185" s="88"/>
      <c r="M185" s="88"/>
    </row>
    <row r="186" spans="1:13">
      <c r="A186" s="88"/>
      <c r="B186" s="88"/>
      <c r="C186" s="90">
        <f ca="1">$B$2*$A$2*(Harvesting!B194/1000)</f>
        <v>32.886191714077171</v>
      </c>
      <c r="D186" s="88"/>
      <c r="E186" s="88"/>
      <c r="F186" s="88"/>
      <c r="G186" s="88"/>
      <c r="H186" s="88">
        <f ca="1">$B$2*$A$2*(Harvesting!DW194/1000)</f>
        <v>123.18334606202853</v>
      </c>
      <c r="I186" s="88"/>
      <c r="J186" s="88"/>
      <c r="K186" s="88"/>
      <c r="L186" s="88"/>
      <c r="M186" s="88"/>
    </row>
    <row r="187" spans="1:13">
      <c r="A187" s="88"/>
      <c r="B187" s="88"/>
      <c r="C187" s="90">
        <f ca="1">$B$2*$A$2*(Harvesting!B195/1000)</f>
        <v>17.061842830035303</v>
      </c>
      <c r="D187" s="88"/>
      <c r="E187" s="88"/>
      <c r="F187" s="88"/>
      <c r="G187" s="88"/>
      <c r="H187" s="88">
        <f ca="1">$B$2*$A$2*(Harvesting!DW195/1000)</f>
        <v>80.878248723802827</v>
      </c>
      <c r="I187" s="88"/>
      <c r="J187" s="88"/>
      <c r="K187" s="88"/>
      <c r="L187" s="88"/>
      <c r="M187" s="88"/>
    </row>
    <row r="188" spans="1:13">
      <c r="A188" s="88"/>
      <c r="B188" s="88"/>
      <c r="C188" s="90">
        <f ca="1">$B$2*$A$2*(Harvesting!B196/1000)</f>
        <v>190.33880223191991</v>
      </c>
      <c r="D188" s="88"/>
      <c r="E188" s="88"/>
      <c r="F188" s="88"/>
      <c r="G188" s="88"/>
      <c r="H188" s="88">
        <f ca="1">$B$2*$A$2*(Harvesting!DW196/1000)</f>
        <v>131.4057327661879</v>
      </c>
      <c r="I188" s="88"/>
      <c r="J188" s="88"/>
      <c r="K188" s="88"/>
      <c r="L188" s="88"/>
      <c r="M188" s="88"/>
    </row>
    <row r="189" spans="1:13">
      <c r="A189" s="88"/>
      <c r="B189" s="88"/>
      <c r="C189" s="90">
        <f ca="1">$B$2*$A$2*(Harvesting!B197/1000)</f>
        <v>0</v>
      </c>
      <c r="D189" s="88"/>
      <c r="E189" s="88"/>
      <c r="F189" s="88"/>
      <c r="G189" s="88"/>
      <c r="H189" s="88">
        <f ca="1">$B$2*$A$2*(Harvesting!DW197/1000)</f>
        <v>51.280727607688398</v>
      </c>
      <c r="I189" s="88"/>
      <c r="J189" s="88"/>
      <c r="K189" s="88"/>
      <c r="L189" s="88"/>
      <c r="M189" s="88"/>
    </row>
    <row r="190" spans="1:13">
      <c r="A190" s="88"/>
      <c r="B190" s="88"/>
      <c r="C190" s="90">
        <f ca="1">$B$2*$A$2*(Harvesting!B198/1000)</f>
        <v>315.01170628689192</v>
      </c>
      <c r="D190" s="88"/>
      <c r="E190" s="88"/>
      <c r="F190" s="88"/>
      <c r="G190" s="88"/>
      <c r="H190" s="88">
        <f ca="1">$B$2*$A$2*(Harvesting!DW198/1000)</f>
        <v>113.59036852609557</v>
      </c>
      <c r="I190" s="88"/>
      <c r="J190" s="88"/>
      <c r="K190" s="88"/>
      <c r="L190" s="88"/>
      <c r="M190" s="88"/>
    </row>
    <row r="191" spans="1:13">
      <c r="A191" s="88"/>
      <c r="B191" s="88"/>
      <c r="C191" s="90">
        <f ca="1">$B$2*$A$2*(Harvesting!B199/1000)</f>
        <v>79.40477266714943</v>
      </c>
      <c r="D191" s="88"/>
      <c r="E191" s="88"/>
      <c r="F191" s="88"/>
      <c r="G191" s="88"/>
      <c r="H191" s="88">
        <f ca="1">$B$2*$A$2*(Harvesting!DW199/1000)</f>
        <v>385.22845631501923</v>
      </c>
      <c r="I191" s="88"/>
      <c r="J191" s="88"/>
      <c r="K191" s="88"/>
      <c r="L191" s="88"/>
      <c r="M191" s="88"/>
    </row>
    <row r="192" spans="1:13">
      <c r="A192" s="88"/>
      <c r="B192" s="88"/>
      <c r="C192" s="90">
        <f ca="1">$B$2*$A$2*(Harvesting!B200/1000)</f>
        <v>206.39923239976406</v>
      </c>
      <c r="D192" s="88"/>
      <c r="E192" s="88"/>
      <c r="F192" s="88"/>
      <c r="G192" s="88"/>
      <c r="H192" s="88">
        <f ca="1">$B$2*$A$2*(Harvesting!DW200/1000)</f>
        <v>17.657598893819536</v>
      </c>
      <c r="I192" s="88"/>
      <c r="J192" s="88"/>
      <c r="K192" s="88"/>
      <c r="L192" s="88"/>
      <c r="M192" s="88"/>
    </row>
    <row r="193" spans="1:13">
      <c r="A193" s="88"/>
      <c r="B193" s="88"/>
      <c r="C193" s="90">
        <f ca="1">$B$2*$A$2*(Harvesting!B201/1000)</f>
        <v>0</v>
      </c>
      <c r="D193" s="88"/>
      <c r="E193" s="88"/>
      <c r="F193" s="88"/>
      <c r="G193" s="88"/>
      <c r="H193" s="88">
        <f ca="1">$B$2*$A$2*(Harvesting!DW201/1000)</f>
        <v>70.977413056246476</v>
      </c>
      <c r="I193" s="88"/>
      <c r="J193" s="88"/>
      <c r="K193" s="88"/>
      <c r="L193" s="88"/>
      <c r="M193" s="88"/>
    </row>
    <row r="194" spans="1:13">
      <c r="A194" s="88"/>
      <c r="B194" s="88"/>
      <c r="C194" s="90">
        <f ca="1">$B$2*$A$2*(Harvesting!B202/1000)</f>
        <v>0</v>
      </c>
      <c r="D194" s="88"/>
      <c r="E194" s="88"/>
      <c r="F194" s="88"/>
      <c r="G194" s="88"/>
      <c r="H194" s="88">
        <f ca="1">$B$2*$A$2*(Harvesting!DW202/1000)</f>
        <v>77.26995773162065</v>
      </c>
      <c r="I194" s="88"/>
      <c r="J194" s="88"/>
      <c r="K194" s="88"/>
      <c r="L194" s="88"/>
      <c r="M194" s="88"/>
    </row>
    <row r="195" spans="1:13">
      <c r="A195" s="88"/>
      <c r="B195" s="88"/>
      <c r="C195" s="90">
        <f ca="1">$B$2*$A$2*(Harvesting!B203/1000)</f>
        <v>94.058828006770554</v>
      </c>
      <c r="D195" s="88"/>
      <c r="E195" s="88"/>
      <c r="F195" s="88"/>
      <c r="G195" s="88"/>
      <c r="H195" s="88">
        <f ca="1">$B$2*$A$2*(Harvesting!DW203/1000)</f>
        <v>0</v>
      </c>
      <c r="I195" s="88"/>
      <c r="J195" s="88"/>
      <c r="K195" s="88"/>
      <c r="L195" s="88"/>
      <c r="M195" s="88"/>
    </row>
    <row r="196" spans="1:13">
      <c r="A196" s="88"/>
      <c r="B196" s="88"/>
      <c r="C196" s="90">
        <f ca="1">$B$2*$A$2*(Harvesting!B204/1000)</f>
        <v>50.359538082149946</v>
      </c>
      <c r="D196" s="88"/>
      <c r="E196" s="88"/>
      <c r="F196" s="88"/>
      <c r="G196" s="88"/>
      <c r="H196" s="88">
        <f ca="1">$B$2*$A$2*(Harvesting!DW204/1000)</f>
        <v>65.391426098269264</v>
      </c>
      <c r="I196" s="88"/>
      <c r="J196" s="88"/>
      <c r="K196" s="88"/>
      <c r="L196" s="88"/>
      <c r="M196" s="88"/>
    </row>
    <row r="197" spans="1:13">
      <c r="A197" s="88"/>
      <c r="B197" s="88"/>
      <c r="C197" s="90">
        <f ca="1">$B$2*$A$2*(Harvesting!B205/1000)</f>
        <v>62.126990258328952</v>
      </c>
      <c r="D197" s="88"/>
      <c r="E197" s="88"/>
      <c r="F197" s="88"/>
      <c r="G197" s="88"/>
      <c r="H197" s="88">
        <f ca="1">$B$2*$A$2*(Harvesting!DW205/1000)</f>
        <v>23.275204925350081</v>
      </c>
      <c r="I197" s="88"/>
      <c r="J197" s="88"/>
      <c r="K197" s="88"/>
      <c r="L197" s="88"/>
      <c r="M197" s="88"/>
    </row>
    <row r="198" spans="1:13">
      <c r="A198" s="88"/>
      <c r="B198" s="88"/>
      <c r="C198" s="90">
        <f ca="1">$B$2*$A$2*(Harvesting!B206/1000)</f>
        <v>15.955997394914325</v>
      </c>
      <c r="D198" s="88"/>
      <c r="E198" s="88"/>
      <c r="F198" s="88"/>
      <c r="G198" s="88"/>
      <c r="H198" s="88">
        <f ca="1">$B$2*$A$2*(Harvesting!DW206/1000)</f>
        <v>171.66294307946782</v>
      </c>
      <c r="I198" s="88"/>
      <c r="J198" s="88"/>
      <c r="K198" s="88"/>
      <c r="L198" s="88"/>
      <c r="M198" s="88"/>
    </row>
    <row r="199" spans="1:13">
      <c r="A199" s="88"/>
      <c r="B199" s="88"/>
      <c r="C199" s="90">
        <f ca="1">$B$2*$A$2*(Harvesting!B207/1000)</f>
        <v>0</v>
      </c>
      <c r="D199" s="88"/>
      <c r="E199" s="88"/>
      <c r="F199" s="88"/>
      <c r="G199" s="88"/>
      <c r="H199" s="88">
        <f ca="1">$B$2*$A$2*(Harvesting!DW207/1000)</f>
        <v>53.317618138982795</v>
      </c>
      <c r="I199" s="88"/>
      <c r="J199" s="88"/>
      <c r="K199" s="88"/>
      <c r="L199" s="88"/>
      <c r="M199" s="88"/>
    </row>
    <row r="200" spans="1:13">
      <c r="A200" s="88"/>
      <c r="B200" s="88"/>
      <c r="C200" s="90">
        <f ca="1">$B$2*$A$2*(Harvesting!B208/1000)</f>
        <v>193.03755746905685</v>
      </c>
      <c r="D200" s="88"/>
      <c r="E200" s="88"/>
      <c r="F200" s="88"/>
      <c r="G200" s="88"/>
      <c r="H200" s="88">
        <f ca="1">$B$2*$A$2*(Harvesting!DW208/1000)</f>
        <v>11.013625275596405</v>
      </c>
      <c r="I200" s="88"/>
      <c r="J200" s="88"/>
      <c r="K200" s="88"/>
      <c r="L200" s="88"/>
      <c r="M200" s="88"/>
    </row>
    <row r="201" spans="1:13">
      <c r="A201" s="88"/>
      <c r="B201" s="88"/>
      <c r="C201" s="90">
        <f ca="1">$B$2*$A$2*(Harvesting!B209/1000)</f>
        <v>134.81415237906347</v>
      </c>
      <c r="D201" s="88"/>
      <c r="E201" s="88"/>
      <c r="F201" s="88"/>
      <c r="G201" s="88"/>
      <c r="H201" s="88">
        <f ca="1">$B$2*$A$2*(Harvesting!DW209/1000)</f>
        <v>106.13098850187637</v>
      </c>
      <c r="I201" s="88"/>
      <c r="J201" s="88"/>
      <c r="K201" s="88"/>
      <c r="L201" s="88"/>
      <c r="M201" s="88"/>
    </row>
    <row r="202" spans="1:13">
      <c r="A202" s="88"/>
      <c r="B202" s="88"/>
      <c r="C202" s="90">
        <f ca="1">$B$2*$A$2*(Harvesting!B210/1000)</f>
        <v>32.544925979004759</v>
      </c>
      <c r="D202" s="88"/>
      <c r="E202" s="88"/>
      <c r="F202" s="88"/>
      <c r="G202" s="88"/>
      <c r="H202" s="88">
        <f ca="1">$B$2*$A$2*(Harvesting!DW210/1000)</f>
        <v>0</v>
      </c>
      <c r="I202" s="88"/>
      <c r="J202" s="88"/>
      <c r="K202" s="88"/>
      <c r="L202" s="88"/>
      <c r="M202" s="88"/>
    </row>
    <row r="203" spans="1:13">
      <c r="A203" s="88"/>
      <c r="B203" s="88"/>
      <c r="C203" s="90">
        <f ca="1">$B$2*$A$2*(Harvesting!B211/1000)</f>
        <v>51.798873374126046</v>
      </c>
      <c r="D203" s="88"/>
      <c r="E203" s="88"/>
      <c r="F203" s="88"/>
      <c r="G203" s="88"/>
      <c r="H203" s="88">
        <f ca="1">$B$2*$A$2*(Harvesting!DW211/1000)</f>
        <v>6.8447877050065902</v>
      </c>
      <c r="I203" s="88"/>
      <c r="J203" s="88"/>
      <c r="K203" s="88"/>
      <c r="L203" s="88"/>
      <c r="M203" s="88"/>
    </row>
    <row r="204" spans="1:13">
      <c r="A204" s="88"/>
      <c r="B204" s="88"/>
      <c r="C204" s="90">
        <f ca="1">$B$2*$A$2*(Harvesting!B212/1000)</f>
        <v>10.538125394598886</v>
      </c>
      <c r="D204" s="88"/>
      <c r="E204" s="88"/>
      <c r="F204" s="88"/>
      <c r="G204" s="88"/>
      <c r="H204" s="88">
        <f ca="1">$B$2*$A$2*(Harvesting!DW212/1000)</f>
        <v>0</v>
      </c>
      <c r="I204" s="88"/>
      <c r="J204" s="88"/>
      <c r="K204" s="88"/>
      <c r="L204" s="88"/>
      <c r="M204" s="88"/>
    </row>
    <row r="205" spans="1:13">
      <c r="A205" s="88"/>
      <c r="B205" s="88"/>
      <c r="C205" s="90">
        <f ca="1">$B$2*$A$2*(Harvesting!B213/1000)</f>
        <v>19.911666469215749</v>
      </c>
      <c r="D205" s="88"/>
      <c r="E205" s="88"/>
      <c r="F205" s="88"/>
      <c r="G205" s="88"/>
      <c r="H205" s="88">
        <f ca="1">$B$2*$A$2*(Harvesting!DW213/1000)</f>
        <v>4.6612645105411925</v>
      </c>
      <c r="I205" s="88"/>
      <c r="J205" s="88"/>
      <c r="K205" s="88"/>
      <c r="L205" s="88"/>
      <c r="M205" s="88"/>
    </row>
    <row r="206" spans="1:13">
      <c r="A206" s="88"/>
      <c r="B206" s="88"/>
      <c r="C206" s="90">
        <f ca="1">$B$2*$A$2*(Harvesting!B214/1000)</f>
        <v>25.752944617462223</v>
      </c>
      <c r="D206" s="88"/>
      <c r="E206" s="88"/>
      <c r="F206" s="88"/>
      <c r="G206" s="88"/>
      <c r="H206" s="88">
        <f ca="1">$B$2*$A$2*(Harvesting!DW214/1000)</f>
        <v>0</v>
      </c>
      <c r="I206" s="88"/>
      <c r="J206" s="88"/>
      <c r="K206" s="88"/>
      <c r="L206" s="88"/>
      <c r="M206" s="88"/>
    </row>
    <row r="207" spans="1:13">
      <c r="A207" s="88"/>
      <c r="B207" s="88"/>
      <c r="C207" s="90">
        <f ca="1">$B$2*$A$2*(Harvesting!B215/1000)</f>
        <v>8.3802744540798173</v>
      </c>
      <c r="D207" s="88"/>
      <c r="E207" s="88"/>
      <c r="F207" s="88"/>
      <c r="G207" s="88"/>
      <c r="H207" s="88">
        <f ca="1">$B$2*$A$2*(Harvesting!DW215/1000)</f>
        <v>0</v>
      </c>
      <c r="I207" s="88"/>
      <c r="J207" s="88"/>
      <c r="K207" s="88"/>
      <c r="L207" s="88"/>
      <c r="M207" s="88"/>
    </row>
    <row r="208" spans="1:13">
      <c r="A208" s="88"/>
      <c r="B208" s="88"/>
      <c r="C208" s="90">
        <f ca="1">$B$2*$A$2*(Harvesting!B216/1000)</f>
        <v>5.2703802020979209</v>
      </c>
      <c r="D208" s="88"/>
      <c r="E208" s="88"/>
      <c r="F208" s="88"/>
      <c r="G208" s="88"/>
      <c r="H208" s="88">
        <f ca="1">$B$2*$A$2*(Harvesting!DW216/1000)</f>
        <v>0</v>
      </c>
      <c r="I208" s="88"/>
      <c r="J208" s="88"/>
      <c r="K208" s="88"/>
      <c r="L208" s="88"/>
      <c r="M208" s="88"/>
    </row>
    <row r="209" spans="1:13">
      <c r="A209" s="88"/>
      <c r="B209" s="88"/>
      <c r="C209" s="90">
        <f ca="1">$B$2*$A$2*(Harvesting!B217/1000)</f>
        <v>12.534906215855614</v>
      </c>
      <c r="D209" s="88"/>
      <c r="E209" s="88"/>
      <c r="F209" s="88"/>
      <c r="G209" s="88"/>
      <c r="H209" s="88">
        <f ca="1">$B$2*$A$2*(Harvesting!DW217/1000)</f>
        <v>2.1220549072439154</v>
      </c>
      <c r="I209" s="88"/>
      <c r="J209" s="88"/>
      <c r="K209" s="88"/>
      <c r="L209" s="88"/>
      <c r="M209" s="88"/>
    </row>
    <row r="210" spans="1:13">
      <c r="A210" s="88"/>
      <c r="B210" s="88"/>
      <c r="C210" s="90">
        <f ca="1">$B$2*$A$2*(Harvesting!B218/1000)</f>
        <v>26.907980761927735</v>
      </c>
      <c r="D210" s="88"/>
      <c r="E210" s="88"/>
      <c r="F210" s="88"/>
      <c r="G210" s="88"/>
      <c r="H210" s="88">
        <f ca="1">$B$2*$A$2*(Harvesting!DW218/1000)</f>
        <v>131.79974086682861</v>
      </c>
      <c r="I210" s="88"/>
      <c r="J210" s="88"/>
      <c r="K210" s="88"/>
      <c r="L210" s="88"/>
      <c r="M210" s="88"/>
    </row>
    <row r="211" spans="1:13">
      <c r="A211" s="88"/>
      <c r="B211" s="88"/>
      <c r="C211" s="90">
        <f ca="1">$B$2*$A$2*(Harvesting!B219/1000)</f>
        <v>35.267349071910296</v>
      </c>
      <c r="D211" s="88"/>
      <c r="E211" s="88"/>
      <c r="F211" s="88"/>
      <c r="G211" s="88"/>
      <c r="H211" s="88">
        <f ca="1">$B$2*$A$2*(Harvesting!DW219/1000)</f>
        <v>0</v>
      </c>
      <c r="I211" s="88"/>
      <c r="J211" s="88"/>
      <c r="K211" s="88"/>
      <c r="L211" s="88"/>
      <c r="M211" s="88"/>
    </row>
    <row r="212" spans="1:13">
      <c r="A212" s="88"/>
      <c r="B212" s="88"/>
      <c r="C212" s="90">
        <f ca="1">$B$2*$A$2*(Harvesting!B220/1000)</f>
        <v>184.69742570785317</v>
      </c>
      <c r="D212" s="88"/>
      <c r="E212" s="88"/>
      <c r="F212" s="88"/>
      <c r="G212" s="88"/>
      <c r="H212" s="88">
        <f ca="1">$B$2*$A$2*(Harvesting!DW220/1000)</f>
        <v>57.587972606114107</v>
      </c>
      <c r="I212" s="88"/>
      <c r="J212" s="88"/>
      <c r="K212" s="88"/>
      <c r="L212" s="88"/>
      <c r="M212" s="88"/>
    </row>
    <row r="213" spans="1:13">
      <c r="A213" s="88"/>
      <c r="B213" s="88"/>
      <c r="C213" s="90">
        <f ca="1">$B$2*$A$2*(Harvesting!B221/1000)</f>
        <v>18.718424778409357</v>
      </c>
      <c r="D213" s="88"/>
      <c r="E213" s="88"/>
      <c r="F213" s="88"/>
      <c r="G213" s="88"/>
      <c r="H213" s="88">
        <f ca="1">$B$2*$A$2*(Harvesting!DW221/1000)</f>
        <v>8.7985714378854869</v>
      </c>
      <c r="I213" s="88"/>
      <c r="J213" s="88"/>
      <c r="K213" s="88"/>
      <c r="L213" s="88"/>
      <c r="M213" s="88"/>
    </row>
    <row r="214" spans="1:13">
      <c r="A214" s="88"/>
      <c r="B214" s="88"/>
      <c r="C214" s="90">
        <f ca="1">$B$2*$A$2*(Harvesting!B222/1000)</f>
        <v>24.770463055638182</v>
      </c>
      <c r="D214" s="88"/>
      <c r="E214" s="88"/>
      <c r="F214" s="88"/>
      <c r="G214" s="88"/>
      <c r="H214" s="88">
        <f ca="1">$B$2*$A$2*(Harvesting!DW222/1000)</f>
        <v>117.13697260306637</v>
      </c>
      <c r="I214" s="88"/>
      <c r="J214" s="88"/>
      <c r="K214" s="88"/>
      <c r="L214" s="88"/>
      <c r="M214" s="88"/>
    </row>
    <row r="215" spans="1:13">
      <c r="A215" s="88"/>
      <c r="B215" s="88"/>
      <c r="C215" s="90">
        <f ca="1">$B$2*$A$2*(Harvesting!B223/1000)</f>
        <v>11.516601927509953</v>
      </c>
      <c r="D215" s="88"/>
      <c r="E215" s="88"/>
      <c r="F215" s="88"/>
      <c r="G215" s="88"/>
      <c r="H215" s="88">
        <f ca="1">$B$2*$A$2*(Harvesting!DW223/1000)</f>
        <v>54.418334648466356</v>
      </c>
      <c r="I215" s="88"/>
      <c r="J215" s="88"/>
      <c r="K215" s="88"/>
      <c r="L215" s="88"/>
      <c r="M215" s="88"/>
    </row>
    <row r="216" spans="1:13">
      <c r="A216" s="88"/>
      <c r="B216" s="88"/>
      <c r="C216" s="90">
        <f ca="1">$B$2*$A$2*(Harvesting!B224/1000)</f>
        <v>0</v>
      </c>
      <c r="D216" s="88"/>
      <c r="E216" s="88"/>
      <c r="F216" s="88"/>
      <c r="G216" s="88"/>
      <c r="H216" s="88">
        <f ca="1">$B$2*$A$2*(Harvesting!DW224/1000)</f>
        <v>78.294523175367829</v>
      </c>
      <c r="I216" s="88"/>
      <c r="J216" s="88"/>
      <c r="K216" s="88"/>
      <c r="L216" s="88"/>
      <c r="M216" s="88"/>
    </row>
    <row r="217" spans="1:13">
      <c r="A217" s="88"/>
      <c r="B217" s="88"/>
      <c r="C217" s="90">
        <f ca="1">$B$2*$A$2*(Harvesting!B225/1000)</f>
        <v>0</v>
      </c>
      <c r="D217" s="88"/>
      <c r="E217" s="88"/>
      <c r="F217" s="88"/>
      <c r="G217" s="88"/>
      <c r="H217" s="88">
        <f ca="1">$B$2*$A$2*(Harvesting!DW225/1000)</f>
        <v>0</v>
      </c>
      <c r="I217" s="88"/>
      <c r="J217" s="88"/>
      <c r="K217" s="88"/>
      <c r="L217" s="88"/>
      <c r="M217" s="88"/>
    </row>
    <row r="218" spans="1:13">
      <c r="A218" s="88"/>
      <c r="B218" s="88"/>
      <c r="C218" s="90">
        <f ca="1">$B$2*$A$2*(Harvesting!B226/1000)</f>
        <v>0</v>
      </c>
      <c r="D218" s="88"/>
      <c r="E218" s="88"/>
      <c r="F218" s="88"/>
      <c r="G218" s="88"/>
      <c r="H218" s="88">
        <f ca="1">$B$2*$A$2*(Harvesting!DW226/1000)</f>
        <v>0</v>
      </c>
      <c r="I218" s="88"/>
      <c r="J218" s="88"/>
      <c r="K218" s="88"/>
      <c r="L218" s="88"/>
      <c r="M218" s="88"/>
    </row>
    <row r="219" spans="1:13">
      <c r="A219" s="88"/>
      <c r="B219" s="88"/>
      <c r="C219" s="90">
        <f ca="1">$B$2*$A$2*(Harvesting!B227/1000)</f>
        <v>130.8792269083396</v>
      </c>
      <c r="D219" s="88"/>
      <c r="E219" s="88"/>
      <c r="F219" s="88"/>
      <c r="G219" s="88"/>
      <c r="H219" s="88">
        <f ca="1">$B$2*$A$2*(Harvesting!DW227/1000)</f>
        <v>88.4334331274611</v>
      </c>
      <c r="I219" s="88"/>
      <c r="J219" s="88"/>
      <c r="K219" s="88"/>
      <c r="L219" s="88"/>
      <c r="M219" s="88"/>
    </row>
    <row r="220" spans="1:13">
      <c r="A220" s="88"/>
      <c r="B220" s="88"/>
      <c r="C220" s="90">
        <f ca="1">$B$2*$A$2*(Harvesting!B228/1000)</f>
        <v>89.258402989326882</v>
      </c>
      <c r="D220" s="88"/>
      <c r="E220" s="88"/>
      <c r="F220" s="88"/>
      <c r="G220" s="88"/>
      <c r="H220" s="88">
        <f ca="1">$B$2*$A$2*(Harvesting!DW228/1000)</f>
        <v>59.036223454622473</v>
      </c>
      <c r="I220" s="88"/>
      <c r="J220" s="88"/>
      <c r="K220" s="88"/>
      <c r="L220" s="88"/>
      <c r="M220" s="88"/>
    </row>
    <row r="221" spans="1:13">
      <c r="A221" s="88"/>
      <c r="B221" s="88"/>
      <c r="C221" s="90">
        <f ca="1">$B$2*$A$2*(Harvesting!B229/1000)</f>
        <v>0</v>
      </c>
      <c r="D221" s="88"/>
      <c r="E221" s="88"/>
      <c r="F221" s="88"/>
      <c r="G221" s="88"/>
      <c r="H221" s="88">
        <f ca="1">$B$2*$A$2*(Harvesting!DW229/1000)</f>
        <v>0</v>
      </c>
      <c r="I221" s="88"/>
      <c r="J221" s="88"/>
      <c r="K221" s="88"/>
      <c r="L221" s="88"/>
      <c r="M221" s="88"/>
    </row>
    <row r="222" spans="1:13">
      <c r="A222" s="88"/>
      <c r="B222" s="88"/>
      <c r="C222" s="90">
        <f ca="1">$B$2*$A$2*(Harvesting!B230/1000)</f>
        <v>28.657557225500138</v>
      </c>
      <c r="D222" s="88"/>
      <c r="E222" s="88"/>
      <c r="F222" s="88"/>
      <c r="G222" s="88"/>
      <c r="H222" s="88">
        <f ca="1">$B$2*$A$2*(Harvesting!DW230/1000)</f>
        <v>127.07479492157778</v>
      </c>
      <c r="I222" s="88"/>
      <c r="J222" s="88"/>
      <c r="K222" s="88"/>
      <c r="L222" s="88"/>
      <c r="M222" s="88"/>
    </row>
    <row r="223" spans="1:13">
      <c r="A223" s="88"/>
      <c r="B223" s="88"/>
      <c r="C223" s="90">
        <f ca="1">$B$2*$A$2*(Harvesting!B231/1000)</f>
        <v>0</v>
      </c>
      <c r="D223" s="88"/>
      <c r="E223" s="88"/>
      <c r="F223" s="88"/>
      <c r="G223" s="88"/>
      <c r="H223" s="88">
        <f ca="1">$B$2*$A$2*(Harvesting!DW231/1000)</f>
        <v>32.77860170280816</v>
      </c>
      <c r="I223" s="88"/>
      <c r="J223" s="88"/>
      <c r="K223" s="88"/>
      <c r="L223" s="88"/>
      <c r="M223" s="88"/>
    </row>
    <row r="224" spans="1:13">
      <c r="A224" s="88"/>
      <c r="B224" s="88"/>
      <c r="C224" s="90">
        <f ca="1">$B$2*$A$2*(Harvesting!B232/1000)</f>
        <v>14.079279079283303</v>
      </c>
      <c r="D224" s="88"/>
      <c r="E224" s="88"/>
      <c r="F224" s="88"/>
      <c r="G224" s="88"/>
      <c r="H224" s="88">
        <f ca="1">$B$2*$A$2*(Harvesting!DW232/1000)</f>
        <v>0</v>
      </c>
      <c r="I224" s="88"/>
      <c r="J224" s="88"/>
      <c r="K224" s="88"/>
      <c r="L224" s="88"/>
      <c r="M224" s="88"/>
    </row>
    <row r="225" spans="1:13">
      <c r="A225" s="88"/>
      <c r="B225" s="88"/>
      <c r="C225" s="90">
        <f ca="1">$B$2*$A$2*(Harvesting!B233/1000)</f>
        <v>0</v>
      </c>
      <c r="D225" s="88"/>
      <c r="E225" s="88"/>
      <c r="F225" s="88"/>
      <c r="G225" s="88"/>
      <c r="H225" s="88">
        <f ca="1">$B$2*$A$2*(Harvesting!DW233/1000)</f>
        <v>10.693666844817958</v>
      </c>
      <c r="I225" s="88"/>
      <c r="J225" s="88"/>
      <c r="K225" s="88"/>
      <c r="L225" s="88"/>
      <c r="M225" s="88"/>
    </row>
    <row r="226" spans="1:13">
      <c r="A226" s="88"/>
      <c r="B226" s="88"/>
      <c r="C226" s="90">
        <f ca="1">$B$2*$A$2*(Harvesting!B234/1000)</f>
        <v>60.379829779358033</v>
      </c>
      <c r="D226" s="88"/>
      <c r="E226" s="88"/>
      <c r="F226" s="88"/>
      <c r="G226" s="88"/>
      <c r="H226" s="88">
        <f ca="1">$B$2*$A$2*(Harvesting!DW234/1000)</f>
        <v>145.89226774271134</v>
      </c>
      <c r="I226" s="88"/>
      <c r="J226" s="88"/>
      <c r="K226" s="88"/>
      <c r="L226" s="88"/>
      <c r="M226" s="88"/>
    </row>
    <row r="227" spans="1:13">
      <c r="A227" s="88"/>
      <c r="B227" s="88"/>
      <c r="C227" s="90">
        <f ca="1">$B$2*$A$2*(Harvesting!B235/1000)</f>
        <v>39.732853000317846</v>
      </c>
      <c r="D227" s="88"/>
      <c r="E227" s="88"/>
      <c r="F227" s="88"/>
      <c r="G227" s="88"/>
      <c r="H227" s="88">
        <f ca="1">$B$2*$A$2*(Harvesting!DW235/1000)</f>
        <v>419.80418737284344</v>
      </c>
      <c r="I227" s="88"/>
      <c r="J227" s="88"/>
      <c r="K227" s="88"/>
      <c r="L227" s="88"/>
      <c r="M227" s="88"/>
    </row>
    <row r="228" spans="1:13">
      <c r="A228" s="88"/>
      <c r="B228" s="88"/>
      <c r="C228" s="90">
        <f ca="1">$B$2*$A$2*(Harvesting!B236/1000)</f>
        <v>24.784644868705215</v>
      </c>
      <c r="D228" s="88"/>
      <c r="E228" s="88"/>
      <c r="F228" s="88"/>
      <c r="G228" s="88"/>
      <c r="H228" s="88">
        <f ca="1">$B$2*$A$2*(Harvesting!DW236/1000)</f>
        <v>57.804224761005479</v>
      </c>
      <c r="I228" s="88"/>
      <c r="J228" s="88"/>
      <c r="K228" s="88"/>
      <c r="L228" s="88"/>
      <c r="M228" s="88"/>
    </row>
    <row r="229" spans="1:13">
      <c r="A229" s="88"/>
      <c r="B229" s="88"/>
      <c r="C229" s="90">
        <f ca="1">$B$2*$A$2*(Harvesting!B237/1000)</f>
        <v>0</v>
      </c>
      <c r="D229" s="88"/>
      <c r="E229" s="88"/>
      <c r="F229" s="88"/>
      <c r="G229" s="88"/>
      <c r="H229" s="88">
        <f ca="1">$B$2*$A$2*(Harvesting!DW237/1000)</f>
        <v>107.57707510065853</v>
      </c>
      <c r="I229" s="88"/>
      <c r="J229" s="88"/>
      <c r="K229" s="88"/>
      <c r="L229" s="88"/>
      <c r="M229" s="88"/>
    </row>
    <row r="230" spans="1:13">
      <c r="A230" s="88"/>
      <c r="B230" s="88"/>
      <c r="C230" s="90">
        <f ca="1">$B$2*$A$2*(Harvesting!B238/1000)</f>
        <v>106.43849478656036</v>
      </c>
      <c r="D230" s="88"/>
      <c r="E230" s="88"/>
      <c r="F230" s="88"/>
      <c r="G230" s="88"/>
      <c r="H230" s="88">
        <f ca="1">$B$2*$A$2*(Harvesting!DW238/1000)</f>
        <v>0</v>
      </c>
      <c r="I230" s="88"/>
      <c r="J230" s="88"/>
      <c r="K230" s="88"/>
      <c r="L230" s="88"/>
      <c r="M230" s="88"/>
    </row>
    <row r="231" spans="1:13">
      <c r="A231" s="88"/>
      <c r="B231" s="88"/>
      <c r="C231" s="90">
        <f ca="1">$B$2*$A$2*(Harvesting!B239/1000)</f>
        <v>51.889211008000679</v>
      </c>
      <c r="D231" s="88"/>
      <c r="E231" s="88"/>
      <c r="F231" s="88"/>
      <c r="G231" s="88"/>
      <c r="H231" s="88">
        <f ca="1">$B$2*$A$2*(Harvesting!DW239/1000)</f>
        <v>0</v>
      </c>
      <c r="I231" s="88"/>
      <c r="J231" s="88"/>
      <c r="K231" s="88"/>
      <c r="L231" s="88"/>
      <c r="M231" s="88"/>
    </row>
    <row r="232" spans="1:13">
      <c r="A232" s="88"/>
      <c r="B232" s="88"/>
      <c r="C232" s="90">
        <f ca="1">$B$2*$A$2*(Harvesting!B240/1000)</f>
        <v>287.18337254583912</v>
      </c>
      <c r="D232" s="88"/>
      <c r="E232" s="88"/>
      <c r="F232" s="88"/>
      <c r="G232" s="88"/>
      <c r="H232" s="88">
        <f ca="1">$B$2*$A$2*(Harvesting!DW240/1000)</f>
        <v>0</v>
      </c>
      <c r="I232" s="88"/>
      <c r="J232" s="88"/>
      <c r="K232" s="88"/>
      <c r="L232" s="88"/>
      <c r="M232" s="88"/>
    </row>
    <row r="233" spans="1:13">
      <c r="A233" s="88"/>
      <c r="B233" s="88"/>
      <c r="C233" s="90">
        <f ca="1">$B$2*$A$2*(Harvesting!B241/1000)</f>
        <v>0</v>
      </c>
      <c r="D233" s="88"/>
      <c r="E233" s="88"/>
      <c r="F233" s="88"/>
      <c r="G233" s="88"/>
      <c r="H233" s="88">
        <f ca="1">$B$2*$A$2*(Harvesting!DW241/1000)</f>
        <v>46.490724931927581</v>
      </c>
      <c r="I233" s="88"/>
      <c r="J233" s="88"/>
      <c r="K233" s="88"/>
      <c r="L233" s="88"/>
      <c r="M233" s="88"/>
    </row>
    <row r="234" spans="1:13">
      <c r="A234" s="88"/>
      <c r="B234" s="88"/>
      <c r="C234" s="90">
        <f ca="1">$B$2*$A$2*(Harvesting!B242/1000)</f>
        <v>0</v>
      </c>
      <c r="D234" s="88"/>
      <c r="E234" s="88"/>
      <c r="F234" s="88"/>
      <c r="G234" s="88"/>
      <c r="H234" s="88">
        <f ca="1">$B$2*$A$2*(Harvesting!DW242/1000)</f>
        <v>0</v>
      </c>
      <c r="I234" s="88"/>
      <c r="J234" s="88"/>
      <c r="K234" s="88"/>
      <c r="L234" s="88"/>
      <c r="M234" s="88"/>
    </row>
    <row r="235" spans="1:13">
      <c r="A235" s="88"/>
      <c r="B235" s="88"/>
      <c r="C235" s="90">
        <f ca="1">$B$2*$A$2*(Harvesting!B243/1000)</f>
        <v>26.332216981790626</v>
      </c>
      <c r="D235" s="88"/>
      <c r="E235" s="88"/>
      <c r="F235" s="88"/>
      <c r="G235" s="88"/>
      <c r="H235" s="88">
        <f ca="1">$B$2*$A$2*(Harvesting!DW243/1000)</f>
        <v>261.80776198753199</v>
      </c>
      <c r="I235" s="88"/>
      <c r="J235" s="88"/>
      <c r="K235" s="88"/>
      <c r="L235" s="88"/>
      <c r="M235" s="88"/>
    </row>
    <row r="236" spans="1:13">
      <c r="A236" s="88"/>
      <c r="B236" s="88"/>
      <c r="C236" s="90">
        <f ca="1">$B$2*$A$2*(Harvesting!B244/1000)</f>
        <v>382.36048763148324</v>
      </c>
      <c r="D236" s="88"/>
      <c r="E236" s="88"/>
      <c r="F236" s="88"/>
      <c r="G236" s="88"/>
      <c r="H236" s="88">
        <f ca="1">$B$2*$A$2*(Harvesting!DW244/1000)</f>
        <v>60.55912578792968</v>
      </c>
      <c r="I236" s="88"/>
      <c r="J236" s="88"/>
      <c r="K236" s="88"/>
      <c r="L236" s="88"/>
      <c r="M236" s="88"/>
    </row>
    <row r="237" spans="1:13">
      <c r="A237" s="88"/>
      <c r="B237" s="88"/>
      <c r="C237" s="90">
        <f ca="1">$B$2*$A$2*(Harvesting!B245/1000)</f>
        <v>45.926775316343004</v>
      </c>
      <c r="D237" s="88"/>
      <c r="E237" s="88"/>
      <c r="F237" s="88"/>
      <c r="G237" s="88"/>
      <c r="H237" s="88">
        <f ca="1">$B$2*$A$2*(Harvesting!DW245/1000)</f>
        <v>86.467917232369686</v>
      </c>
      <c r="I237" s="88"/>
      <c r="J237" s="88"/>
      <c r="K237" s="88"/>
      <c r="L237" s="88"/>
      <c r="M237" s="88"/>
    </row>
    <row r="238" spans="1:13">
      <c r="A238" s="88"/>
      <c r="B238" s="88"/>
      <c r="C238" s="90">
        <f ca="1">$B$2*$A$2*(Harvesting!B246/1000)</f>
        <v>79.644758748037759</v>
      </c>
      <c r="D238" s="88"/>
      <c r="E238" s="88"/>
      <c r="F238" s="88"/>
      <c r="G238" s="88"/>
      <c r="H238" s="88">
        <f ca="1">$B$2*$A$2*(Harvesting!DW246/1000)</f>
        <v>189.73010776284772</v>
      </c>
      <c r="I238" s="88"/>
      <c r="J238" s="88"/>
      <c r="K238" s="88"/>
      <c r="L238" s="88"/>
      <c r="M238" s="88"/>
    </row>
    <row r="239" spans="1:13">
      <c r="A239" s="88"/>
      <c r="B239" s="88"/>
      <c r="C239" s="90">
        <f ca="1">$B$2*$A$2*(Harvesting!B247/1000)</f>
        <v>0</v>
      </c>
      <c r="D239" s="88"/>
      <c r="E239" s="88"/>
      <c r="F239" s="88"/>
      <c r="G239" s="88"/>
      <c r="H239" s="88">
        <f ca="1">$B$2*$A$2*(Harvesting!DW247/1000)</f>
        <v>0.60486823470782825</v>
      </c>
      <c r="I239" s="88"/>
      <c r="J239" s="88"/>
      <c r="K239" s="88"/>
      <c r="L239" s="88"/>
      <c r="M239" s="88"/>
    </row>
    <row r="240" spans="1:13">
      <c r="A240" s="88"/>
      <c r="B240" s="88"/>
      <c r="C240" s="90">
        <f ca="1">$B$2*$A$2*(Harvesting!B248/1000)</f>
        <v>0</v>
      </c>
      <c r="D240" s="88"/>
      <c r="E240" s="88"/>
      <c r="F240" s="88"/>
      <c r="G240" s="88"/>
      <c r="H240" s="88">
        <f ca="1">$B$2*$A$2*(Harvesting!DW248/1000)</f>
        <v>86.089103395881224</v>
      </c>
      <c r="I240" s="88"/>
      <c r="J240" s="88"/>
      <c r="K240" s="88"/>
      <c r="L240" s="88"/>
      <c r="M240" s="88"/>
    </row>
    <row r="241" spans="1:13">
      <c r="A241" s="88"/>
      <c r="B241" s="88"/>
      <c r="C241" s="90">
        <f ca="1">$B$2*$A$2*(Harvesting!B249/1000)</f>
        <v>72.345135355660958</v>
      </c>
      <c r="D241" s="88"/>
      <c r="E241" s="88"/>
      <c r="F241" s="88"/>
      <c r="G241" s="88"/>
      <c r="H241" s="88">
        <f ca="1">$B$2*$A$2*(Harvesting!DW249/1000)</f>
        <v>0</v>
      </c>
      <c r="I241" s="88"/>
      <c r="J241" s="88"/>
      <c r="K241" s="88"/>
      <c r="L241" s="88"/>
      <c r="M241" s="88"/>
    </row>
    <row r="242" spans="1:13">
      <c r="A242" s="88"/>
      <c r="B242" s="88"/>
      <c r="C242" s="90">
        <f ca="1">$B$2*$A$2*(Harvesting!B250/1000)</f>
        <v>22.001532067195189</v>
      </c>
      <c r="D242" s="88"/>
      <c r="E242" s="88"/>
      <c r="F242" s="88"/>
      <c r="G242" s="88"/>
      <c r="H242" s="88">
        <f ca="1">$B$2*$A$2*(Harvesting!DW250/1000)</f>
        <v>0</v>
      </c>
      <c r="I242" s="88"/>
      <c r="J242" s="88"/>
      <c r="K242" s="88"/>
      <c r="L242" s="88"/>
      <c r="M242" s="88"/>
    </row>
    <row r="243" spans="1:13">
      <c r="A243" s="88"/>
      <c r="B243" s="88"/>
      <c r="C243" s="90">
        <f ca="1">$B$2*$A$2*(Harvesting!B251/1000)</f>
        <v>124.10899524060498</v>
      </c>
      <c r="D243" s="88"/>
      <c r="E243" s="88"/>
      <c r="F243" s="88"/>
      <c r="G243" s="88"/>
      <c r="H243" s="88">
        <f ca="1">$B$2*$A$2*(Harvesting!DW251/1000)</f>
        <v>0</v>
      </c>
      <c r="I243" s="88"/>
      <c r="J243" s="88"/>
      <c r="K243" s="88"/>
      <c r="L243" s="88"/>
      <c r="M243" s="88"/>
    </row>
    <row r="244" spans="1:13">
      <c r="A244" s="88"/>
      <c r="B244" s="88"/>
      <c r="C244" s="90">
        <f ca="1">$B$2*$A$2*(Harvesting!B252/1000)</f>
        <v>0</v>
      </c>
      <c r="D244" s="88"/>
      <c r="E244" s="88"/>
      <c r="F244" s="88"/>
      <c r="G244" s="88"/>
      <c r="H244" s="88">
        <f ca="1">$B$2*$A$2*(Harvesting!DW252/1000)</f>
        <v>56.624913223759478</v>
      </c>
      <c r="I244" s="88"/>
      <c r="J244" s="88"/>
      <c r="K244" s="88"/>
      <c r="L244" s="88"/>
      <c r="M244" s="88"/>
    </row>
    <row r="245" spans="1:13">
      <c r="A245" s="88"/>
      <c r="B245" s="88"/>
      <c r="C245" s="90">
        <f ca="1">$B$2*$A$2*(Harvesting!B253/1000)</f>
        <v>50.576803612954727</v>
      </c>
      <c r="D245" s="88"/>
      <c r="E245" s="88"/>
      <c r="F245" s="88"/>
      <c r="G245" s="88"/>
      <c r="H245" s="88">
        <f ca="1">$B$2*$A$2*(Harvesting!DW253/1000)</f>
        <v>4.4779737340306989</v>
      </c>
      <c r="I245" s="88"/>
      <c r="J245" s="88"/>
      <c r="K245" s="88"/>
      <c r="L245" s="88"/>
      <c r="M245" s="88"/>
    </row>
    <row r="246" spans="1:13">
      <c r="A246" s="88"/>
      <c r="B246" s="88"/>
      <c r="C246" s="90">
        <f ca="1">$B$2*$A$2*(Harvesting!B254/1000)</f>
        <v>93.223399572623975</v>
      </c>
      <c r="D246" s="88"/>
      <c r="E246" s="88"/>
      <c r="F246" s="88"/>
      <c r="G246" s="88"/>
      <c r="H246" s="88">
        <f ca="1">$B$2*$A$2*(Harvesting!DW254/1000)</f>
        <v>19.674155622900745</v>
      </c>
      <c r="I246" s="88"/>
      <c r="J246" s="88"/>
      <c r="K246" s="88"/>
      <c r="L246" s="88"/>
      <c r="M246" s="88"/>
    </row>
    <row r="247" spans="1:13">
      <c r="A247" s="88"/>
      <c r="B247" s="88"/>
      <c r="C247" s="90">
        <f ca="1">$B$2*$A$2*(Harvesting!B255/1000)</f>
        <v>88.026577601922924</v>
      </c>
      <c r="D247" s="88"/>
      <c r="E247" s="88"/>
      <c r="F247" s="88"/>
      <c r="G247" s="88"/>
      <c r="H247" s="88">
        <f ca="1">$B$2*$A$2*(Harvesting!DW255/1000)</f>
        <v>238.63626047822038</v>
      </c>
      <c r="I247" s="88"/>
      <c r="J247" s="88"/>
      <c r="K247" s="88"/>
      <c r="L247" s="88"/>
      <c r="M247" s="88"/>
    </row>
    <row r="248" spans="1:13">
      <c r="A248" s="88"/>
      <c r="B248" s="88"/>
      <c r="C248" s="90">
        <f ca="1">$B$2*$A$2*(Harvesting!B256/1000)</f>
        <v>0</v>
      </c>
      <c r="D248" s="88"/>
      <c r="E248" s="88"/>
      <c r="F248" s="88"/>
      <c r="G248" s="88"/>
      <c r="H248" s="88">
        <f ca="1">$B$2*$A$2*(Harvesting!DW256/1000)</f>
        <v>141.52938941805027</v>
      </c>
      <c r="I248" s="88"/>
      <c r="J248" s="88"/>
      <c r="K248" s="88"/>
      <c r="L248" s="88"/>
      <c r="M248" s="88"/>
    </row>
    <row r="249" spans="1:13">
      <c r="A249" s="88"/>
      <c r="B249" s="88"/>
      <c r="C249" s="90">
        <f ca="1">$B$2*$A$2*(Harvesting!B257/1000)</f>
        <v>346.23775948335089</v>
      </c>
      <c r="D249" s="88"/>
      <c r="E249" s="88"/>
      <c r="F249" s="88"/>
      <c r="G249" s="88"/>
      <c r="H249" s="88">
        <f ca="1">$B$2*$A$2*(Harvesting!DW257/1000)</f>
        <v>0</v>
      </c>
      <c r="I249" s="88"/>
      <c r="J249" s="88"/>
      <c r="K249" s="88"/>
      <c r="L249" s="88"/>
      <c r="M249" s="88"/>
    </row>
    <row r="250" spans="1:13">
      <c r="A250" s="88"/>
      <c r="B250" s="88"/>
      <c r="C250" s="90">
        <f ca="1">$B$2*$A$2*(Harvesting!B258/1000)</f>
        <v>23.901480358276721</v>
      </c>
      <c r="D250" s="88"/>
      <c r="E250" s="88"/>
      <c r="F250" s="88"/>
      <c r="G250" s="88"/>
      <c r="H250" s="88">
        <f ca="1">$B$2*$A$2*(Harvesting!DW258/1000)</f>
        <v>0</v>
      </c>
      <c r="I250" s="88"/>
      <c r="J250" s="88"/>
      <c r="K250" s="88"/>
      <c r="L250" s="88"/>
      <c r="M250" s="88"/>
    </row>
    <row r="251" spans="1:13">
      <c r="A251" s="88"/>
      <c r="B251" s="88"/>
      <c r="C251" s="90">
        <f ca="1">$B$2*$A$2*(Harvesting!B259/1000)</f>
        <v>0</v>
      </c>
      <c r="D251" s="88"/>
      <c r="E251" s="88"/>
      <c r="F251" s="88"/>
      <c r="G251" s="88"/>
      <c r="H251" s="88">
        <f ca="1">$B$2*$A$2*(Harvesting!DW259/1000)</f>
        <v>51.255499816180837</v>
      </c>
      <c r="I251" s="88"/>
      <c r="J251" s="88"/>
      <c r="K251" s="88"/>
      <c r="L251" s="88"/>
      <c r="M251" s="88"/>
    </row>
    <row r="252" spans="1:13">
      <c r="A252" s="88"/>
      <c r="B252" s="88"/>
      <c r="C252" s="90">
        <f ca="1">$B$2*$A$2*(Harvesting!B260/1000)</f>
        <v>55.348094858245069</v>
      </c>
      <c r="D252" s="88"/>
      <c r="E252" s="88"/>
      <c r="F252" s="88"/>
      <c r="G252" s="88"/>
      <c r="H252" s="88">
        <f ca="1">$B$2*$A$2*(Harvesting!DW260/1000)</f>
        <v>690.59408986938843</v>
      </c>
      <c r="I252" s="88"/>
      <c r="J252" s="88"/>
      <c r="K252" s="88"/>
      <c r="L252" s="88"/>
      <c r="M252" s="88"/>
    </row>
    <row r="253" spans="1:13">
      <c r="A253" s="88"/>
      <c r="B253" s="88"/>
      <c r="C253" s="90">
        <f ca="1">$B$2*$A$2*(Harvesting!B261/1000)</f>
        <v>119.92655531796608</v>
      </c>
      <c r="D253" s="88"/>
      <c r="E253" s="88"/>
      <c r="F253" s="88"/>
      <c r="G253" s="88"/>
      <c r="H253" s="88">
        <f ca="1">$B$2*$A$2*(Harvesting!DW261/1000)</f>
        <v>0</v>
      </c>
      <c r="I253" s="88"/>
      <c r="J253" s="88"/>
      <c r="K253" s="88"/>
      <c r="L253" s="88"/>
      <c r="M253" s="88"/>
    </row>
    <row r="254" spans="1:13">
      <c r="A254" s="88"/>
      <c r="B254" s="88"/>
      <c r="C254" s="90">
        <f ca="1">$B$2*$A$2*(Harvesting!B262/1000)</f>
        <v>0</v>
      </c>
      <c r="D254" s="88"/>
      <c r="E254" s="88"/>
      <c r="F254" s="88"/>
      <c r="G254" s="88"/>
      <c r="H254" s="88">
        <f ca="1">$B$2*$A$2*(Harvesting!DW262/1000)</f>
        <v>195.35261989429884</v>
      </c>
      <c r="I254" s="88"/>
      <c r="J254" s="88"/>
      <c r="K254" s="88"/>
      <c r="L254" s="88"/>
      <c r="M254" s="88"/>
    </row>
    <row r="255" spans="1:13">
      <c r="A255" s="88"/>
      <c r="B255" s="88"/>
      <c r="C255" s="90">
        <f ca="1">$B$2*$A$2*(Harvesting!B263/1000)</f>
        <v>0.50105467987994534</v>
      </c>
      <c r="D255" s="88"/>
      <c r="E255" s="88"/>
      <c r="F255" s="88"/>
      <c r="G255" s="88"/>
      <c r="H255" s="88">
        <f ca="1">$B$2*$A$2*(Harvesting!DW263/1000)</f>
        <v>0</v>
      </c>
      <c r="I255" s="88"/>
      <c r="J255" s="88"/>
      <c r="K255" s="88"/>
      <c r="L255" s="88"/>
      <c r="M255" s="88"/>
    </row>
    <row r="256" spans="1:13">
      <c r="A256" s="88"/>
      <c r="B256" s="88"/>
      <c r="C256" s="90">
        <f ca="1">$B$2*$A$2*(Harvesting!B264/1000)</f>
        <v>24.79726155676056</v>
      </c>
      <c r="D256" s="88"/>
      <c r="E256" s="88"/>
      <c r="F256" s="88"/>
      <c r="G256" s="88"/>
      <c r="H256" s="88">
        <f ca="1">$B$2*$A$2*(Harvesting!DW264/1000)</f>
        <v>0</v>
      </c>
      <c r="I256" s="88"/>
      <c r="J256" s="88"/>
      <c r="K256" s="88"/>
      <c r="L256" s="88"/>
      <c r="M256" s="88"/>
    </row>
    <row r="257" spans="1:13">
      <c r="A257" s="88"/>
      <c r="B257" s="88"/>
      <c r="C257" s="90">
        <f ca="1">$B$2*$A$2*(Harvesting!B265/1000)</f>
        <v>71.585108230223781</v>
      </c>
      <c r="D257" s="88"/>
      <c r="E257" s="88"/>
      <c r="F257" s="88"/>
      <c r="G257" s="88"/>
      <c r="H257" s="88">
        <f ca="1">$B$2*$A$2*(Harvesting!DW265/1000)</f>
        <v>0</v>
      </c>
      <c r="I257" s="88"/>
      <c r="J257" s="88"/>
      <c r="K257" s="88"/>
      <c r="L257" s="88"/>
      <c r="M257" s="88"/>
    </row>
    <row r="258" spans="1:13">
      <c r="A258" s="88"/>
      <c r="B258" s="88"/>
      <c r="C258" s="90">
        <f ca="1">$B$2*$A$2*(Harvesting!B266/1000)</f>
        <v>1.1323137563343109</v>
      </c>
      <c r="D258" s="88"/>
      <c r="E258" s="88"/>
      <c r="F258" s="88"/>
      <c r="G258" s="88"/>
      <c r="H258" s="88">
        <f ca="1">$B$2*$A$2*(Harvesting!DW266/1000)</f>
        <v>0</v>
      </c>
      <c r="I258" s="88"/>
      <c r="J258" s="88"/>
      <c r="K258" s="88"/>
      <c r="L258" s="88"/>
      <c r="M258" s="88"/>
    </row>
    <row r="259" spans="1:13">
      <c r="A259" s="88"/>
      <c r="B259" s="88"/>
      <c r="C259" s="90">
        <f ca="1">$B$2*$A$2*(Harvesting!B267/1000)</f>
        <v>0</v>
      </c>
      <c r="D259" s="88"/>
      <c r="E259" s="88"/>
      <c r="F259" s="88"/>
      <c r="G259" s="88"/>
      <c r="H259" s="88">
        <f ca="1">$B$2*$A$2*(Harvesting!DW267/1000)</f>
        <v>0</v>
      </c>
      <c r="I259" s="88"/>
      <c r="J259" s="88"/>
      <c r="K259" s="88"/>
      <c r="L259" s="88"/>
      <c r="M259" s="88"/>
    </row>
    <row r="260" spans="1:13">
      <c r="A260" s="88"/>
      <c r="B260" s="88"/>
      <c r="C260" s="90">
        <f ca="1">$B$2*$A$2*(Harvesting!B268/1000)</f>
        <v>73.134890370835805</v>
      </c>
      <c r="D260" s="88"/>
      <c r="E260" s="88"/>
      <c r="F260" s="88"/>
      <c r="G260" s="88"/>
      <c r="H260" s="88">
        <f ca="1">$B$2*$A$2*(Harvesting!DW268/1000)</f>
        <v>0</v>
      </c>
      <c r="I260" s="88"/>
      <c r="J260" s="88"/>
      <c r="K260" s="88"/>
      <c r="L260" s="88"/>
      <c r="M260" s="88"/>
    </row>
    <row r="261" spans="1:13">
      <c r="A261" s="88"/>
      <c r="B261" s="88"/>
      <c r="C261" s="90">
        <f ca="1">$B$2*$A$2*(Harvesting!B269/1000)</f>
        <v>42.12505910488084</v>
      </c>
      <c r="D261" s="88"/>
      <c r="E261" s="88"/>
      <c r="F261" s="88"/>
      <c r="G261" s="88"/>
      <c r="H261" s="88">
        <f ca="1">$B$2*$A$2*(Harvesting!DW269/1000)</f>
        <v>0</v>
      </c>
      <c r="I261" s="88"/>
      <c r="J261" s="88"/>
      <c r="K261" s="88"/>
      <c r="L261" s="88"/>
      <c r="M261" s="88"/>
    </row>
    <row r="262" spans="1:13">
      <c r="A262" s="88"/>
      <c r="B262" s="88"/>
      <c r="C262" s="90">
        <f ca="1">$B$2*$A$2*(Harvesting!B270/1000)</f>
        <v>0</v>
      </c>
      <c r="D262" s="88"/>
      <c r="E262" s="88"/>
      <c r="F262" s="88"/>
      <c r="G262" s="88"/>
      <c r="H262" s="88">
        <f ca="1">$B$2*$A$2*(Harvesting!DW270/1000)</f>
        <v>86.724705613100227</v>
      </c>
      <c r="I262" s="88"/>
      <c r="J262" s="88"/>
      <c r="K262" s="88"/>
      <c r="L262" s="88"/>
      <c r="M262" s="88"/>
    </row>
    <row r="263" spans="1:13">
      <c r="A263" s="88"/>
      <c r="B263" s="88"/>
      <c r="C263" s="90">
        <f ca="1">$B$2*$A$2*(Harvesting!B271/1000)</f>
        <v>90.998111980979544</v>
      </c>
      <c r="D263" s="88"/>
      <c r="E263" s="88"/>
      <c r="F263" s="88"/>
      <c r="G263" s="88"/>
      <c r="H263" s="88">
        <f ca="1">$B$2*$A$2*(Harvesting!DW271/1000)</f>
        <v>62.734940678408876</v>
      </c>
      <c r="I263" s="88"/>
      <c r="J263" s="88"/>
      <c r="K263" s="88"/>
      <c r="L263" s="88"/>
      <c r="M263" s="88"/>
    </row>
    <row r="264" spans="1:13">
      <c r="A264" s="88"/>
      <c r="B264" s="88"/>
      <c r="C264" s="90">
        <f ca="1">$B$2*$A$2*(Harvesting!B272/1000)</f>
        <v>96.053350400260257</v>
      </c>
      <c r="D264" s="88"/>
      <c r="E264" s="88"/>
      <c r="F264" s="88"/>
      <c r="G264" s="88"/>
      <c r="H264" s="88">
        <f ca="1">$B$2*$A$2*(Harvesting!DW272/1000)</f>
        <v>55.444630770025185</v>
      </c>
      <c r="I264" s="88"/>
      <c r="J264" s="88"/>
      <c r="K264" s="88"/>
      <c r="L264" s="88"/>
      <c r="M264" s="88"/>
    </row>
    <row r="265" spans="1:13">
      <c r="A265" s="88"/>
      <c r="B265" s="88"/>
      <c r="C265" s="90">
        <f ca="1">$B$2*$A$2*(Harvesting!B273/1000)</f>
        <v>134.07883680766463</v>
      </c>
      <c r="D265" s="88"/>
      <c r="E265" s="88"/>
      <c r="F265" s="88"/>
      <c r="G265" s="88"/>
      <c r="H265" s="88">
        <f ca="1">$B$2*$A$2*(Harvesting!DW273/1000)</f>
        <v>65.608951587090445</v>
      </c>
      <c r="I265" s="88"/>
      <c r="J265" s="88"/>
      <c r="K265" s="88"/>
      <c r="L265" s="88"/>
      <c r="M265" s="88"/>
    </row>
    <row r="266" spans="1:13">
      <c r="A266" s="88"/>
      <c r="B266" s="88"/>
      <c r="C266" s="90">
        <f ca="1">$B$2*$A$2*(Harvesting!B274/1000)</f>
        <v>28.639307994291773</v>
      </c>
      <c r="D266" s="88"/>
      <c r="E266" s="88"/>
      <c r="F266" s="88"/>
      <c r="G266" s="88"/>
      <c r="H266" s="88">
        <f ca="1">$B$2*$A$2*(Harvesting!DW274/1000)</f>
        <v>124.78510410542012</v>
      </c>
      <c r="I266" s="88"/>
      <c r="J266" s="88"/>
      <c r="K266" s="88"/>
      <c r="L266" s="88"/>
      <c r="M266" s="88"/>
    </row>
    <row r="267" spans="1:13">
      <c r="A267" s="88"/>
      <c r="B267" s="88"/>
      <c r="C267" s="90">
        <f ca="1">$B$2*$A$2*(Harvesting!B275/1000)</f>
        <v>0</v>
      </c>
      <c r="D267" s="88"/>
      <c r="E267" s="88"/>
      <c r="F267" s="88"/>
      <c r="G267" s="88"/>
      <c r="H267" s="88">
        <f ca="1">$B$2*$A$2*(Harvesting!DW275/1000)</f>
        <v>98.555404273744983</v>
      </c>
      <c r="I267" s="88"/>
      <c r="J267" s="88"/>
      <c r="K267" s="88"/>
      <c r="L267" s="88"/>
      <c r="M267" s="88"/>
    </row>
    <row r="268" spans="1:13">
      <c r="A268" s="88"/>
      <c r="B268" s="88"/>
      <c r="C268" s="90">
        <f ca="1">$B$2*$A$2*(Harvesting!B276/1000)</f>
        <v>44.994171734466228</v>
      </c>
      <c r="D268" s="88"/>
      <c r="E268" s="88"/>
      <c r="F268" s="88"/>
      <c r="G268" s="88"/>
      <c r="H268" s="88">
        <f ca="1">$B$2*$A$2*(Harvesting!DW276/1000)</f>
        <v>60.411559533711113</v>
      </c>
      <c r="I268" s="88"/>
      <c r="J268" s="88"/>
      <c r="K268" s="88"/>
      <c r="L268" s="88"/>
      <c r="M268" s="88"/>
    </row>
    <row r="269" spans="1:13">
      <c r="A269" s="88"/>
      <c r="B269" s="88"/>
      <c r="C269" s="90">
        <f ca="1">$B$2*$A$2*(Harvesting!B277/1000)</f>
        <v>180.57730192905052</v>
      </c>
      <c r="D269" s="88"/>
      <c r="E269" s="88"/>
      <c r="F269" s="88"/>
      <c r="G269" s="88"/>
      <c r="H269" s="88">
        <f ca="1">$B$2*$A$2*(Harvesting!DW277/1000)</f>
        <v>0</v>
      </c>
      <c r="I269" s="88"/>
      <c r="J269" s="88"/>
      <c r="K269" s="88"/>
      <c r="L269" s="88"/>
      <c r="M269" s="88"/>
    </row>
    <row r="270" spans="1:13">
      <c r="A270" s="88"/>
      <c r="B270" s="88"/>
      <c r="C270" s="90">
        <f ca="1">$B$2*$A$2*(Harvesting!B278/1000)</f>
        <v>0</v>
      </c>
      <c r="D270" s="88"/>
      <c r="E270" s="88"/>
      <c r="F270" s="88"/>
      <c r="G270" s="88"/>
      <c r="H270" s="88">
        <f ca="1">$B$2*$A$2*(Harvesting!DW278/1000)</f>
        <v>12.752372118927154</v>
      </c>
      <c r="I270" s="88"/>
      <c r="J270" s="88"/>
      <c r="K270" s="88"/>
      <c r="L270" s="88"/>
      <c r="M270" s="88"/>
    </row>
    <row r="271" spans="1:13">
      <c r="A271" s="88"/>
      <c r="B271" s="88"/>
      <c r="C271" s="90">
        <f ca="1">$B$2*$A$2*(Harvesting!B279/1000)</f>
        <v>90.313425906442532</v>
      </c>
      <c r="D271" s="88"/>
      <c r="E271" s="88"/>
      <c r="F271" s="88"/>
      <c r="G271" s="88"/>
      <c r="H271" s="88">
        <f ca="1">$B$2*$A$2*(Harvesting!DW279/1000)</f>
        <v>72.121330279382292</v>
      </c>
      <c r="I271" s="88"/>
      <c r="J271" s="88"/>
      <c r="K271" s="88"/>
      <c r="L271" s="88"/>
      <c r="M271" s="88"/>
    </row>
    <row r="272" spans="1:13">
      <c r="A272" s="88"/>
      <c r="B272" s="88"/>
      <c r="C272" s="90">
        <f ca="1">$B$2*$A$2*(Harvesting!B280/1000)</f>
        <v>20.802732076078176</v>
      </c>
      <c r="D272" s="88"/>
      <c r="E272" s="88"/>
      <c r="F272" s="88"/>
      <c r="G272" s="88"/>
      <c r="H272" s="88">
        <f ca="1">$B$2*$A$2*(Harvesting!DW280/1000)</f>
        <v>0</v>
      </c>
      <c r="I272" s="88"/>
      <c r="J272" s="88"/>
      <c r="K272" s="88"/>
      <c r="L272" s="88"/>
      <c r="M272" s="88"/>
    </row>
    <row r="273" spans="1:13">
      <c r="A273" s="88"/>
      <c r="B273" s="88"/>
      <c r="C273" s="90">
        <f ca="1">$B$2*$A$2*(Harvesting!B281/1000)</f>
        <v>0</v>
      </c>
      <c r="D273" s="88"/>
      <c r="E273" s="88"/>
      <c r="F273" s="88"/>
      <c r="G273" s="88"/>
      <c r="H273" s="88">
        <f ca="1">$B$2*$A$2*(Harvesting!DW281/1000)</f>
        <v>0</v>
      </c>
      <c r="I273" s="88"/>
      <c r="J273" s="88"/>
      <c r="K273" s="88"/>
      <c r="L273" s="88"/>
      <c r="M273" s="88"/>
    </row>
    <row r="274" spans="1:13">
      <c r="A274" s="88"/>
      <c r="B274" s="88"/>
      <c r="C274" s="90">
        <f ca="1">$B$2*$A$2*(Harvesting!B282/1000)</f>
        <v>0</v>
      </c>
      <c r="D274" s="88"/>
      <c r="E274" s="88"/>
      <c r="F274" s="88"/>
      <c r="G274" s="88"/>
      <c r="H274" s="88">
        <f ca="1">$B$2*$A$2*(Harvesting!DW282/1000)</f>
        <v>94.887842170322642</v>
      </c>
      <c r="I274" s="88"/>
      <c r="J274" s="88"/>
      <c r="K274" s="88"/>
      <c r="L274" s="88"/>
      <c r="M274" s="88"/>
    </row>
    <row r="275" spans="1:13">
      <c r="A275" s="88"/>
      <c r="B275" s="88"/>
      <c r="C275" s="90">
        <f ca="1">$B$2*$A$2*(Harvesting!B283/1000)</f>
        <v>283.91501398044971</v>
      </c>
      <c r="D275" s="88"/>
      <c r="E275" s="88"/>
      <c r="F275" s="88"/>
      <c r="G275" s="88"/>
      <c r="H275" s="88">
        <f ca="1">$B$2*$A$2*(Harvesting!DW283/1000)</f>
        <v>123.08475693180895</v>
      </c>
      <c r="I275" s="88"/>
      <c r="J275" s="88"/>
      <c r="K275" s="88"/>
      <c r="L275" s="88"/>
      <c r="M275" s="88"/>
    </row>
    <row r="276" spans="1:13">
      <c r="A276" s="88"/>
      <c r="B276" s="88"/>
      <c r="C276" s="90">
        <f ca="1">$B$2*$A$2*(Harvesting!B284/1000)</f>
        <v>0</v>
      </c>
      <c r="D276" s="88"/>
      <c r="E276" s="88"/>
      <c r="F276" s="88"/>
      <c r="G276" s="88"/>
      <c r="H276" s="88">
        <f ca="1">$B$2*$A$2*(Harvesting!DW284/1000)</f>
        <v>0</v>
      </c>
      <c r="I276" s="88"/>
      <c r="J276" s="88"/>
      <c r="K276" s="88"/>
      <c r="L276" s="88"/>
      <c r="M276" s="88"/>
    </row>
    <row r="277" spans="1:13">
      <c r="A277" s="88"/>
      <c r="B277" s="88"/>
      <c r="C277" s="90">
        <f ca="1">$B$2*$A$2*(Harvesting!B285/1000)</f>
        <v>0</v>
      </c>
      <c r="D277" s="88"/>
      <c r="E277" s="88"/>
      <c r="F277" s="88"/>
      <c r="G277" s="88"/>
      <c r="H277" s="88">
        <f ca="1">$B$2*$A$2*(Harvesting!DW285/1000)</f>
        <v>45.543802190608048</v>
      </c>
      <c r="I277" s="88"/>
      <c r="J277" s="88"/>
      <c r="K277" s="88"/>
      <c r="L277" s="88"/>
      <c r="M277" s="88"/>
    </row>
    <row r="278" spans="1:13">
      <c r="A278" s="88"/>
      <c r="B278" s="88"/>
      <c r="C278" s="90">
        <f ca="1">$B$2*$A$2*(Harvesting!B286/1000)</f>
        <v>0</v>
      </c>
      <c r="D278" s="88"/>
      <c r="E278" s="88"/>
      <c r="F278" s="88"/>
      <c r="G278" s="88"/>
      <c r="H278" s="88">
        <f ca="1">$B$2*$A$2*(Harvesting!DW286/1000)</f>
        <v>73.418773876920653</v>
      </c>
      <c r="I278" s="88"/>
      <c r="J278" s="88"/>
      <c r="K278" s="88"/>
      <c r="L278" s="88"/>
      <c r="M278" s="88"/>
    </row>
    <row r="279" spans="1:13">
      <c r="A279" s="88"/>
      <c r="B279" s="88"/>
      <c r="C279" s="90">
        <f ca="1">$B$2*$A$2*(Harvesting!B287/1000)</f>
        <v>0</v>
      </c>
      <c r="D279" s="88"/>
      <c r="E279" s="88"/>
      <c r="F279" s="88"/>
      <c r="G279" s="88"/>
      <c r="H279" s="88">
        <f ca="1">$B$2*$A$2*(Harvesting!DW287/1000)</f>
        <v>0</v>
      </c>
      <c r="I279" s="88"/>
      <c r="J279" s="88"/>
      <c r="K279" s="88"/>
      <c r="L279" s="88"/>
      <c r="M279" s="88"/>
    </row>
    <row r="280" spans="1:13">
      <c r="A280" s="88"/>
      <c r="B280" s="88"/>
      <c r="C280" s="90">
        <f ca="1">$B$2*$A$2*(Harvesting!B288/1000)</f>
        <v>0</v>
      </c>
      <c r="D280" s="88"/>
      <c r="E280" s="88"/>
      <c r="F280" s="88"/>
      <c r="G280" s="88"/>
      <c r="H280" s="88">
        <f ca="1">$B$2*$A$2*(Harvesting!DW288/1000)</f>
        <v>0</v>
      </c>
      <c r="I280" s="88"/>
      <c r="J280" s="88"/>
      <c r="K280" s="88"/>
      <c r="L280" s="88"/>
      <c r="M280" s="88"/>
    </row>
    <row r="281" spans="1:13">
      <c r="A281" s="88"/>
      <c r="B281" s="88"/>
      <c r="C281" s="90">
        <f ca="1">$B$2*$A$2*(Harvesting!B289/1000)</f>
        <v>0</v>
      </c>
      <c r="D281" s="88"/>
      <c r="E281" s="88"/>
      <c r="F281" s="88"/>
      <c r="G281" s="88"/>
      <c r="H281" s="88">
        <f ca="1">$B$2*$A$2*(Harvesting!DW289/1000)</f>
        <v>0</v>
      </c>
      <c r="I281" s="88"/>
      <c r="J281" s="88"/>
      <c r="K281" s="88"/>
      <c r="L281" s="88"/>
      <c r="M281" s="88"/>
    </row>
    <row r="282" spans="1:13">
      <c r="A282" s="88"/>
      <c r="B282" s="88"/>
      <c r="C282" s="90">
        <f ca="1">$B$2*$A$2*(Harvesting!B290/1000)</f>
        <v>19.858516145959033</v>
      </c>
      <c r="D282" s="88"/>
      <c r="E282" s="88"/>
      <c r="F282" s="88"/>
      <c r="G282" s="88"/>
      <c r="H282" s="88">
        <f ca="1">$B$2*$A$2*(Harvesting!DW290/1000)</f>
        <v>57.409092305906221</v>
      </c>
      <c r="I282" s="88"/>
      <c r="J282" s="88"/>
      <c r="K282" s="88"/>
      <c r="L282" s="88"/>
      <c r="M282" s="88"/>
    </row>
    <row r="283" spans="1:13">
      <c r="A283" s="88"/>
      <c r="B283" s="88"/>
      <c r="C283" s="90">
        <f ca="1">$B$2*$A$2*(Harvesting!B291/1000)</f>
        <v>19.564191599471716</v>
      </c>
      <c r="D283" s="88"/>
      <c r="E283" s="88"/>
      <c r="F283" s="88"/>
      <c r="G283" s="88"/>
      <c r="H283" s="88">
        <f ca="1">$B$2*$A$2*(Harvesting!DW291/1000)</f>
        <v>0</v>
      </c>
      <c r="I283" s="88"/>
      <c r="J283" s="88"/>
      <c r="K283" s="88"/>
      <c r="L283" s="88"/>
      <c r="M283" s="88"/>
    </row>
    <row r="284" spans="1:13">
      <c r="A284" s="88"/>
      <c r="B284" s="88"/>
      <c r="C284" s="90">
        <f ca="1">$B$2*$A$2*(Harvesting!B292/1000)</f>
        <v>68.396081262577738</v>
      </c>
      <c r="D284" s="88"/>
      <c r="E284" s="88"/>
      <c r="F284" s="88"/>
      <c r="G284" s="88"/>
      <c r="H284" s="88">
        <f ca="1">$B$2*$A$2*(Harvesting!DW292/1000)</f>
        <v>52.220165457488498</v>
      </c>
      <c r="I284" s="88"/>
      <c r="J284" s="88"/>
      <c r="K284" s="88"/>
      <c r="L284" s="88"/>
      <c r="M284" s="88"/>
    </row>
    <row r="285" spans="1:13">
      <c r="A285" s="88"/>
      <c r="B285" s="88"/>
      <c r="C285" s="90">
        <f ca="1">$B$2*$A$2*(Harvesting!B293/1000)</f>
        <v>14.795518863524943</v>
      </c>
      <c r="D285" s="88"/>
      <c r="E285" s="88"/>
      <c r="F285" s="88"/>
      <c r="G285" s="88"/>
      <c r="H285" s="88">
        <f ca="1">$B$2*$A$2*(Harvesting!DW293/1000)</f>
        <v>0</v>
      </c>
      <c r="I285" s="88"/>
      <c r="J285" s="88"/>
      <c r="K285" s="88"/>
      <c r="L285" s="88"/>
      <c r="M285" s="88"/>
    </row>
    <row r="286" spans="1:13">
      <c r="A286" s="88"/>
      <c r="B286" s="88"/>
      <c r="C286" s="90">
        <f ca="1">$B$2*$A$2*(Harvesting!B294/1000)</f>
        <v>223.45958806092912</v>
      </c>
      <c r="D286" s="88"/>
      <c r="E286" s="88"/>
      <c r="F286" s="88"/>
      <c r="G286" s="88"/>
      <c r="H286" s="88">
        <f ca="1">$B$2*$A$2*(Harvesting!DW294/1000)</f>
        <v>161.99727910267012</v>
      </c>
      <c r="I286" s="88"/>
      <c r="J286" s="88"/>
      <c r="K286" s="88"/>
      <c r="L286" s="88"/>
      <c r="M286" s="88"/>
    </row>
    <row r="287" spans="1:13">
      <c r="A287" s="88"/>
      <c r="B287" s="88"/>
      <c r="C287" s="90">
        <f ca="1">$B$2*$A$2*(Harvesting!B295/1000)</f>
        <v>42.244440920602429</v>
      </c>
      <c r="D287" s="88"/>
      <c r="E287" s="88"/>
      <c r="F287" s="88"/>
      <c r="G287" s="88"/>
      <c r="H287" s="88">
        <f ca="1">$B$2*$A$2*(Harvesting!DW295/1000)</f>
        <v>40.16021903844657</v>
      </c>
      <c r="I287" s="88"/>
      <c r="J287" s="88"/>
      <c r="K287" s="88"/>
      <c r="L287" s="88"/>
      <c r="M287" s="88"/>
    </row>
    <row r="288" spans="1:13">
      <c r="A288" s="88"/>
      <c r="B288" s="88"/>
      <c r="C288" s="90">
        <f ca="1">$B$2*$A$2*(Harvesting!B296/1000)</f>
        <v>0</v>
      </c>
      <c r="D288" s="88"/>
      <c r="E288" s="88"/>
      <c r="F288" s="88"/>
      <c r="G288" s="88"/>
      <c r="H288" s="88">
        <f ca="1">$B$2*$A$2*(Harvesting!DW296/1000)</f>
        <v>27.096336889450964</v>
      </c>
      <c r="I288" s="88"/>
      <c r="J288" s="88"/>
      <c r="K288" s="88"/>
      <c r="L288" s="88"/>
      <c r="M288" s="88"/>
    </row>
    <row r="289" spans="1:13">
      <c r="A289" s="88"/>
      <c r="B289" s="88"/>
      <c r="C289" s="90">
        <f ca="1">$B$2*$A$2*(Harvesting!B297/1000)</f>
        <v>0</v>
      </c>
      <c r="D289" s="88"/>
      <c r="E289" s="88"/>
      <c r="F289" s="88"/>
      <c r="G289" s="88"/>
      <c r="H289" s="88">
        <f ca="1">$B$2*$A$2*(Harvesting!DW297/1000)</f>
        <v>1.1617367357457471</v>
      </c>
      <c r="I289" s="88"/>
      <c r="J289" s="88"/>
      <c r="K289" s="88"/>
      <c r="L289" s="88"/>
      <c r="M289" s="88"/>
    </row>
    <row r="290" spans="1:13">
      <c r="A290" s="88"/>
      <c r="B290" s="88"/>
      <c r="C290" s="90">
        <f ca="1">$B$2*$A$2*(Harvesting!B298/1000)</f>
        <v>38.704160830950599</v>
      </c>
      <c r="D290" s="88"/>
      <c r="E290" s="88"/>
      <c r="F290" s="88"/>
      <c r="G290" s="88"/>
      <c r="H290" s="88">
        <f ca="1">$B$2*$A$2*(Harvesting!DW298/1000)</f>
        <v>0</v>
      </c>
      <c r="I290" s="88"/>
      <c r="J290" s="88"/>
      <c r="K290" s="88"/>
      <c r="L290" s="88"/>
      <c r="M290" s="88"/>
    </row>
    <row r="291" spans="1:13">
      <c r="A291" s="88"/>
      <c r="B291" s="88"/>
      <c r="C291" s="90">
        <f ca="1">$B$2*$A$2*(Harvesting!B299/1000)</f>
        <v>57.362143532809789</v>
      </c>
      <c r="D291" s="88"/>
      <c r="E291" s="88"/>
      <c r="F291" s="88"/>
      <c r="G291" s="88"/>
      <c r="H291" s="88">
        <f ca="1">$B$2*$A$2*(Harvesting!DW299/1000)</f>
        <v>0</v>
      </c>
      <c r="I291" s="88"/>
      <c r="J291" s="88"/>
      <c r="K291" s="88"/>
      <c r="L291" s="88"/>
      <c r="M291" s="88"/>
    </row>
    <row r="292" spans="1:13">
      <c r="A292" s="88"/>
      <c r="B292" s="88"/>
      <c r="C292" s="90">
        <f ca="1">$B$2*$A$2*(Harvesting!B300/1000)</f>
        <v>2.0699242787160412</v>
      </c>
      <c r="D292" s="88"/>
      <c r="E292" s="88"/>
      <c r="F292" s="88"/>
      <c r="G292" s="88"/>
      <c r="H292" s="88">
        <f ca="1">$B$2*$A$2*(Harvesting!DW300/1000)</f>
        <v>472.71358027268445</v>
      </c>
      <c r="I292" s="88"/>
      <c r="J292" s="88"/>
      <c r="K292" s="88"/>
      <c r="L292" s="88"/>
      <c r="M292" s="88"/>
    </row>
    <row r="293" spans="1:13">
      <c r="A293" s="88"/>
      <c r="B293" s="88"/>
      <c r="C293" s="90">
        <f ca="1">$B$2*$A$2*(Harvesting!B301/1000)</f>
        <v>191.95231573396347</v>
      </c>
      <c r="D293" s="88"/>
      <c r="E293" s="88"/>
      <c r="F293" s="88"/>
      <c r="G293" s="88"/>
      <c r="H293" s="88">
        <f ca="1">$B$2*$A$2*(Harvesting!DW301/1000)</f>
        <v>0</v>
      </c>
      <c r="I293" s="88"/>
      <c r="J293" s="88"/>
      <c r="K293" s="88"/>
      <c r="L293" s="88"/>
      <c r="M293" s="88"/>
    </row>
    <row r="294" spans="1:13">
      <c r="A294" s="88"/>
      <c r="B294" s="88"/>
      <c r="C294" s="90">
        <f ca="1">$B$2*$A$2*(Harvesting!B302/1000)</f>
        <v>118.0230187971634</v>
      </c>
      <c r="D294" s="88"/>
      <c r="E294" s="88"/>
      <c r="F294" s="88"/>
      <c r="G294" s="88"/>
      <c r="H294" s="88">
        <f ca="1">$B$2*$A$2*(Harvesting!DW302/1000)</f>
        <v>0</v>
      </c>
      <c r="I294" s="88"/>
      <c r="J294" s="88"/>
      <c r="K294" s="88"/>
      <c r="L294" s="88"/>
      <c r="M294" s="88"/>
    </row>
    <row r="295" spans="1:13">
      <c r="A295" s="88"/>
      <c r="B295" s="88"/>
      <c r="C295" s="90">
        <f ca="1">$B$2*$A$2*(Harvesting!B303/1000)</f>
        <v>0</v>
      </c>
      <c r="D295" s="88"/>
      <c r="E295" s="88"/>
      <c r="F295" s="88"/>
      <c r="G295" s="88"/>
      <c r="H295" s="88">
        <f ca="1">$B$2*$A$2*(Harvesting!DW303/1000)</f>
        <v>13.599502595447317</v>
      </c>
      <c r="I295" s="88"/>
      <c r="J295" s="88"/>
      <c r="K295" s="88"/>
      <c r="L295" s="88"/>
      <c r="M295" s="88"/>
    </row>
    <row r="296" spans="1:13">
      <c r="A296" s="88"/>
      <c r="B296" s="88"/>
      <c r="C296" s="90">
        <f ca="1">$B$2*$A$2*(Harvesting!B304/1000)</f>
        <v>24.385293783175129</v>
      </c>
      <c r="D296" s="88"/>
      <c r="E296" s="88"/>
      <c r="F296" s="88"/>
      <c r="G296" s="88"/>
      <c r="H296" s="88">
        <f ca="1">$B$2*$A$2*(Harvesting!DW304/1000)</f>
        <v>18.167284400478053</v>
      </c>
      <c r="I296" s="88"/>
      <c r="J296" s="88"/>
      <c r="K296" s="88"/>
      <c r="L296" s="88"/>
      <c r="M296" s="88"/>
    </row>
    <row r="297" spans="1:13">
      <c r="A297" s="88"/>
      <c r="B297" s="88"/>
      <c r="C297" s="90">
        <f ca="1">$B$2*$A$2*(Harvesting!B305/1000)</f>
        <v>383.43443514639495</v>
      </c>
      <c r="D297" s="88"/>
      <c r="E297" s="88"/>
      <c r="F297" s="88"/>
      <c r="G297" s="88"/>
      <c r="H297" s="88">
        <f ca="1">$B$2*$A$2*(Harvesting!DW305/1000)</f>
        <v>163.879212562357</v>
      </c>
      <c r="I297" s="88"/>
      <c r="J297" s="88"/>
      <c r="K297" s="88"/>
      <c r="L297" s="88"/>
      <c r="M297" s="88"/>
    </row>
    <row r="298" spans="1:13">
      <c r="A298" s="88"/>
      <c r="B298" s="88"/>
      <c r="C298" s="90">
        <f ca="1">$B$2*$A$2*(Harvesting!B306/1000)</f>
        <v>0</v>
      </c>
      <c r="D298" s="88"/>
      <c r="E298" s="88"/>
      <c r="F298" s="88"/>
      <c r="G298" s="88"/>
      <c r="H298" s="88">
        <f ca="1">$B$2*$A$2*(Harvesting!DW306/1000)</f>
        <v>124.38838959235096</v>
      </c>
      <c r="I298" s="88"/>
      <c r="J298" s="88"/>
      <c r="K298" s="88"/>
      <c r="L298" s="88"/>
      <c r="M298" s="88"/>
    </row>
    <row r="299" spans="1:13">
      <c r="A299" s="88"/>
      <c r="B299" s="88"/>
      <c r="C299" s="90">
        <f ca="1">$B$2*$A$2*(Harvesting!B307/1000)</f>
        <v>0</v>
      </c>
      <c r="D299" s="88"/>
      <c r="E299" s="88"/>
      <c r="F299" s="88"/>
      <c r="G299" s="88"/>
      <c r="H299" s="88">
        <f ca="1">$B$2*$A$2*(Harvesting!DW307/1000)</f>
        <v>1.7102000724580422</v>
      </c>
      <c r="I299" s="88"/>
      <c r="J299" s="88"/>
      <c r="K299" s="88"/>
      <c r="L299" s="88"/>
      <c r="M299" s="88"/>
    </row>
    <row r="300" spans="1:13">
      <c r="A300" s="88"/>
      <c r="B300" s="88"/>
      <c r="C300" s="90">
        <f ca="1">$B$2*$A$2*(Harvesting!B308/1000)</f>
        <v>29.423829978571337</v>
      </c>
      <c r="D300" s="88"/>
      <c r="E300" s="88"/>
      <c r="F300" s="88"/>
      <c r="G300" s="88"/>
      <c r="H300" s="88">
        <f ca="1">$B$2*$A$2*(Harvesting!DW308/1000)</f>
        <v>0.91276592027431125</v>
      </c>
      <c r="I300" s="88"/>
      <c r="J300" s="88"/>
      <c r="K300" s="88"/>
      <c r="L300" s="88"/>
      <c r="M300" s="88"/>
    </row>
    <row r="301" spans="1:13">
      <c r="A301" s="88"/>
      <c r="B301" s="88"/>
      <c r="C301" s="90">
        <f ca="1">$B$2*$A$2*(Harvesting!B309/1000)</f>
        <v>128.99936884712716</v>
      </c>
      <c r="D301" s="88"/>
      <c r="E301" s="88"/>
      <c r="F301" s="88"/>
      <c r="G301" s="88"/>
      <c r="H301" s="88">
        <f ca="1">$B$2*$A$2*(Harvesting!DW309/1000)</f>
        <v>18.13902382681221</v>
      </c>
      <c r="I301" s="88"/>
      <c r="J301" s="88"/>
      <c r="K301" s="88"/>
      <c r="L301" s="88"/>
      <c r="M301" s="88"/>
    </row>
    <row r="302" spans="1:13">
      <c r="A302" s="88"/>
      <c r="B302" s="88"/>
      <c r="C302" s="90">
        <f ca="1">$B$2*$A$2*(Harvesting!B310/1000)</f>
        <v>66.1091508988398</v>
      </c>
      <c r="D302" s="88"/>
      <c r="E302" s="88"/>
      <c r="F302" s="88"/>
      <c r="G302" s="88"/>
      <c r="H302" s="88">
        <f ca="1">$B$2*$A$2*(Harvesting!DW310/1000)</f>
        <v>0</v>
      </c>
      <c r="I302" s="88"/>
      <c r="J302" s="88"/>
      <c r="K302" s="88"/>
      <c r="L302" s="88"/>
      <c r="M302" s="88"/>
    </row>
    <row r="303" spans="1:13">
      <c r="A303" s="88"/>
      <c r="B303" s="88"/>
      <c r="C303" s="90">
        <f ca="1">$B$2*$A$2*(Harvesting!B311/1000)</f>
        <v>7.9997248453595349</v>
      </c>
      <c r="D303" s="88"/>
      <c r="E303" s="88"/>
      <c r="F303" s="88"/>
      <c r="G303" s="88"/>
      <c r="H303" s="88">
        <f ca="1">$B$2*$A$2*(Harvesting!DW311/1000)</f>
        <v>0</v>
      </c>
      <c r="I303" s="88"/>
      <c r="J303" s="88"/>
      <c r="K303" s="88"/>
      <c r="L303" s="88"/>
      <c r="M303" s="88"/>
    </row>
    <row r="304" spans="1:13">
      <c r="A304" s="88"/>
      <c r="B304" s="88"/>
      <c r="C304" s="90">
        <f ca="1">$B$2*$A$2*(Harvesting!B312/1000)</f>
        <v>197.18201773959794</v>
      </c>
      <c r="D304" s="88"/>
      <c r="E304" s="88"/>
      <c r="F304" s="88"/>
      <c r="G304" s="88"/>
      <c r="H304" s="88">
        <f ca="1">$B$2*$A$2*(Harvesting!DW312/1000)</f>
        <v>63.075588559664844</v>
      </c>
      <c r="I304" s="88"/>
      <c r="J304" s="88"/>
      <c r="K304" s="88"/>
      <c r="L304" s="88"/>
      <c r="M304" s="88"/>
    </row>
    <row r="305" spans="1:13">
      <c r="A305" s="88"/>
      <c r="B305" s="88"/>
      <c r="C305" s="90">
        <f ca="1">$B$2*$A$2*(Harvesting!B313/1000)</f>
        <v>76.899902767311332</v>
      </c>
      <c r="D305" s="88"/>
      <c r="E305" s="88"/>
      <c r="F305" s="88"/>
      <c r="G305" s="88"/>
      <c r="H305" s="88">
        <f ca="1">$B$2*$A$2*(Harvesting!DW313/1000)</f>
        <v>157.23652207342209</v>
      </c>
      <c r="I305" s="88"/>
      <c r="J305" s="88"/>
      <c r="K305" s="88"/>
      <c r="L305" s="88"/>
      <c r="M305" s="88"/>
    </row>
    <row r="306" spans="1:13">
      <c r="A306" s="88"/>
      <c r="B306" s="88"/>
      <c r="C306" s="90">
        <f ca="1">$B$2*$A$2*(Harvesting!B314/1000)</f>
        <v>433.61751249756793</v>
      </c>
      <c r="D306" s="88"/>
      <c r="E306" s="88"/>
      <c r="F306" s="88"/>
      <c r="G306" s="88"/>
      <c r="H306" s="88">
        <f ca="1">$B$2*$A$2*(Harvesting!DW314/1000)</f>
        <v>80.943883277367263</v>
      </c>
      <c r="I306" s="88"/>
      <c r="J306" s="88"/>
      <c r="K306" s="88"/>
      <c r="L306" s="88"/>
      <c r="M306" s="88"/>
    </row>
    <row r="307" spans="1:13">
      <c r="A307" s="88"/>
      <c r="B307" s="88"/>
      <c r="C307" s="90">
        <f ca="1">$B$2*$A$2*(Harvesting!B315/1000)</f>
        <v>0</v>
      </c>
      <c r="D307" s="88"/>
      <c r="E307" s="88"/>
      <c r="F307" s="88"/>
      <c r="G307" s="88"/>
      <c r="H307" s="88">
        <f ca="1">$B$2*$A$2*(Harvesting!DW315/1000)</f>
        <v>21.773732078485359</v>
      </c>
      <c r="I307" s="88"/>
      <c r="J307" s="88"/>
      <c r="K307" s="88"/>
      <c r="L307" s="88"/>
      <c r="M307" s="88"/>
    </row>
    <row r="308" spans="1:13">
      <c r="A308" s="88"/>
      <c r="B308" s="88"/>
      <c r="C308" s="90">
        <f ca="1">$B$2*$A$2*(Harvesting!B316/1000)</f>
        <v>259.95686328059719</v>
      </c>
      <c r="D308" s="88"/>
      <c r="E308" s="88"/>
      <c r="F308" s="88"/>
      <c r="G308" s="88"/>
      <c r="H308" s="88">
        <f ca="1">$B$2*$A$2*(Harvesting!DW316/1000)</f>
        <v>11.345049762162184</v>
      </c>
      <c r="I308" s="88"/>
      <c r="J308" s="88"/>
      <c r="K308" s="88"/>
      <c r="L308" s="88"/>
      <c r="M308" s="88"/>
    </row>
    <row r="309" spans="1:13">
      <c r="A309" s="88"/>
      <c r="B309" s="88"/>
      <c r="C309" s="90">
        <f ca="1">$B$2*$A$2*(Harvesting!B317/1000)</f>
        <v>0</v>
      </c>
      <c r="D309" s="88"/>
      <c r="E309" s="88"/>
      <c r="F309" s="88"/>
      <c r="G309" s="88"/>
      <c r="H309" s="88">
        <f ca="1">$B$2*$A$2*(Harvesting!DW317/1000)</f>
        <v>2.2939933150100269</v>
      </c>
      <c r="I309" s="88"/>
      <c r="J309" s="88"/>
      <c r="K309" s="88"/>
      <c r="L309" s="88"/>
      <c r="M309" s="88"/>
    </row>
    <row r="310" spans="1:13">
      <c r="A310" s="88"/>
      <c r="B310" s="88"/>
      <c r="C310" s="90">
        <f ca="1">$B$2*$A$2*(Harvesting!B318/1000)</f>
        <v>186.73219427688204</v>
      </c>
      <c r="D310" s="88"/>
      <c r="E310" s="88"/>
      <c r="F310" s="88"/>
      <c r="G310" s="88"/>
      <c r="H310" s="88">
        <f ca="1">$B$2*$A$2*(Harvesting!DW318/1000)</f>
        <v>36.121266651304659</v>
      </c>
      <c r="I310" s="88"/>
      <c r="J310" s="88"/>
      <c r="K310" s="88"/>
      <c r="L310" s="88"/>
      <c r="M310" s="88"/>
    </row>
    <row r="311" spans="1:13">
      <c r="A311" s="88"/>
      <c r="B311" s="88"/>
      <c r="C311" s="90">
        <f ca="1">$B$2*$A$2*(Harvesting!B319/1000)</f>
        <v>63.84603066706245</v>
      </c>
      <c r="D311" s="88"/>
      <c r="E311" s="88"/>
      <c r="F311" s="88"/>
      <c r="G311" s="88"/>
      <c r="H311" s="88">
        <f ca="1">$B$2*$A$2*(Harvesting!DW319/1000)</f>
        <v>183.38333001781811</v>
      </c>
      <c r="I311" s="88"/>
      <c r="J311" s="88"/>
      <c r="K311" s="88"/>
      <c r="L311" s="88"/>
      <c r="M311" s="88"/>
    </row>
    <row r="312" spans="1:13">
      <c r="A312" s="88"/>
      <c r="B312" s="88"/>
      <c r="C312" s="90">
        <f ca="1">$B$2*$A$2*(Harvesting!B320/1000)</f>
        <v>42.318360884726054</v>
      </c>
      <c r="D312" s="88"/>
      <c r="E312" s="88"/>
      <c r="F312" s="88"/>
      <c r="G312" s="88"/>
      <c r="H312" s="88">
        <f ca="1">$B$2*$A$2*(Harvesting!DW320/1000)</f>
        <v>0</v>
      </c>
      <c r="I312" s="88"/>
      <c r="J312" s="88"/>
      <c r="K312" s="88"/>
      <c r="L312" s="88"/>
      <c r="M312" s="88"/>
    </row>
    <row r="313" spans="1:13">
      <c r="A313" s="88"/>
      <c r="B313" s="88"/>
      <c r="C313" s="90">
        <f ca="1">$B$2*$A$2*(Harvesting!B321/1000)</f>
        <v>9.5250087133722161</v>
      </c>
      <c r="D313" s="88"/>
      <c r="E313" s="88"/>
      <c r="F313" s="88"/>
      <c r="G313" s="88"/>
      <c r="H313" s="88">
        <f ca="1">$B$2*$A$2*(Harvesting!DW321/1000)</f>
        <v>24.322120559333868</v>
      </c>
      <c r="I313" s="88"/>
      <c r="J313" s="88"/>
      <c r="K313" s="88"/>
      <c r="L313" s="88"/>
      <c r="M313" s="88"/>
    </row>
    <row r="314" spans="1:13">
      <c r="A314" s="88"/>
      <c r="B314" s="88"/>
      <c r="C314" s="90">
        <f ca="1">$B$2*$A$2*(Harvesting!B322/1000)</f>
        <v>29.30881227437818</v>
      </c>
      <c r="D314" s="88"/>
      <c r="E314" s="88"/>
      <c r="F314" s="88"/>
      <c r="G314" s="88"/>
      <c r="H314" s="88">
        <f ca="1">$B$2*$A$2*(Harvesting!DW322/1000)</f>
        <v>48.284527286145376</v>
      </c>
      <c r="I314" s="88"/>
      <c r="J314" s="88"/>
      <c r="K314" s="88"/>
      <c r="L314" s="88"/>
      <c r="M314" s="88"/>
    </row>
    <row r="315" spans="1:13">
      <c r="A315" s="88"/>
      <c r="B315" s="88"/>
      <c r="C315" s="90">
        <f ca="1">$B$2*$A$2*(Harvesting!B323/1000)</f>
        <v>0</v>
      </c>
      <c r="D315" s="88"/>
      <c r="E315" s="88"/>
      <c r="F315" s="88"/>
      <c r="G315" s="88"/>
      <c r="H315" s="88">
        <f ca="1">$B$2*$A$2*(Harvesting!DW323/1000)</f>
        <v>0</v>
      </c>
      <c r="I315" s="88"/>
      <c r="J315" s="88"/>
      <c r="K315" s="88"/>
      <c r="L315" s="88"/>
      <c r="M315" s="88"/>
    </row>
    <row r="316" spans="1:13">
      <c r="A316" s="88"/>
      <c r="B316" s="88"/>
      <c r="C316" s="90">
        <f ca="1">$B$2*$A$2*(Harvesting!B324/1000)</f>
        <v>0</v>
      </c>
      <c r="D316" s="88"/>
      <c r="E316" s="88"/>
      <c r="F316" s="88"/>
      <c r="G316" s="88"/>
      <c r="H316" s="88">
        <f ca="1">$B$2*$A$2*(Harvesting!DW324/1000)</f>
        <v>62.114815245331997</v>
      </c>
      <c r="I316" s="88"/>
      <c r="J316" s="88"/>
      <c r="K316" s="88"/>
      <c r="L316" s="88"/>
      <c r="M316" s="88"/>
    </row>
    <row r="317" spans="1:13">
      <c r="A317" s="88"/>
      <c r="B317" s="88"/>
      <c r="C317" s="90">
        <f ca="1">$B$2*$A$2*(Harvesting!B325/1000)</f>
        <v>84.578049991029872</v>
      </c>
      <c r="D317" s="88"/>
      <c r="E317" s="88"/>
      <c r="F317" s="88"/>
      <c r="G317" s="88"/>
      <c r="H317" s="88">
        <f ca="1">$B$2*$A$2*(Harvesting!DW325/1000)</f>
        <v>35.196774841714983</v>
      </c>
      <c r="I317" s="88"/>
      <c r="J317" s="88"/>
      <c r="K317" s="88"/>
      <c r="L317" s="88"/>
      <c r="M317" s="88"/>
    </row>
    <row r="318" spans="1:13">
      <c r="A318" s="88"/>
      <c r="B318" s="88"/>
      <c r="C318" s="90">
        <f ca="1">$B$2*$A$2*(Harvesting!B326/1000)</f>
        <v>0</v>
      </c>
      <c r="D318" s="88"/>
      <c r="E318" s="88"/>
      <c r="F318" s="88"/>
      <c r="G318" s="88"/>
      <c r="H318" s="88">
        <f ca="1">$B$2*$A$2*(Harvesting!DW326/1000)</f>
        <v>4.1210909898573469</v>
      </c>
      <c r="I318" s="88"/>
      <c r="J318" s="88"/>
      <c r="K318" s="88"/>
      <c r="L318" s="88"/>
      <c r="M318" s="88"/>
    </row>
    <row r="319" spans="1:13">
      <c r="A319" s="88"/>
      <c r="B319" s="88"/>
      <c r="C319" s="90">
        <f ca="1">$B$2*$A$2*(Harvesting!B327/1000)</f>
        <v>0</v>
      </c>
      <c r="D319" s="88"/>
      <c r="E319" s="88"/>
      <c r="F319" s="88"/>
      <c r="G319" s="88"/>
      <c r="H319" s="88">
        <f ca="1">$B$2*$A$2*(Harvesting!DW327/1000)</f>
        <v>0</v>
      </c>
      <c r="I319" s="88"/>
      <c r="J319" s="88"/>
      <c r="K319" s="88"/>
      <c r="L319" s="88"/>
      <c r="M319" s="88"/>
    </row>
    <row r="320" spans="1:13">
      <c r="A320" s="88"/>
      <c r="B320" s="88"/>
      <c r="C320" s="90">
        <f ca="1">$B$2*$A$2*(Harvesting!B328/1000)</f>
        <v>242.18650651350072</v>
      </c>
      <c r="D320" s="88"/>
      <c r="E320" s="88"/>
      <c r="F320" s="88"/>
      <c r="G320" s="88"/>
      <c r="H320" s="88">
        <f ca="1">$B$2*$A$2*(Harvesting!DW328/1000)</f>
        <v>12.985256339906741</v>
      </c>
      <c r="I320" s="88"/>
      <c r="J320" s="88"/>
      <c r="K320" s="88"/>
      <c r="L320" s="88"/>
      <c r="M320" s="88"/>
    </row>
    <row r="321" spans="1:13">
      <c r="A321" s="88"/>
      <c r="B321" s="88"/>
      <c r="C321" s="90">
        <f ca="1">$B$2*$A$2*(Harvesting!B329/1000)</f>
        <v>19.139742510578319</v>
      </c>
      <c r="D321" s="88"/>
      <c r="E321" s="88"/>
      <c r="F321" s="88"/>
      <c r="G321" s="88"/>
      <c r="H321" s="88">
        <f ca="1">$B$2*$A$2*(Harvesting!DW329/1000)</f>
        <v>0</v>
      </c>
      <c r="I321" s="88"/>
      <c r="J321" s="88"/>
      <c r="K321" s="88"/>
      <c r="L321" s="88"/>
      <c r="M321" s="88"/>
    </row>
    <row r="322" spans="1:13">
      <c r="A322" s="88"/>
      <c r="B322" s="88"/>
      <c r="C322" s="90">
        <f ca="1">$B$2*$A$2*(Harvesting!B330/1000)</f>
        <v>138.3016212908077</v>
      </c>
      <c r="D322" s="88"/>
      <c r="E322" s="88"/>
      <c r="F322" s="88"/>
      <c r="G322" s="88"/>
      <c r="H322" s="88">
        <f ca="1">$B$2*$A$2*(Harvesting!DW330/1000)</f>
        <v>0</v>
      </c>
      <c r="I322" s="88"/>
      <c r="J322" s="88"/>
      <c r="K322" s="88"/>
      <c r="L322" s="88"/>
      <c r="M322" s="88"/>
    </row>
    <row r="323" spans="1:13">
      <c r="A323" s="88"/>
      <c r="B323" s="88"/>
      <c r="C323" s="90">
        <f ca="1">$B$2*$A$2*(Harvesting!B331/1000)</f>
        <v>226.64948383068182</v>
      </c>
      <c r="D323" s="88"/>
      <c r="E323" s="88"/>
      <c r="F323" s="88"/>
      <c r="G323" s="88"/>
      <c r="H323" s="88">
        <f ca="1">$B$2*$A$2*(Harvesting!DW331/1000)</f>
        <v>0</v>
      </c>
      <c r="I323" s="88"/>
      <c r="J323" s="88"/>
      <c r="K323" s="88"/>
      <c r="L323" s="88"/>
      <c r="M323" s="88"/>
    </row>
    <row r="324" spans="1:13">
      <c r="A324" s="88"/>
      <c r="B324" s="88"/>
      <c r="C324" s="90">
        <f ca="1">$B$2*$A$2*(Harvesting!B332/1000)</f>
        <v>39.205710370103844</v>
      </c>
      <c r="D324" s="88"/>
      <c r="E324" s="88"/>
      <c r="F324" s="88"/>
      <c r="G324" s="88"/>
      <c r="H324" s="88">
        <f ca="1">$B$2*$A$2*(Harvesting!DW332/1000)</f>
        <v>0</v>
      </c>
      <c r="I324" s="88"/>
      <c r="J324" s="88"/>
      <c r="K324" s="88"/>
      <c r="L324" s="88"/>
      <c r="M324" s="88"/>
    </row>
    <row r="325" spans="1:13">
      <c r="A325" s="88"/>
      <c r="B325" s="88"/>
      <c r="C325" s="90">
        <f ca="1">$B$2*$A$2*(Harvesting!B333/1000)</f>
        <v>23.637668946552189</v>
      </c>
      <c r="D325" s="88"/>
      <c r="E325" s="88"/>
      <c r="F325" s="88"/>
      <c r="G325" s="88"/>
      <c r="H325" s="88">
        <f ca="1">$B$2*$A$2*(Harvesting!DW333/1000)</f>
        <v>0</v>
      </c>
      <c r="I325" s="88"/>
      <c r="J325" s="88"/>
      <c r="K325" s="88"/>
      <c r="L325" s="88"/>
      <c r="M325" s="88"/>
    </row>
    <row r="326" spans="1:13">
      <c r="A326" s="88"/>
      <c r="B326" s="88"/>
      <c r="C326" s="90">
        <f ca="1">$B$2*$A$2*(Harvesting!B334/1000)</f>
        <v>0</v>
      </c>
      <c r="D326" s="88"/>
      <c r="E326" s="88"/>
      <c r="F326" s="88"/>
      <c r="G326" s="88"/>
      <c r="H326" s="88">
        <f ca="1">$B$2*$A$2*(Harvesting!DW334/1000)</f>
        <v>108.1511814984793</v>
      </c>
      <c r="I326" s="88"/>
      <c r="J326" s="88"/>
      <c r="K326" s="88"/>
      <c r="L326" s="88"/>
      <c r="M326" s="88"/>
    </row>
    <row r="327" spans="1:13">
      <c r="A327" s="88"/>
      <c r="B327" s="88"/>
      <c r="C327" s="90">
        <f ca="1">$B$2*$A$2*(Harvesting!B335/1000)</f>
        <v>72.043698210081686</v>
      </c>
      <c r="D327" s="88"/>
      <c r="E327" s="88"/>
      <c r="F327" s="88"/>
      <c r="G327" s="88"/>
      <c r="H327" s="88">
        <f ca="1">$B$2*$A$2*(Harvesting!DW335/1000)</f>
        <v>175.73044506273425</v>
      </c>
      <c r="I327" s="88"/>
      <c r="J327" s="88"/>
      <c r="K327" s="88"/>
      <c r="L327" s="88"/>
      <c r="M327" s="88"/>
    </row>
    <row r="328" spans="1:13">
      <c r="A328" s="88"/>
      <c r="B328" s="88"/>
      <c r="C328" s="90">
        <f ca="1">$B$2*$A$2*(Harvesting!B336/1000)</f>
        <v>0</v>
      </c>
      <c r="D328" s="88"/>
      <c r="E328" s="88"/>
      <c r="F328" s="88"/>
      <c r="G328" s="88"/>
      <c r="H328" s="88">
        <f ca="1">$B$2*$A$2*(Harvesting!DW336/1000)</f>
        <v>0</v>
      </c>
      <c r="I328" s="88"/>
      <c r="J328" s="88"/>
      <c r="K328" s="88"/>
      <c r="L328" s="88"/>
      <c r="M328" s="88"/>
    </row>
    <row r="329" spans="1:13">
      <c r="A329" s="88"/>
      <c r="B329" s="88"/>
      <c r="C329" s="90">
        <f ca="1">$B$2*$A$2*(Harvesting!B337/1000)</f>
        <v>0</v>
      </c>
      <c r="D329" s="88"/>
      <c r="E329" s="88"/>
      <c r="F329" s="88"/>
      <c r="G329" s="88"/>
      <c r="H329" s="88">
        <f ca="1">$B$2*$A$2*(Harvesting!DW337/1000)</f>
        <v>35.578725036384121</v>
      </c>
      <c r="I329" s="88"/>
      <c r="J329" s="88"/>
      <c r="K329" s="88"/>
      <c r="L329" s="88"/>
      <c r="M329" s="88"/>
    </row>
    <row r="330" spans="1:13">
      <c r="A330" s="88"/>
      <c r="B330" s="88"/>
      <c r="C330" s="90">
        <f ca="1">$B$2*$A$2*(Harvesting!B338/1000)</f>
        <v>0</v>
      </c>
      <c r="D330" s="88"/>
      <c r="E330" s="88"/>
      <c r="F330" s="88"/>
      <c r="G330" s="88"/>
      <c r="H330" s="88">
        <f ca="1">$B$2*$A$2*(Harvesting!DW338/1000)</f>
        <v>43.666109582151584</v>
      </c>
      <c r="I330" s="88"/>
      <c r="J330" s="88"/>
      <c r="K330" s="88"/>
      <c r="L330" s="88"/>
      <c r="M330" s="88"/>
    </row>
    <row r="331" spans="1:13">
      <c r="A331" s="88"/>
      <c r="B331" s="88"/>
      <c r="C331" s="90">
        <f ca="1">$B$2*$A$2*(Harvesting!B339/1000)</f>
        <v>100.5575447599967</v>
      </c>
      <c r="D331" s="88"/>
      <c r="E331" s="88"/>
      <c r="F331" s="88"/>
      <c r="G331" s="88"/>
      <c r="H331" s="88">
        <f ca="1">$B$2*$A$2*(Harvesting!DW339/1000)</f>
        <v>60.19388039865958</v>
      </c>
      <c r="I331" s="88"/>
      <c r="J331" s="88"/>
      <c r="K331" s="88"/>
      <c r="L331" s="88"/>
      <c r="M331" s="88"/>
    </row>
    <row r="332" spans="1:13">
      <c r="A332" s="88"/>
      <c r="B332" s="88"/>
      <c r="C332" s="90">
        <f ca="1">$B$2*$A$2*(Harvesting!B340/1000)</f>
        <v>33.897172926526991</v>
      </c>
      <c r="D332" s="88"/>
      <c r="E332" s="88"/>
      <c r="F332" s="88"/>
      <c r="G332" s="88"/>
      <c r="H332" s="88">
        <f ca="1">$B$2*$A$2*(Harvesting!DW340/1000)</f>
        <v>19.456119016430087</v>
      </c>
      <c r="I332" s="88"/>
      <c r="J332" s="88"/>
      <c r="K332" s="88"/>
      <c r="L332" s="88"/>
      <c r="M332" s="88"/>
    </row>
    <row r="333" spans="1:13">
      <c r="A333" s="88"/>
      <c r="B333" s="88"/>
      <c r="C333" s="90">
        <f ca="1">$B$2*$A$2*(Harvesting!B341/1000)</f>
        <v>20.449598347181443</v>
      </c>
      <c r="D333" s="88"/>
      <c r="E333" s="88"/>
      <c r="F333" s="88"/>
      <c r="G333" s="88"/>
      <c r="H333" s="88">
        <f ca="1">$B$2*$A$2*(Harvesting!DW341/1000)</f>
        <v>89.85569694039819</v>
      </c>
      <c r="I333" s="88"/>
      <c r="J333" s="88"/>
      <c r="K333" s="88"/>
      <c r="L333" s="88"/>
      <c r="M333" s="88"/>
    </row>
    <row r="334" spans="1:13">
      <c r="A334" s="88"/>
      <c r="B334" s="88"/>
      <c r="C334" s="90">
        <f ca="1">$B$2*$A$2*(Harvesting!B342/1000)</f>
        <v>41.560101333128209</v>
      </c>
      <c r="D334" s="88"/>
      <c r="E334" s="88"/>
      <c r="F334" s="88"/>
      <c r="G334" s="88"/>
      <c r="H334" s="88">
        <f ca="1">$B$2*$A$2*(Harvesting!DW342/1000)</f>
        <v>9.9646354631606187</v>
      </c>
      <c r="I334" s="88"/>
      <c r="J334" s="88"/>
      <c r="K334" s="88"/>
      <c r="L334" s="88"/>
      <c r="M334" s="88"/>
    </row>
    <row r="335" spans="1:13">
      <c r="A335" s="88"/>
      <c r="B335" s="88"/>
      <c r="C335" s="90">
        <f ca="1">$B$2*$A$2*(Harvesting!B343/1000)</f>
        <v>10.327248490161869</v>
      </c>
      <c r="D335" s="88"/>
      <c r="E335" s="88"/>
      <c r="F335" s="88"/>
      <c r="G335" s="88"/>
      <c r="H335" s="88">
        <f ca="1">$B$2*$A$2*(Harvesting!DW343/1000)</f>
        <v>0</v>
      </c>
      <c r="I335" s="88"/>
      <c r="J335" s="88"/>
      <c r="K335" s="88"/>
      <c r="L335" s="88"/>
      <c r="M335" s="88"/>
    </row>
    <row r="336" spans="1:13">
      <c r="A336" s="88"/>
      <c r="B336" s="88"/>
      <c r="C336" s="90">
        <f ca="1">$B$2*$A$2*(Harvesting!B344/1000)</f>
        <v>102.77502995843254</v>
      </c>
      <c r="D336" s="88"/>
      <c r="E336" s="88"/>
      <c r="F336" s="88"/>
      <c r="G336" s="88"/>
      <c r="H336" s="88">
        <f ca="1">$B$2*$A$2*(Harvesting!DW344/1000)</f>
        <v>2.7602483730588814</v>
      </c>
      <c r="I336" s="88"/>
      <c r="J336" s="88"/>
      <c r="K336" s="88"/>
      <c r="L336" s="88"/>
      <c r="M336" s="88"/>
    </row>
    <row r="337" spans="1:13">
      <c r="A337" s="88"/>
      <c r="B337" s="88"/>
      <c r="C337" s="90">
        <f ca="1">$B$2*$A$2*(Harvesting!B345/1000)</f>
        <v>0</v>
      </c>
      <c r="D337" s="88"/>
      <c r="E337" s="88"/>
      <c r="F337" s="88"/>
      <c r="G337" s="88"/>
      <c r="H337" s="88">
        <f ca="1">$B$2*$A$2*(Harvesting!DW345/1000)</f>
        <v>31.003320966651138</v>
      </c>
      <c r="I337" s="88"/>
      <c r="J337" s="88"/>
      <c r="K337" s="88"/>
      <c r="L337" s="88"/>
      <c r="M337" s="88"/>
    </row>
    <row r="338" spans="1:13">
      <c r="A338" s="88"/>
      <c r="B338" s="88"/>
      <c r="C338" s="90">
        <f ca="1">$B$2*$A$2*(Harvesting!B346/1000)</f>
        <v>0</v>
      </c>
      <c r="D338" s="88"/>
      <c r="E338" s="88"/>
      <c r="F338" s="88"/>
      <c r="G338" s="88"/>
      <c r="H338" s="88">
        <f ca="1">$B$2*$A$2*(Harvesting!DW346/1000)</f>
        <v>0</v>
      </c>
      <c r="I338" s="88"/>
      <c r="J338" s="88"/>
      <c r="K338" s="88"/>
      <c r="L338" s="88"/>
      <c r="M338" s="88"/>
    </row>
    <row r="339" spans="1:13">
      <c r="A339" s="88"/>
      <c r="B339" s="88"/>
      <c r="C339" s="90">
        <f ca="1">$B$2*$A$2*(Harvesting!B347/1000)</f>
        <v>22.76663815713437</v>
      </c>
      <c r="D339" s="88"/>
      <c r="E339" s="88"/>
      <c r="F339" s="88"/>
      <c r="G339" s="88"/>
      <c r="H339" s="88">
        <f ca="1">$B$2*$A$2*(Harvesting!DW347/1000)</f>
        <v>0</v>
      </c>
      <c r="I339" s="88"/>
      <c r="J339" s="88"/>
      <c r="K339" s="88"/>
      <c r="L339" s="88"/>
      <c r="M339" s="88"/>
    </row>
    <row r="340" spans="1:13">
      <c r="A340" s="88"/>
      <c r="B340" s="88"/>
      <c r="C340" s="90">
        <f ca="1">$B$2*$A$2*(Harvesting!B348/1000)</f>
        <v>349.59764809498785</v>
      </c>
      <c r="D340" s="88"/>
      <c r="E340" s="88"/>
      <c r="F340" s="88"/>
      <c r="G340" s="88"/>
      <c r="H340" s="88">
        <f ca="1">$B$2*$A$2*(Harvesting!DW348/1000)</f>
        <v>0</v>
      </c>
      <c r="I340" s="88"/>
      <c r="J340" s="88"/>
      <c r="K340" s="88"/>
      <c r="L340" s="88"/>
      <c r="M340" s="88"/>
    </row>
    <row r="341" spans="1:13">
      <c r="A341" s="88"/>
      <c r="B341" s="88"/>
      <c r="C341" s="90">
        <f ca="1">$B$2*$A$2*(Harvesting!B349/1000)</f>
        <v>159.10053992667113</v>
      </c>
      <c r="D341" s="88"/>
      <c r="E341" s="88"/>
      <c r="F341" s="88"/>
      <c r="G341" s="88"/>
      <c r="H341" s="88">
        <f ca="1">$B$2*$A$2*(Harvesting!DW349/1000)</f>
        <v>0</v>
      </c>
      <c r="I341" s="88"/>
      <c r="J341" s="88"/>
      <c r="K341" s="88"/>
      <c r="L341" s="88"/>
      <c r="M341" s="88"/>
    </row>
    <row r="342" spans="1:13">
      <c r="A342" s="88"/>
      <c r="B342" s="88"/>
      <c r="C342" s="90">
        <f ca="1">$B$2*$A$2*(Harvesting!B350/1000)</f>
        <v>0</v>
      </c>
      <c r="D342" s="88"/>
      <c r="E342" s="88"/>
      <c r="F342" s="88"/>
      <c r="G342" s="88"/>
      <c r="H342" s="88">
        <f ca="1">$B$2*$A$2*(Harvesting!DW350/1000)</f>
        <v>0</v>
      </c>
      <c r="I342" s="88"/>
      <c r="J342" s="88"/>
      <c r="K342" s="88"/>
      <c r="L342" s="88"/>
      <c r="M342" s="88"/>
    </row>
    <row r="343" spans="1:13">
      <c r="A343" s="88"/>
      <c r="B343" s="88"/>
      <c r="C343" s="90">
        <f ca="1">$B$2*$A$2*(Harvesting!B351/1000)</f>
        <v>81.154792695384927</v>
      </c>
      <c r="D343" s="88"/>
      <c r="E343" s="88"/>
      <c r="F343" s="88"/>
      <c r="G343" s="88"/>
      <c r="H343" s="88">
        <f ca="1">$B$2*$A$2*(Harvesting!DW351/1000)</f>
        <v>0</v>
      </c>
      <c r="I343" s="88"/>
      <c r="J343" s="88"/>
      <c r="K343" s="88"/>
      <c r="L343" s="88"/>
      <c r="M343" s="88"/>
    </row>
    <row r="344" spans="1:13">
      <c r="A344" s="88"/>
      <c r="B344" s="88"/>
      <c r="C344" s="90">
        <f ca="1">$B$2*$A$2*(Harvesting!B352/1000)</f>
        <v>37.086421698901404</v>
      </c>
      <c r="D344" s="88"/>
      <c r="E344" s="88"/>
      <c r="F344" s="88"/>
      <c r="G344" s="88"/>
      <c r="H344" s="88">
        <f ca="1">$B$2*$A$2*(Harvesting!DW352/1000)</f>
        <v>0</v>
      </c>
      <c r="I344" s="88"/>
      <c r="J344" s="88"/>
      <c r="K344" s="88"/>
      <c r="L344" s="88"/>
      <c r="M344" s="88"/>
    </row>
    <row r="345" spans="1:13">
      <c r="A345" s="88"/>
      <c r="B345" s="88"/>
      <c r="C345" s="90">
        <f ca="1">$B$2*$A$2*(Harvesting!B353/1000)</f>
        <v>20.917686545053257</v>
      </c>
      <c r="D345" s="88"/>
      <c r="E345" s="88"/>
      <c r="F345" s="88"/>
      <c r="G345" s="88"/>
      <c r="H345" s="88">
        <f ca="1">$B$2*$A$2*(Harvesting!DW353/1000)</f>
        <v>103.49794063642867</v>
      </c>
      <c r="I345" s="88"/>
      <c r="J345" s="88"/>
      <c r="K345" s="88"/>
      <c r="L345" s="88"/>
      <c r="M345" s="88"/>
    </row>
    <row r="346" spans="1:13">
      <c r="A346" s="88"/>
      <c r="B346" s="88"/>
      <c r="C346" s="90">
        <f ca="1">$B$2*$A$2*(Harvesting!B354/1000)</f>
        <v>0</v>
      </c>
      <c r="D346" s="88"/>
      <c r="E346" s="88"/>
      <c r="F346" s="88"/>
      <c r="G346" s="88"/>
      <c r="H346" s="88">
        <f ca="1">$B$2*$A$2*(Harvesting!DW354/1000)</f>
        <v>47.891077548149205</v>
      </c>
      <c r="I346" s="88"/>
      <c r="J346" s="88"/>
      <c r="K346" s="88"/>
      <c r="L346" s="88"/>
      <c r="M346" s="88"/>
    </row>
    <row r="347" spans="1:13">
      <c r="A347" s="88"/>
      <c r="B347" s="88"/>
      <c r="C347" s="90">
        <f ca="1">$B$2*$A$2*(Harvesting!B355/1000)</f>
        <v>0</v>
      </c>
      <c r="D347" s="88"/>
      <c r="E347" s="88"/>
      <c r="F347" s="88"/>
      <c r="G347" s="88"/>
      <c r="H347" s="88">
        <f ca="1">$B$2*$A$2*(Harvesting!DW355/1000)</f>
        <v>46.317372523370395</v>
      </c>
      <c r="I347" s="88"/>
      <c r="J347" s="88"/>
      <c r="K347" s="88"/>
      <c r="L347" s="88"/>
      <c r="M347" s="88"/>
    </row>
    <row r="348" spans="1:13">
      <c r="A348" s="88"/>
      <c r="B348" s="88"/>
      <c r="C348" s="90">
        <f ca="1">$B$2*$A$2*(Harvesting!B356/1000)</f>
        <v>0</v>
      </c>
      <c r="D348" s="88"/>
      <c r="E348" s="88"/>
      <c r="F348" s="88"/>
      <c r="G348" s="88"/>
      <c r="H348" s="88">
        <f ca="1">$B$2*$A$2*(Harvesting!DW356/1000)</f>
        <v>64.574065062487321</v>
      </c>
      <c r="I348" s="88"/>
      <c r="J348" s="88"/>
      <c r="K348" s="88"/>
      <c r="L348" s="88"/>
      <c r="M348" s="88"/>
    </row>
    <row r="349" spans="1:13">
      <c r="A349" s="88"/>
      <c r="B349" s="88"/>
      <c r="C349" s="90">
        <f ca="1">$B$2*$A$2*(Harvesting!B357/1000)</f>
        <v>89.028825855156242</v>
      </c>
      <c r="D349" s="88"/>
      <c r="E349" s="88"/>
      <c r="F349" s="88"/>
      <c r="G349" s="88"/>
      <c r="H349" s="88">
        <f ca="1">$B$2*$A$2*(Harvesting!DW357/1000)</f>
        <v>0</v>
      </c>
      <c r="I349" s="88"/>
      <c r="J349" s="88"/>
      <c r="K349" s="88"/>
      <c r="L349" s="88"/>
      <c r="M349" s="88"/>
    </row>
    <row r="350" spans="1:13">
      <c r="A350" s="88"/>
      <c r="B350" s="88"/>
      <c r="C350" s="90">
        <f ca="1">$B$2*$A$2*(Harvesting!B358/1000)</f>
        <v>71.273552135443254</v>
      </c>
      <c r="D350" s="88"/>
      <c r="E350" s="88"/>
      <c r="F350" s="88"/>
      <c r="G350" s="88"/>
      <c r="H350" s="88">
        <f ca="1">$B$2*$A$2*(Harvesting!DW358/1000)</f>
        <v>0</v>
      </c>
      <c r="I350" s="88"/>
      <c r="J350" s="88"/>
      <c r="K350" s="88"/>
      <c r="L350" s="88"/>
      <c r="M350" s="88"/>
    </row>
    <row r="351" spans="1:13">
      <c r="A351" s="88"/>
      <c r="B351" s="88"/>
      <c r="C351" s="90">
        <f ca="1">$B$2*$A$2*(Harvesting!B359/1000)</f>
        <v>7.7726039173148189</v>
      </c>
      <c r="D351" s="88"/>
      <c r="E351" s="88"/>
      <c r="F351" s="88"/>
      <c r="G351" s="88"/>
      <c r="H351" s="88">
        <f ca="1">$B$2*$A$2*(Harvesting!DW359/1000)</f>
        <v>44.928815313707695</v>
      </c>
      <c r="I351" s="88"/>
      <c r="J351" s="88"/>
      <c r="K351" s="88"/>
      <c r="L351" s="88"/>
      <c r="M351" s="88"/>
    </row>
    <row r="352" spans="1:13">
      <c r="A352" s="88"/>
      <c r="B352" s="88"/>
      <c r="C352" s="90">
        <f ca="1">$B$2*$A$2*(Harvesting!B360/1000)</f>
        <v>42.088665933052802</v>
      </c>
      <c r="D352" s="88"/>
      <c r="E352" s="88"/>
      <c r="F352" s="88"/>
      <c r="G352" s="88"/>
      <c r="H352" s="88">
        <f ca="1">$B$2*$A$2*(Harvesting!DW360/1000)</f>
        <v>0</v>
      </c>
      <c r="I352" s="88"/>
      <c r="J352" s="88"/>
      <c r="K352" s="88"/>
      <c r="L352" s="88"/>
      <c r="M352" s="88"/>
    </row>
    <row r="353" spans="1:13">
      <c r="A353" s="88"/>
      <c r="B353" s="88"/>
      <c r="C353" s="90">
        <f ca="1">$B$2*$A$2*(Harvesting!B361/1000)</f>
        <v>11.04911003661563</v>
      </c>
      <c r="D353" s="88"/>
      <c r="E353" s="88"/>
      <c r="F353" s="88"/>
      <c r="G353" s="88"/>
      <c r="H353" s="88">
        <f ca="1">$B$2*$A$2*(Harvesting!DW361/1000)</f>
        <v>158.75840551648909</v>
      </c>
      <c r="I353" s="88"/>
      <c r="J353" s="88"/>
      <c r="K353" s="88"/>
      <c r="L353" s="88"/>
      <c r="M353" s="88"/>
    </row>
    <row r="354" spans="1:13">
      <c r="A354" s="88"/>
      <c r="B354" s="88"/>
      <c r="C354" s="90">
        <f ca="1">$B$2*$A$2*(Harvesting!B362/1000)</f>
        <v>0</v>
      </c>
      <c r="D354" s="88"/>
      <c r="E354" s="88"/>
      <c r="F354" s="88"/>
      <c r="G354" s="88"/>
      <c r="H354" s="88">
        <f ca="1">$B$2*$A$2*(Harvesting!DW362/1000)</f>
        <v>81.684927184195288</v>
      </c>
      <c r="I354" s="88"/>
      <c r="J354" s="88"/>
      <c r="K354" s="88"/>
      <c r="L354" s="88"/>
      <c r="M354" s="88"/>
    </row>
    <row r="355" spans="1:13">
      <c r="A355" s="88"/>
      <c r="B355" s="88"/>
      <c r="C355" s="90">
        <f ca="1">$B$2*$A$2*(Harvesting!B363/1000)</f>
        <v>197.23976151345772</v>
      </c>
      <c r="D355" s="88"/>
      <c r="E355" s="88"/>
      <c r="F355" s="88"/>
      <c r="G355" s="88"/>
      <c r="H355" s="88">
        <f ca="1">$B$2*$A$2*(Harvesting!DW363/1000)</f>
        <v>0</v>
      </c>
      <c r="I355" s="88"/>
      <c r="J355" s="88"/>
      <c r="K355" s="88"/>
      <c r="L355" s="88"/>
      <c r="M355" s="88"/>
    </row>
    <row r="356" spans="1:13">
      <c r="A356" s="88"/>
      <c r="B356" s="88"/>
      <c r="C356" s="90">
        <f ca="1">$B$2*$A$2*(Harvesting!B364/1000)</f>
        <v>0</v>
      </c>
      <c r="D356" s="88"/>
      <c r="E356" s="88"/>
      <c r="F356" s="88"/>
      <c r="G356" s="88"/>
      <c r="H356" s="88">
        <f ca="1">$B$2*$A$2*(Harvesting!DW364/1000)</f>
        <v>0</v>
      </c>
      <c r="I356" s="88"/>
      <c r="J356" s="88"/>
      <c r="K356" s="88"/>
      <c r="L356" s="88"/>
      <c r="M356" s="88"/>
    </row>
    <row r="357" spans="1:13">
      <c r="A357" s="88"/>
      <c r="B357" s="88"/>
      <c r="C357" s="90">
        <f ca="1">$B$2*$A$2*(Harvesting!B365/1000)</f>
        <v>135.28326448983518</v>
      </c>
      <c r="D357" s="88"/>
      <c r="E357" s="88"/>
      <c r="F357" s="88"/>
      <c r="G357" s="88"/>
      <c r="H357" s="88">
        <f ca="1">$B$2*$A$2*(Harvesting!DW365/1000)</f>
        <v>2.9302595236726843</v>
      </c>
      <c r="I357" s="88"/>
      <c r="J357" s="88"/>
      <c r="K357" s="88"/>
      <c r="L357" s="88"/>
      <c r="M357" s="88"/>
    </row>
    <row r="358" spans="1:13">
      <c r="A358" s="88"/>
      <c r="B358" s="88"/>
      <c r="C358" s="90">
        <f ca="1">$B$2*$A$2*(Harvesting!B366/1000)</f>
        <v>7.1568618513051119</v>
      </c>
      <c r="D358" s="88"/>
      <c r="E358" s="88"/>
      <c r="F358" s="88"/>
      <c r="G358" s="88"/>
      <c r="H358" s="88">
        <f ca="1">$B$2*$A$2*(Harvesting!DW366/1000)</f>
        <v>19.94401403967565</v>
      </c>
      <c r="I358" s="88"/>
      <c r="J358" s="88"/>
      <c r="K358" s="88"/>
      <c r="L358" s="88"/>
      <c r="M358" s="88"/>
    </row>
    <row r="359" spans="1:13">
      <c r="A359" s="88"/>
      <c r="B359" s="88"/>
      <c r="C359" s="90">
        <f ca="1">$B$2*$A$2*(Harvesting!B367/1000)</f>
        <v>91.199262996311163</v>
      </c>
      <c r="D359" s="88"/>
      <c r="E359" s="88"/>
      <c r="F359" s="88"/>
      <c r="G359" s="88"/>
      <c r="H359" s="88">
        <f ca="1">$B$2*$A$2*(Harvesting!DW367/1000)</f>
        <v>19.901633426102354</v>
      </c>
      <c r="I359" s="88"/>
      <c r="J359" s="88"/>
      <c r="K359" s="88"/>
      <c r="L359" s="88"/>
      <c r="M359" s="88"/>
    </row>
    <row r="360" spans="1:13">
      <c r="A360" s="88"/>
      <c r="B360" s="88"/>
      <c r="C360" s="90">
        <f ca="1">$B$2*$A$2*(Harvesting!B368/1000)</f>
        <v>1.9072921974013315</v>
      </c>
      <c r="D360" s="88"/>
      <c r="E360" s="88"/>
      <c r="F360" s="88"/>
      <c r="G360" s="88"/>
      <c r="H360" s="88">
        <f ca="1">$B$2*$A$2*(Harvesting!DW368/1000)</f>
        <v>0</v>
      </c>
      <c r="I360" s="88"/>
      <c r="J360" s="88"/>
      <c r="K360" s="88"/>
      <c r="L360" s="88"/>
      <c r="M360" s="88"/>
    </row>
    <row r="361" spans="1:13">
      <c r="A361" s="88"/>
      <c r="B361" s="88"/>
      <c r="C361" s="90">
        <f ca="1">$B$2*$A$2*(Harvesting!B369/1000)</f>
        <v>108.15877386537127</v>
      </c>
      <c r="D361" s="88"/>
      <c r="E361" s="88"/>
      <c r="F361" s="88"/>
      <c r="G361" s="88"/>
      <c r="H361" s="88">
        <f ca="1">$B$2*$A$2*(Harvesting!DW369/1000)</f>
        <v>0</v>
      </c>
      <c r="I361" s="88"/>
      <c r="J361" s="88"/>
      <c r="K361" s="88"/>
      <c r="L361" s="88"/>
      <c r="M361" s="88"/>
    </row>
    <row r="362" spans="1:13">
      <c r="A362" s="88"/>
      <c r="B362" s="88"/>
      <c r="C362" s="90">
        <f ca="1">$B$2*$A$2*(Harvesting!B370/1000)</f>
        <v>9.7389857249452376</v>
      </c>
      <c r="D362" s="88"/>
      <c r="E362" s="88"/>
      <c r="F362" s="88"/>
      <c r="G362" s="88"/>
      <c r="H362" s="88">
        <f ca="1">$B$2*$A$2*(Harvesting!DW370/1000)</f>
        <v>0</v>
      </c>
      <c r="I362" s="88"/>
      <c r="J362" s="88"/>
      <c r="K362" s="88"/>
      <c r="L362" s="88"/>
      <c r="M362" s="88"/>
    </row>
    <row r="363" spans="1:13">
      <c r="A363" s="88"/>
      <c r="B363" s="88"/>
      <c r="C363" s="90">
        <f ca="1">$B$2*$A$2*(Harvesting!B371/1000)</f>
        <v>233.71638012331297</v>
      </c>
      <c r="D363" s="88"/>
      <c r="E363" s="88"/>
      <c r="F363" s="88"/>
      <c r="G363" s="88"/>
      <c r="H363" s="88">
        <f ca="1">$B$2*$A$2*(Harvesting!DW371/1000)</f>
        <v>0</v>
      </c>
      <c r="I363" s="88"/>
      <c r="J363" s="88"/>
      <c r="K363" s="88"/>
      <c r="L363" s="88"/>
      <c r="M363" s="88"/>
    </row>
    <row r="364" spans="1:13">
      <c r="A364" s="88"/>
      <c r="B364" s="88"/>
      <c r="C364" s="90">
        <f ca="1">$B$2*$A$2*(Harvesting!B372/1000)</f>
        <v>0.94718517407138991</v>
      </c>
      <c r="D364" s="88"/>
      <c r="E364" s="88"/>
      <c r="F364" s="88"/>
      <c r="G364" s="88"/>
      <c r="H364" s="88">
        <f ca="1">$B$2*$A$2*(Harvesting!DW372/1000)</f>
        <v>0</v>
      </c>
      <c r="I364" s="88"/>
      <c r="J364" s="88"/>
      <c r="K364" s="88"/>
      <c r="L364" s="88"/>
      <c r="M364" s="88"/>
    </row>
    <row r="365" spans="1:13">
      <c r="A365" s="88"/>
      <c r="B365" s="88"/>
      <c r="C365" s="90">
        <f ca="1">$B$2*$A$2*(Harvesting!B373/1000)</f>
        <v>32.754469584690682</v>
      </c>
      <c r="D365" s="88"/>
      <c r="E365" s="88"/>
      <c r="F365" s="88"/>
      <c r="G365" s="88"/>
      <c r="H365" s="88">
        <f ca="1">$B$2*$A$2*(Harvesting!DW373/1000)</f>
        <v>93.724858264113024</v>
      </c>
      <c r="I365" s="88"/>
      <c r="J365" s="88"/>
      <c r="K365" s="88"/>
      <c r="L365" s="88"/>
      <c r="M365" s="8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98AC1-7114-4B9B-BFCE-0F1A36AC3E52}">
  <dimension ref="A1:Y36"/>
  <sheetViews>
    <sheetView zoomScale="36" workbookViewId="0">
      <selection activeCell="V19" sqref="V19"/>
    </sheetView>
  </sheetViews>
  <sheetFormatPr defaultRowHeight="14.45"/>
  <cols>
    <col min="20" max="20" width="27.28515625" bestFit="1" customWidth="1"/>
    <col min="21" max="21" width="26.5703125" bestFit="1" customWidth="1"/>
    <col min="22" max="22" width="20.5703125" bestFit="1" customWidth="1"/>
  </cols>
  <sheetData>
    <row r="1" spans="1:23" ht="26.1">
      <c r="A1" s="11"/>
      <c r="B1" s="12" t="s">
        <v>56</v>
      </c>
      <c r="C1" s="23"/>
      <c r="D1" s="1"/>
      <c r="E1" s="14" t="s">
        <v>57</v>
      </c>
      <c r="F1" s="1"/>
      <c r="G1" s="1"/>
      <c r="H1" s="1"/>
      <c r="I1" s="1"/>
      <c r="L1" s="54" t="s">
        <v>58</v>
      </c>
      <c r="M1" s="55"/>
      <c r="N1" s="55"/>
      <c r="O1" s="38" t="s">
        <v>12</v>
      </c>
      <c r="P1" s="38" t="s">
        <v>13</v>
      </c>
      <c r="Q1" s="38" t="s">
        <v>14</v>
      </c>
      <c r="R1" s="3"/>
    </row>
    <row r="2" spans="1:23" ht="21">
      <c r="A2" s="2" t="s">
        <v>59</v>
      </c>
      <c r="B2" s="2"/>
      <c r="C2" s="23"/>
      <c r="D2" s="1"/>
      <c r="E2" s="1"/>
      <c r="F2" s="1"/>
      <c r="G2" s="1"/>
      <c r="H2" s="1"/>
      <c r="I2" s="1"/>
      <c r="L2" s="55" t="s">
        <v>60</v>
      </c>
      <c r="M2" s="55"/>
      <c r="N2" s="55"/>
      <c r="O2" s="38">
        <v>0.43</v>
      </c>
      <c r="P2" s="38">
        <v>0.72</v>
      </c>
      <c r="Q2" s="38">
        <v>0.62</v>
      </c>
      <c r="R2" s="3"/>
    </row>
    <row r="3" spans="1:23" ht="23.45">
      <c r="A3" s="2" t="s">
        <v>61</v>
      </c>
      <c r="B3" s="27">
        <v>1</v>
      </c>
      <c r="C3" s="28" t="s">
        <v>62</v>
      </c>
      <c r="D3" s="16" t="s">
        <v>63</v>
      </c>
      <c r="E3" s="16"/>
      <c r="F3" s="1"/>
      <c r="G3" s="2" t="s">
        <v>64</v>
      </c>
      <c r="H3" s="2"/>
      <c r="I3" s="2"/>
      <c r="J3" s="2" t="s">
        <v>64</v>
      </c>
      <c r="K3" s="2"/>
      <c r="L3" s="56" t="s">
        <v>65</v>
      </c>
      <c r="M3" s="62">
        <f>1/M4</f>
        <v>1E-3</v>
      </c>
      <c r="N3" s="57" t="s">
        <v>66</v>
      </c>
      <c r="O3" s="13">
        <v>650</v>
      </c>
      <c r="P3" s="13" t="s">
        <v>18</v>
      </c>
      <c r="Q3" s="13"/>
      <c r="R3" s="3"/>
    </row>
    <row r="4" spans="1:23">
      <c r="A4" s="2"/>
      <c r="B4" s="29">
        <v>0</v>
      </c>
      <c r="C4" s="30" t="s">
        <v>68</v>
      </c>
      <c r="D4" s="26" t="s">
        <v>69</v>
      </c>
      <c r="E4" s="17"/>
      <c r="F4" s="1"/>
      <c r="G4" s="19" t="s">
        <v>70</v>
      </c>
      <c r="H4" s="20"/>
      <c r="I4" s="20"/>
      <c r="J4" s="2" t="s">
        <v>13</v>
      </c>
      <c r="K4" s="2" t="s">
        <v>71</v>
      </c>
      <c r="L4" s="58" t="s">
        <v>72</v>
      </c>
      <c r="M4" s="64">
        <v>1000</v>
      </c>
      <c r="N4" s="55"/>
      <c r="O4" s="3"/>
      <c r="P4" s="3"/>
      <c r="Q4" s="3"/>
      <c r="R4" s="3"/>
    </row>
    <row r="5" spans="1:23">
      <c r="A5" s="5" t="s">
        <v>73</v>
      </c>
      <c r="B5" s="9" t="s">
        <v>74</v>
      </c>
      <c r="C5" s="24" t="s">
        <v>75</v>
      </c>
      <c r="D5" s="18" t="s">
        <v>76</v>
      </c>
      <c r="E5" s="18" t="s">
        <v>77</v>
      </c>
      <c r="F5" s="15" t="s">
        <v>78</v>
      </c>
      <c r="G5" s="20" t="s">
        <v>79</v>
      </c>
      <c r="H5" s="21">
        <f ca="1">COUNTIF(rainout,"&gt;0")/COUNT(rainout)</f>
        <v>0.70025839793281652</v>
      </c>
      <c r="I5" s="20"/>
      <c r="J5" s="6">
        <f ca="1">SUM(J6:J3655)/SUM(rainout)</f>
        <v>3.6900369003690037E-2</v>
      </c>
      <c r="K5" s="6">
        <f ca="1">SUM(K6:K3655)/(3650-SUM(rainout))</f>
        <v>1.7756732761171944E-3</v>
      </c>
      <c r="L5" s="59" t="s">
        <v>73</v>
      </c>
      <c r="M5" s="60" t="s">
        <v>80</v>
      </c>
      <c r="N5" s="55"/>
    </row>
    <row r="6" spans="1:23">
      <c r="A6" s="2">
        <v>1</v>
      </c>
      <c r="B6" s="10">
        <v>1</v>
      </c>
      <c r="C6" s="25">
        <f ca="1">RAND()</f>
        <v>0.80627521914326483</v>
      </c>
      <c r="D6" s="18" t="s">
        <v>81</v>
      </c>
      <c r="E6" s="18" t="s">
        <v>82</v>
      </c>
      <c r="F6" s="15" t="s">
        <v>78</v>
      </c>
      <c r="G6" s="20" t="s">
        <v>12</v>
      </c>
      <c r="H6" s="21">
        <f ca="1">COUNTIF(rainout,"=0")/COUNT(rainout)</f>
        <v>0.29974160206718348</v>
      </c>
      <c r="I6" s="20"/>
      <c r="J6">
        <f ca="1">IF(AND(B6,B7),1,0)</f>
        <v>0</v>
      </c>
      <c r="K6">
        <f ca="1">IF(AND(NOT(B6),NOT(B7)),1,0)</f>
        <v>0</v>
      </c>
      <c r="L6" s="55">
        <v>1</v>
      </c>
      <c r="M6" s="61">
        <f ca="1">IF(B6&gt;0,-LN(1-(RAND()))/lambda,0)</f>
        <v>1.0932578454541512E-2</v>
      </c>
      <c r="N6" s="55"/>
      <c r="O6" s="37"/>
      <c r="P6" t="s">
        <v>83</v>
      </c>
    </row>
    <row r="7" spans="1:23">
      <c r="A7" s="2">
        <v>2</v>
      </c>
      <c r="B7" s="10">
        <f t="shared" ref="B7:B36" ca="1" si="0">IF(B6&gt;0,IF(C7&lt;pww,1,0),IF(C7&lt;pdw,1,0))</f>
        <v>0</v>
      </c>
      <c r="C7" s="25">
        <f t="shared" ref="C7:C36" ca="1" si="1">RAND()</f>
        <v>0.92223731982407076</v>
      </c>
      <c r="D7" s="18"/>
      <c r="E7" s="18"/>
      <c r="F7" s="1"/>
      <c r="G7" s="19" t="s">
        <v>69</v>
      </c>
      <c r="H7" s="19"/>
      <c r="I7" s="20"/>
      <c r="J7">
        <f t="shared" ref="J7:J36" ca="1" si="2">IF(AND(B7,B8),1,0)</f>
        <v>0</v>
      </c>
      <c r="K7">
        <f t="shared" ref="K7:K36" ca="1" si="3">IF(AND(NOT(B7),NOT(B8)),1,0)</f>
        <v>0</v>
      </c>
      <c r="L7" s="55">
        <v>2</v>
      </c>
      <c r="M7" s="61">
        <f t="shared" ref="M7:M36" ca="1" si="4">IF(B7&gt;0,-LN(1-(RAND()))/lambda,0)</f>
        <v>0</v>
      </c>
      <c r="N7" s="55"/>
      <c r="O7" s="4"/>
      <c r="P7" t="s">
        <v>84</v>
      </c>
    </row>
    <row r="8" spans="1:23" ht="15.6">
      <c r="A8" s="2">
        <v>3</v>
      </c>
      <c r="B8" s="10">
        <f t="shared" ca="1" si="0"/>
        <v>1</v>
      </c>
      <c r="C8" s="25">
        <f t="shared" ca="1" si="1"/>
        <v>1.1777803053175884E-2</v>
      </c>
      <c r="D8" s="63">
        <v>0.72</v>
      </c>
      <c r="E8" s="34">
        <f>1-pww</f>
        <v>0.28000000000000003</v>
      </c>
      <c r="F8" s="35" t="s">
        <v>78</v>
      </c>
      <c r="G8" s="36">
        <f ca="1">J5</f>
        <v>3.6900369003690037E-2</v>
      </c>
      <c r="H8" s="36">
        <f ca="1">1-G8</f>
        <v>0.96309963099631002</v>
      </c>
      <c r="I8" s="20"/>
      <c r="J8">
        <f t="shared" ca="1" si="2"/>
        <v>0</v>
      </c>
      <c r="K8">
        <f t="shared" ca="1" si="3"/>
        <v>0</v>
      </c>
      <c r="L8" s="55">
        <v>3</v>
      </c>
      <c r="M8" s="61">
        <f t="shared" ca="1" si="4"/>
        <v>4.8566623851577271</v>
      </c>
      <c r="N8" s="55"/>
      <c r="O8" s="41" t="s">
        <v>85</v>
      </c>
      <c r="P8" s="42"/>
      <c r="Q8" s="42" t="s">
        <v>86</v>
      </c>
      <c r="R8" s="43"/>
    </row>
    <row r="9" spans="1:23" ht="15.6">
      <c r="A9" s="2">
        <v>4</v>
      </c>
      <c r="B9" s="10">
        <f t="shared" ca="1" si="0"/>
        <v>0</v>
      </c>
      <c r="C9" s="25">
        <f t="shared" ca="1" si="1"/>
        <v>0.81056202214656869</v>
      </c>
      <c r="D9" s="34">
        <f>1-pdd</f>
        <v>0.53</v>
      </c>
      <c r="E9" s="63">
        <v>0.47</v>
      </c>
      <c r="F9" s="35" t="s">
        <v>78</v>
      </c>
      <c r="G9" s="36">
        <f ca="1">1-H9</f>
        <v>0.99822432672388284</v>
      </c>
      <c r="H9" s="36">
        <f ca="1">K5</f>
        <v>1.7756732761171944E-3</v>
      </c>
      <c r="I9" s="20"/>
      <c r="J9">
        <f t="shared" ca="1" si="2"/>
        <v>0</v>
      </c>
      <c r="K9">
        <f t="shared" ca="1" si="3"/>
        <v>1</v>
      </c>
      <c r="L9" s="55">
        <v>4</v>
      </c>
      <c r="M9" s="61">
        <f t="shared" ca="1" si="4"/>
        <v>0</v>
      </c>
      <c r="N9" s="55"/>
      <c r="O9" s="44">
        <f ca="1">SUM(M6:M36)/31/H5</f>
        <v>2.9100522760034995</v>
      </c>
      <c r="P9" s="45"/>
      <c r="Q9" s="46">
        <f ca="1">SUM(M6:M36)</f>
        <v>63.171444885543664</v>
      </c>
      <c r="R9" s="47" t="s">
        <v>87</v>
      </c>
      <c r="S9" s="78" t="s">
        <v>88</v>
      </c>
      <c r="T9" s="78"/>
      <c r="U9" s="78"/>
      <c r="V9" s="78"/>
    </row>
    <row r="10" spans="1:23" ht="15.6">
      <c r="A10" s="2">
        <v>5</v>
      </c>
      <c r="B10" s="10">
        <f t="shared" ca="1" si="0"/>
        <v>0</v>
      </c>
      <c r="C10" s="25">
        <f t="shared" ca="1" si="1"/>
        <v>0.75033046076523002</v>
      </c>
      <c r="J10">
        <f t="shared" ca="1" si="2"/>
        <v>0</v>
      </c>
      <c r="K10">
        <f t="shared" ca="1" si="3"/>
        <v>1</v>
      </c>
      <c r="L10" s="55">
        <v>5</v>
      </c>
      <c r="M10" s="61">
        <f t="shared" ca="1" si="4"/>
        <v>0</v>
      </c>
      <c r="N10" s="55"/>
      <c r="O10" s="48"/>
      <c r="P10" s="49"/>
      <c r="R10" s="50"/>
    </row>
    <row r="11" spans="1:23">
      <c r="A11" s="2">
        <v>6</v>
      </c>
      <c r="B11" s="10">
        <f t="shared" ca="1" si="0"/>
        <v>0</v>
      </c>
      <c r="C11" s="25">
        <f t="shared" ca="1" si="1"/>
        <v>0.73962803744629113</v>
      </c>
      <c r="J11">
        <f t="shared" ca="1" si="2"/>
        <v>0</v>
      </c>
      <c r="K11">
        <f t="shared" ca="1" si="3"/>
        <v>0</v>
      </c>
      <c r="L11" s="55">
        <v>6</v>
      </c>
      <c r="M11" s="61">
        <f t="shared" ca="1" si="4"/>
        <v>0</v>
      </c>
      <c r="N11" s="55"/>
    </row>
    <row r="12" spans="1:23">
      <c r="A12" s="2">
        <v>7</v>
      </c>
      <c r="B12" s="10">
        <f t="shared" ca="1" si="0"/>
        <v>1</v>
      </c>
      <c r="C12" s="25">
        <f t="shared" ca="1" si="1"/>
        <v>0.50339172683450761</v>
      </c>
      <c r="J12">
        <f t="shared" ca="1" si="2"/>
        <v>0</v>
      </c>
      <c r="K12">
        <f t="shared" ca="1" si="3"/>
        <v>0</v>
      </c>
      <c r="L12" s="55">
        <v>7</v>
      </c>
      <c r="M12" s="61">
        <f t="shared" ca="1" si="4"/>
        <v>2.2520177427507808</v>
      </c>
      <c r="N12" s="55"/>
      <c r="O12" s="76" t="s">
        <v>89</v>
      </c>
      <c r="P12" s="76" t="s">
        <v>90</v>
      </c>
      <c r="Q12" s="77">
        <f>79.9</f>
        <v>79.900000000000006</v>
      </c>
      <c r="R12" s="78" t="s">
        <v>87</v>
      </c>
      <c r="S12" s="78" t="s">
        <v>91</v>
      </c>
      <c r="T12" s="78"/>
      <c r="U12" s="78"/>
      <c r="V12" s="78"/>
      <c r="W12" s="78"/>
    </row>
    <row r="13" spans="1:23">
      <c r="A13" s="2">
        <v>8</v>
      </c>
      <c r="B13" s="10">
        <f t="shared" ca="1" si="0"/>
        <v>0</v>
      </c>
      <c r="C13" s="25">
        <f t="shared" ca="1" si="1"/>
        <v>0.88562606705614622</v>
      </c>
      <c r="J13">
        <f t="shared" ca="1" si="2"/>
        <v>0</v>
      </c>
      <c r="K13">
        <f t="shared" ca="1" si="3"/>
        <v>0</v>
      </c>
      <c r="L13" s="55">
        <v>8</v>
      </c>
      <c r="M13" s="61">
        <f t="shared" ca="1" si="4"/>
        <v>0</v>
      </c>
      <c r="N13" s="55"/>
      <c r="O13" s="76"/>
      <c r="P13" s="76" t="s">
        <v>92</v>
      </c>
      <c r="Q13" s="77">
        <f ca="1">MAX(M6:M3655)</f>
        <v>11.700000000000001</v>
      </c>
      <c r="R13" s="78" t="s">
        <v>87</v>
      </c>
      <c r="S13" s="78"/>
      <c r="T13" s="78"/>
      <c r="U13" s="78"/>
      <c r="V13" s="78"/>
      <c r="W13" s="78"/>
    </row>
    <row r="14" spans="1:23">
      <c r="A14" s="2">
        <v>9</v>
      </c>
      <c r="B14" s="10">
        <f t="shared" ca="1" si="0"/>
        <v>1</v>
      </c>
      <c r="C14" s="25">
        <f t="shared" ca="1" si="1"/>
        <v>4.1845330400313907E-2</v>
      </c>
      <c r="J14">
        <f t="shared" ca="1" si="2"/>
        <v>0</v>
      </c>
      <c r="K14">
        <f t="shared" ca="1" si="3"/>
        <v>0</v>
      </c>
      <c r="L14" s="55">
        <v>9</v>
      </c>
      <c r="M14" s="88">
        <f>L14*1.3</f>
        <v>11.700000000000001</v>
      </c>
      <c r="N14" s="55"/>
      <c r="Q14" s="51"/>
    </row>
    <row r="15" spans="1:23">
      <c r="A15" s="2">
        <v>10</v>
      </c>
      <c r="B15" s="10">
        <f t="shared" ca="1" si="0"/>
        <v>0</v>
      </c>
      <c r="C15" s="25">
        <f t="shared" ca="1" si="1"/>
        <v>0.88396958213157728</v>
      </c>
      <c r="J15">
        <f t="shared" ca="1" si="2"/>
        <v>0</v>
      </c>
      <c r="K15">
        <f t="shared" ca="1" si="3"/>
        <v>1</v>
      </c>
      <c r="L15" s="55">
        <v>10</v>
      </c>
      <c r="M15" s="61">
        <f t="shared" ca="1" si="4"/>
        <v>0</v>
      </c>
      <c r="N15" s="55"/>
    </row>
    <row r="16" spans="1:23">
      <c r="A16" s="2">
        <v>11</v>
      </c>
      <c r="B16" s="10">
        <f t="shared" ca="1" si="0"/>
        <v>0</v>
      </c>
      <c r="C16" s="25">
        <f t="shared" ca="1" si="1"/>
        <v>0.90390904574442466</v>
      </c>
      <c r="J16">
        <f t="shared" ca="1" si="2"/>
        <v>0</v>
      </c>
      <c r="K16">
        <f t="shared" ca="1" si="3"/>
        <v>0</v>
      </c>
      <c r="L16" s="55">
        <v>11</v>
      </c>
      <c r="M16" s="61">
        <f t="shared" ca="1" si="4"/>
        <v>0</v>
      </c>
      <c r="N16" s="55"/>
    </row>
    <row r="17" spans="1:25">
      <c r="A17" s="2">
        <v>12</v>
      </c>
      <c r="B17" s="10">
        <f t="shared" ca="1" si="0"/>
        <v>1</v>
      </c>
      <c r="C17" s="25">
        <f t="shared" ca="1" si="1"/>
        <v>0.51223435209039236</v>
      </c>
      <c r="J17">
        <f t="shared" ca="1" si="2"/>
        <v>0</v>
      </c>
      <c r="K17">
        <f t="shared" ca="1" si="3"/>
        <v>0</v>
      </c>
      <c r="L17" s="55">
        <v>12</v>
      </c>
      <c r="M17" s="61">
        <f t="shared" ca="1" si="4"/>
        <v>1.4523022856639964</v>
      </c>
      <c r="N17" s="55"/>
      <c r="T17" s="88" t="s">
        <v>147</v>
      </c>
      <c r="U17" s="88" t="s">
        <v>148</v>
      </c>
      <c r="V17" s="88" t="s">
        <v>149</v>
      </c>
      <c r="W17" s="88"/>
      <c r="X17" s="88"/>
      <c r="Y17" s="88"/>
    </row>
    <row r="18" spans="1:25">
      <c r="A18" s="2">
        <v>13</v>
      </c>
      <c r="B18" s="10">
        <f t="shared" ca="1" si="0"/>
        <v>0</v>
      </c>
      <c r="C18" s="25">
        <f t="shared" ca="1" si="1"/>
        <v>0.99185750096136616</v>
      </c>
      <c r="J18">
        <f t="shared" ca="1" si="2"/>
        <v>0</v>
      </c>
      <c r="K18">
        <f t="shared" ca="1" si="3"/>
        <v>1</v>
      </c>
      <c r="L18" s="55">
        <v>13</v>
      </c>
      <c r="M18" s="61">
        <f t="shared" ca="1" si="4"/>
        <v>0</v>
      </c>
      <c r="N18" s="55"/>
      <c r="T18" s="88">
        <v>52.4</v>
      </c>
      <c r="U18" s="88">
        <f>T18*1.2</f>
        <v>62.879999999999995</v>
      </c>
      <c r="V18" s="88">
        <f>T18*1.4</f>
        <v>73.36</v>
      </c>
      <c r="W18" s="88"/>
      <c r="X18" s="88"/>
      <c r="Y18" s="88"/>
    </row>
    <row r="19" spans="1:25">
      <c r="A19" s="2">
        <v>14</v>
      </c>
      <c r="B19" s="10">
        <f t="shared" ca="1" si="0"/>
        <v>0</v>
      </c>
      <c r="C19" s="25">
        <f t="shared" ca="1" si="1"/>
        <v>0.81834794540704059</v>
      </c>
      <c r="J19">
        <f t="shared" ca="1" si="2"/>
        <v>0</v>
      </c>
      <c r="K19">
        <f t="shared" ca="1" si="3"/>
        <v>0</v>
      </c>
      <c r="L19" s="55">
        <v>14</v>
      </c>
      <c r="M19" s="61">
        <f t="shared" ca="1" si="4"/>
        <v>0</v>
      </c>
      <c r="N19" s="55"/>
      <c r="T19" s="88"/>
      <c r="U19" s="88"/>
      <c r="V19" s="90"/>
      <c r="W19" s="88"/>
      <c r="X19" s="88"/>
      <c r="Y19" s="88"/>
    </row>
    <row r="20" spans="1:25">
      <c r="A20" s="2">
        <v>15</v>
      </c>
      <c r="B20" s="10">
        <f t="shared" ca="1" si="0"/>
        <v>1</v>
      </c>
      <c r="C20" s="25">
        <f t="shared" ca="1" si="1"/>
        <v>2.3426275812472697E-2</v>
      </c>
      <c r="J20">
        <f t="shared" ca="1" si="2"/>
        <v>0</v>
      </c>
      <c r="K20">
        <f t="shared" ca="1" si="3"/>
        <v>0</v>
      </c>
      <c r="L20" s="55">
        <v>15</v>
      </c>
      <c r="M20" s="61">
        <f t="shared" ca="1" si="4"/>
        <v>2.4102487658515277</v>
      </c>
      <c r="N20" s="55"/>
      <c r="T20" s="88"/>
      <c r="U20" s="88"/>
      <c r="V20" s="88"/>
      <c r="W20" s="88"/>
      <c r="X20" s="88"/>
      <c r="Y20" s="88"/>
    </row>
    <row r="21" spans="1:25">
      <c r="A21" s="2">
        <v>16</v>
      </c>
      <c r="B21" s="10">
        <f t="shared" ca="1" si="0"/>
        <v>0</v>
      </c>
      <c r="C21" s="25">
        <f t="shared" ca="1" si="1"/>
        <v>0.73465378426066852</v>
      </c>
      <c r="J21">
        <f t="shared" ca="1" si="2"/>
        <v>0</v>
      </c>
      <c r="K21">
        <f t="shared" ca="1" si="3"/>
        <v>0</v>
      </c>
      <c r="L21" s="55">
        <v>16</v>
      </c>
      <c r="M21" s="61">
        <f t="shared" ca="1" si="4"/>
        <v>0</v>
      </c>
      <c r="N21" s="55"/>
      <c r="T21" s="88"/>
      <c r="U21" s="88"/>
      <c r="V21" s="88"/>
      <c r="W21" s="88"/>
      <c r="X21" s="88"/>
      <c r="Y21" s="88"/>
    </row>
    <row r="22" spans="1:25">
      <c r="A22" s="2">
        <v>17</v>
      </c>
      <c r="B22" s="10">
        <f t="shared" ca="1" si="0"/>
        <v>1</v>
      </c>
      <c r="C22" s="25">
        <f t="shared" ca="1" si="1"/>
        <v>4.4270726438266683E-2</v>
      </c>
      <c r="J22">
        <f t="shared" ca="1" si="2"/>
        <v>0</v>
      </c>
      <c r="K22">
        <f t="shared" ca="1" si="3"/>
        <v>0</v>
      </c>
      <c r="L22" s="55">
        <v>17</v>
      </c>
      <c r="M22" s="61">
        <f t="shared" ca="1" si="4"/>
        <v>1.8867921632676248</v>
      </c>
      <c r="N22" s="55"/>
      <c r="T22" s="88"/>
      <c r="U22" s="88"/>
      <c r="V22" s="88"/>
      <c r="W22" s="88"/>
      <c r="X22" s="88"/>
      <c r="Y22" s="88"/>
    </row>
    <row r="23" spans="1:25">
      <c r="A23" s="2">
        <v>18</v>
      </c>
      <c r="B23" s="10">
        <f t="shared" ca="1" si="0"/>
        <v>0</v>
      </c>
      <c r="C23" s="25">
        <f t="shared" ca="1" si="1"/>
        <v>0.99294538325032022</v>
      </c>
      <c r="J23">
        <f t="shared" ca="1" si="2"/>
        <v>0</v>
      </c>
      <c r="K23">
        <f t="shared" ca="1" si="3"/>
        <v>0</v>
      </c>
      <c r="L23" s="55">
        <v>18</v>
      </c>
      <c r="M23" s="61">
        <f t="shared" ca="1" si="4"/>
        <v>0</v>
      </c>
      <c r="N23" s="55"/>
    </row>
    <row r="24" spans="1:25">
      <c r="A24" s="2">
        <v>19</v>
      </c>
      <c r="B24" s="10">
        <f t="shared" ca="1" si="0"/>
        <v>1</v>
      </c>
      <c r="C24" s="25">
        <f t="shared" ca="1" si="1"/>
        <v>0.21854109192817894</v>
      </c>
      <c r="J24">
        <f t="shared" ca="1" si="2"/>
        <v>1</v>
      </c>
      <c r="K24">
        <f t="shared" ca="1" si="3"/>
        <v>0</v>
      </c>
      <c r="L24" s="55">
        <v>19</v>
      </c>
      <c r="M24" s="61">
        <f t="shared" ca="1" si="4"/>
        <v>6.1414907750537013</v>
      </c>
      <c r="N24" s="55"/>
    </row>
    <row r="25" spans="1:25">
      <c r="A25" s="2">
        <v>20</v>
      </c>
      <c r="B25" s="10">
        <f t="shared" ca="1" si="0"/>
        <v>1</v>
      </c>
      <c r="C25" s="25">
        <f t="shared" ca="1" si="1"/>
        <v>0.10970120949133355</v>
      </c>
      <c r="J25">
        <f t="shared" ca="1" si="2"/>
        <v>1</v>
      </c>
      <c r="K25">
        <f t="shared" ca="1" si="3"/>
        <v>0</v>
      </c>
      <c r="L25" s="55">
        <v>20</v>
      </c>
      <c r="M25" s="61">
        <f t="shared" ca="1" si="4"/>
        <v>1.9030951779261771</v>
      </c>
      <c r="N25" s="55"/>
    </row>
    <row r="26" spans="1:25">
      <c r="A26" s="2">
        <v>21</v>
      </c>
      <c r="B26" s="10">
        <f t="shared" ca="1" si="0"/>
        <v>1</v>
      </c>
      <c r="C26" s="25">
        <f t="shared" ca="1" si="1"/>
        <v>0.58547221015168238</v>
      </c>
      <c r="J26">
        <f t="shared" ca="1" si="2"/>
        <v>1</v>
      </c>
      <c r="K26">
        <f t="shared" ca="1" si="3"/>
        <v>0</v>
      </c>
      <c r="L26" s="55">
        <v>21</v>
      </c>
      <c r="M26" s="61">
        <f t="shared" ca="1" si="4"/>
        <v>1.3422959703966384</v>
      </c>
      <c r="N26" s="55"/>
    </row>
    <row r="27" spans="1:25">
      <c r="A27" s="2">
        <v>22</v>
      </c>
      <c r="B27" s="10">
        <f t="shared" ca="1" si="0"/>
        <v>1</v>
      </c>
      <c r="C27" s="25">
        <f t="shared" ca="1" si="1"/>
        <v>0.12651228392788694</v>
      </c>
      <c r="J27">
        <f t="shared" ca="1" si="2"/>
        <v>1</v>
      </c>
      <c r="K27">
        <f t="shared" ca="1" si="3"/>
        <v>0</v>
      </c>
      <c r="L27" s="55">
        <v>22</v>
      </c>
      <c r="M27" s="61">
        <f t="shared" ca="1" si="4"/>
        <v>8.7035546524494922</v>
      </c>
      <c r="N27" s="55"/>
    </row>
    <row r="28" spans="1:25">
      <c r="A28" s="2">
        <v>23</v>
      </c>
      <c r="B28" s="10">
        <f t="shared" ca="1" si="0"/>
        <v>1</v>
      </c>
      <c r="C28" s="25">
        <f t="shared" ca="1" si="1"/>
        <v>0.55181016706073827</v>
      </c>
      <c r="J28">
        <f t="shared" ca="1" si="2"/>
        <v>1</v>
      </c>
      <c r="K28">
        <f t="shared" ca="1" si="3"/>
        <v>0</v>
      </c>
      <c r="L28" s="55">
        <v>23</v>
      </c>
      <c r="M28" s="61">
        <f t="shared" ca="1" si="4"/>
        <v>1.6521348186870717</v>
      </c>
      <c r="N28" s="55"/>
    </row>
    <row r="29" spans="1:25">
      <c r="A29" s="2">
        <v>24</v>
      </c>
      <c r="B29" s="10">
        <f t="shared" ca="1" si="0"/>
        <v>1</v>
      </c>
      <c r="C29" s="25">
        <f t="shared" ca="1" si="1"/>
        <v>0.63498321123378521</v>
      </c>
      <c r="J29">
        <f t="shared" ca="1" si="2"/>
        <v>1</v>
      </c>
      <c r="K29">
        <f t="shared" ca="1" si="3"/>
        <v>0</v>
      </c>
      <c r="L29" s="55">
        <v>24</v>
      </c>
      <c r="M29" s="61">
        <f t="shared" ca="1" si="4"/>
        <v>5.4384063374073639</v>
      </c>
      <c r="N29" s="55"/>
    </row>
    <row r="30" spans="1:25">
      <c r="A30" s="2">
        <v>25</v>
      </c>
      <c r="B30" s="10">
        <f t="shared" ca="1" si="0"/>
        <v>1</v>
      </c>
      <c r="C30" s="25">
        <f t="shared" ca="1" si="1"/>
        <v>0.15958403501633622</v>
      </c>
      <c r="J30">
        <f t="shared" ca="1" si="2"/>
        <v>1</v>
      </c>
      <c r="K30">
        <f t="shared" ca="1" si="3"/>
        <v>0</v>
      </c>
      <c r="L30" s="55">
        <v>25</v>
      </c>
      <c r="M30" s="61">
        <f t="shared" ca="1" si="4"/>
        <v>2.4902572058665924</v>
      </c>
      <c r="N30" s="55"/>
    </row>
    <row r="31" spans="1:25">
      <c r="A31" s="2">
        <v>26</v>
      </c>
      <c r="B31" s="10">
        <f t="shared" ca="1" si="0"/>
        <v>1</v>
      </c>
      <c r="C31" s="25">
        <f t="shared" ca="1" si="1"/>
        <v>0.17533552030636157</v>
      </c>
      <c r="J31">
        <f t="shared" ca="1" si="2"/>
        <v>1</v>
      </c>
      <c r="K31">
        <f t="shared" ca="1" si="3"/>
        <v>0</v>
      </c>
      <c r="L31" s="55">
        <v>26</v>
      </c>
      <c r="M31" s="61">
        <f t="shared" ca="1" si="4"/>
        <v>4.5684419689377345</v>
      </c>
      <c r="N31" s="55"/>
    </row>
    <row r="32" spans="1:25">
      <c r="A32" s="2">
        <v>27</v>
      </c>
      <c r="B32" s="10">
        <f t="shared" ca="1" si="0"/>
        <v>1</v>
      </c>
      <c r="C32" s="25">
        <f t="shared" ca="1" si="1"/>
        <v>0.70893326141237722</v>
      </c>
      <c r="J32">
        <f t="shared" ca="1" si="2"/>
        <v>1</v>
      </c>
      <c r="K32">
        <f t="shared" ca="1" si="3"/>
        <v>0</v>
      </c>
      <c r="L32" s="55">
        <v>27</v>
      </c>
      <c r="M32" s="61">
        <f t="shared" ca="1" si="4"/>
        <v>3.6097966721633368</v>
      </c>
      <c r="N32" s="55"/>
    </row>
    <row r="33" spans="1:14">
      <c r="A33" s="2">
        <v>28</v>
      </c>
      <c r="B33" s="10">
        <f t="shared" ca="1" si="0"/>
        <v>1</v>
      </c>
      <c r="C33" s="25">
        <f t="shared" ca="1" si="1"/>
        <v>6.6318872517597049E-2</v>
      </c>
      <c r="J33">
        <f t="shared" ca="1" si="2"/>
        <v>1</v>
      </c>
      <c r="K33">
        <f t="shared" ca="1" si="3"/>
        <v>0</v>
      </c>
      <c r="L33" s="55">
        <v>28</v>
      </c>
      <c r="M33" s="61">
        <f t="shared" ca="1" si="4"/>
        <v>0.26849302354637644</v>
      </c>
      <c r="N33" s="55"/>
    </row>
    <row r="34" spans="1:14">
      <c r="A34" s="2">
        <v>29</v>
      </c>
      <c r="B34" s="10">
        <f t="shared" ca="1" si="0"/>
        <v>1</v>
      </c>
      <c r="C34" s="25">
        <f t="shared" ca="1" si="1"/>
        <v>0.65584226842987681</v>
      </c>
      <c r="J34">
        <f t="shared" ca="1" si="2"/>
        <v>0</v>
      </c>
      <c r="K34">
        <f t="shared" ca="1" si="3"/>
        <v>0</v>
      </c>
      <c r="L34" s="55">
        <v>29</v>
      </c>
      <c r="M34" s="61">
        <f t="shared" ca="1" si="4"/>
        <v>2.4845223619629797</v>
      </c>
      <c r="N34" s="55"/>
    </row>
    <row r="35" spans="1:14">
      <c r="A35" s="2">
        <v>30</v>
      </c>
      <c r="B35" s="10">
        <f t="shared" ca="1" si="0"/>
        <v>0</v>
      </c>
      <c r="C35" s="25">
        <f t="shared" ca="1" si="1"/>
        <v>0.89567758149069665</v>
      </c>
      <c r="J35">
        <f t="shared" ca="1" si="2"/>
        <v>0</v>
      </c>
      <c r="K35">
        <f t="shared" ca="1" si="3"/>
        <v>1</v>
      </c>
      <c r="L35" s="55">
        <v>30</v>
      </c>
      <c r="M35" s="61">
        <f t="shared" ca="1" si="4"/>
        <v>0</v>
      </c>
      <c r="N35" s="55"/>
    </row>
    <row r="36" spans="1:14">
      <c r="A36" s="2">
        <v>31</v>
      </c>
      <c r="B36" s="10">
        <f t="shared" ca="1" si="0"/>
        <v>0</v>
      </c>
      <c r="C36" s="25">
        <f t="shared" ca="1" si="1"/>
        <v>0.92199327159368505</v>
      </c>
      <c r="J36">
        <f t="shared" ca="1" si="2"/>
        <v>0</v>
      </c>
      <c r="K36">
        <f t="shared" ca="1" si="3"/>
        <v>1</v>
      </c>
      <c r="L36" s="55">
        <v>31</v>
      </c>
      <c r="M36" s="61">
        <f t="shared" ca="1" si="4"/>
        <v>0</v>
      </c>
      <c r="N36" s="55"/>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A176B-7F6E-4E3C-A2D6-EB0DC62E8157}">
  <dimension ref="A1:AJ475"/>
  <sheetViews>
    <sheetView zoomScale="14" zoomScaleNormal="25" workbookViewId="0">
      <selection activeCell="AJ49" sqref="AJ49"/>
    </sheetView>
  </sheetViews>
  <sheetFormatPr defaultRowHeight="14.45"/>
  <cols>
    <col min="1" max="1" width="21.42578125" bestFit="1" customWidth="1"/>
    <col min="2" max="2" width="21.85546875" bestFit="1" customWidth="1"/>
    <col min="3" max="3" width="25.5703125" bestFit="1" customWidth="1"/>
    <col min="4" max="7" width="14.85546875" bestFit="1" customWidth="1"/>
    <col min="12" max="12" width="13.85546875" bestFit="1" customWidth="1"/>
    <col min="15" max="15" width="13.85546875" bestFit="1" customWidth="1"/>
    <col min="19" max="19" width="24.28515625" bestFit="1" customWidth="1"/>
    <col min="20" max="20" width="26.28515625" bestFit="1" customWidth="1"/>
    <col min="21" max="21" width="19" bestFit="1" customWidth="1"/>
    <col min="22" max="22" width="26.85546875" bestFit="1" customWidth="1"/>
    <col min="23" max="23" width="24.7109375" bestFit="1" customWidth="1"/>
    <col min="24" max="24" width="19" bestFit="1" customWidth="1"/>
    <col min="26" max="26" width="19.140625" bestFit="1" customWidth="1"/>
    <col min="27" max="27" width="12" bestFit="1" customWidth="1"/>
    <col min="32" max="32" width="20.85546875" bestFit="1" customWidth="1"/>
    <col min="33" max="33" width="12.85546875" bestFit="1" customWidth="1"/>
    <col min="35" max="35" width="23.85546875" bestFit="1" customWidth="1"/>
    <col min="36" max="36" width="25.5703125" bestFit="1" customWidth="1"/>
  </cols>
  <sheetData>
    <row r="1" spans="1:36">
      <c r="A1" s="88" t="s">
        <v>150</v>
      </c>
      <c r="B1" s="91" t="s">
        <v>134</v>
      </c>
      <c r="C1" s="88" t="s">
        <v>151</v>
      </c>
      <c r="D1" s="95" t="s">
        <v>152</v>
      </c>
      <c r="E1" s="95" t="s">
        <v>153</v>
      </c>
      <c r="F1" s="95" t="s">
        <v>154</v>
      </c>
      <c r="G1" s="95" t="s">
        <v>155</v>
      </c>
      <c r="S1" s="88" t="s">
        <v>156</v>
      </c>
      <c r="T1" s="88" t="s">
        <v>157</v>
      </c>
      <c r="U1" s="102" t="s">
        <v>158</v>
      </c>
      <c r="V1" s="88" t="s">
        <v>159</v>
      </c>
      <c r="W1" s="88" t="s">
        <v>160</v>
      </c>
      <c r="X1" s="102" t="s">
        <v>158</v>
      </c>
      <c r="Y1" s="88"/>
      <c r="Z1" s="88" t="s">
        <v>161</v>
      </c>
      <c r="AA1" s="88" t="s">
        <v>162</v>
      </c>
      <c r="AB1" s="88"/>
      <c r="AC1" s="88"/>
      <c r="AD1" s="88"/>
      <c r="AE1" s="88"/>
      <c r="AF1" s="88" t="s">
        <v>163</v>
      </c>
      <c r="AG1" s="88" t="s">
        <v>164</v>
      </c>
      <c r="AH1" s="88"/>
      <c r="AI1" s="88" t="s">
        <v>165</v>
      </c>
      <c r="AJ1" s="88" t="s">
        <v>166</v>
      </c>
    </row>
    <row r="2" spans="1:36">
      <c r="A2" s="88">
        <f>IF(B1&gt;0,1,0)</f>
        <v>1</v>
      </c>
      <c r="B2" s="91"/>
      <c r="C2" s="88">
        <f>SUM(B3:B22)/20</f>
        <v>66.479452054794521</v>
      </c>
      <c r="D2" s="95"/>
      <c r="E2" s="95"/>
      <c r="F2" s="95"/>
      <c r="G2" s="95"/>
      <c r="S2" s="88"/>
      <c r="T2" s="88"/>
      <c r="U2" s="106">
        <f>SUM(S69:S98)/30</f>
        <v>601.73412677605131</v>
      </c>
      <c r="V2" s="88"/>
      <c r="W2" s="88"/>
      <c r="X2" s="106">
        <f>SUM(V69:V98)/30</f>
        <v>622.18784060402425</v>
      </c>
      <c r="Y2" s="88"/>
      <c r="Z2" s="88"/>
      <c r="AA2" s="88">
        <f>SUM(Z3:Z52)/50</f>
        <v>706.2158355842065</v>
      </c>
      <c r="AB2" s="88"/>
      <c r="AC2" s="88"/>
      <c r="AD2" s="88"/>
      <c r="AE2" s="88"/>
      <c r="AF2" s="88"/>
      <c r="AG2" s="88"/>
      <c r="AH2" s="88"/>
      <c r="AI2" s="88"/>
      <c r="AJ2" s="88"/>
    </row>
    <row r="3" spans="1:36">
      <c r="A3" s="88">
        <f t="shared" ref="A3:A32" si="0">IF(B14&gt;0,1,0)</f>
        <v>1</v>
      </c>
      <c r="B3" s="91">
        <v>63.835616438356169</v>
      </c>
      <c r="C3" s="88">
        <v>0.55325999999999997</v>
      </c>
      <c r="D3" s="95"/>
      <c r="E3" s="95"/>
      <c r="F3" s="95"/>
      <c r="G3" s="95"/>
      <c r="S3" s="108">
        <v>464.37991451446862</v>
      </c>
      <c r="T3" s="108">
        <v>0.66674986346958309</v>
      </c>
      <c r="U3" s="88"/>
      <c r="V3" s="108">
        <v>457.9683302757191</v>
      </c>
      <c r="W3" s="108">
        <v>0.38253866837451217</v>
      </c>
      <c r="X3" s="88"/>
      <c r="Y3" s="88"/>
      <c r="Z3" s="88">
        <v>806.3265666988375</v>
      </c>
      <c r="AA3" s="88"/>
      <c r="AB3" s="88"/>
      <c r="AC3" s="88"/>
      <c r="AD3" s="88"/>
      <c r="AE3" s="88"/>
      <c r="AF3" s="88"/>
      <c r="AG3" s="88"/>
      <c r="AH3" s="88">
        <v>1</v>
      </c>
      <c r="AI3" s="88">
        <v>1255.7147773811987</v>
      </c>
      <c r="AJ3" s="88">
        <v>1108.697894361931</v>
      </c>
    </row>
    <row r="4" spans="1:36">
      <c r="A4" s="88">
        <f t="shared" si="0"/>
        <v>1</v>
      </c>
      <c r="B4" s="91">
        <v>66.027397260273972</v>
      </c>
      <c r="C4" s="94" t="s">
        <v>167</v>
      </c>
      <c r="D4" s="95">
        <v>19.15849620274971</v>
      </c>
      <c r="E4" s="95">
        <v>18.303563349413064</v>
      </c>
      <c r="F4" s="95">
        <v>11.103819549619143</v>
      </c>
      <c r="G4" s="95">
        <v>18.500425494705748</v>
      </c>
      <c r="S4" s="108">
        <v>660.39278884416888</v>
      </c>
      <c r="T4" s="108">
        <v>0.53748745990927349</v>
      </c>
      <c r="U4" s="102" t="s">
        <v>168</v>
      </c>
      <c r="V4" s="108">
        <v>424.04480848419144</v>
      </c>
      <c r="W4" s="108">
        <v>0.39522124988951529</v>
      </c>
      <c r="X4" s="102" t="s">
        <v>168</v>
      </c>
      <c r="Y4" s="88"/>
      <c r="Z4" s="88">
        <v>650.33641102683987</v>
      </c>
      <c r="AA4" s="88"/>
      <c r="AB4" s="88"/>
      <c r="AC4" s="88"/>
      <c r="AD4" s="88"/>
      <c r="AE4" s="88"/>
      <c r="AF4" s="88"/>
      <c r="AG4" s="88"/>
      <c r="AH4" s="88">
        <v>2</v>
      </c>
      <c r="AI4" s="88">
        <v>1259.3649321497724</v>
      </c>
      <c r="AJ4" s="88">
        <v>1139.0391020246975</v>
      </c>
    </row>
    <row r="5" spans="1:36">
      <c r="A5" s="88">
        <f t="shared" si="0"/>
        <v>1</v>
      </c>
      <c r="B5" s="91">
        <v>63.287671232876704</v>
      </c>
      <c r="C5" s="88"/>
      <c r="D5" s="95">
        <v>22.022752643520906</v>
      </c>
      <c r="E5" s="95">
        <v>22.716065075225469</v>
      </c>
      <c r="F5" s="95">
        <v>16.45054333518631</v>
      </c>
      <c r="G5" s="95">
        <v>17.686769800688012</v>
      </c>
      <c r="S5" s="108">
        <v>430.55543255560224</v>
      </c>
      <c r="T5" s="108">
        <v>0.72212754088816167</v>
      </c>
      <c r="U5" s="106">
        <f>SUM(T69:T98)/30</f>
        <v>0.48458936156545912</v>
      </c>
      <c r="V5" s="108">
        <v>557.54176834327268</v>
      </c>
      <c r="W5" s="108">
        <v>0.61048134240385798</v>
      </c>
      <c r="X5" s="106">
        <f>SUM(W69:W98)/30</f>
        <v>0.58795707470593073</v>
      </c>
      <c r="Y5" s="88"/>
      <c r="Z5" s="88">
        <v>682.46390219030286</v>
      </c>
      <c r="AA5" s="88"/>
      <c r="AB5" s="88"/>
      <c r="AC5" s="88"/>
      <c r="AD5" s="88"/>
      <c r="AE5" s="88"/>
      <c r="AF5" s="88"/>
      <c r="AG5" s="88"/>
      <c r="AH5" s="88">
        <v>3</v>
      </c>
      <c r="AI5" s="88">
        <v>1366.5068095095785</v>
      </c>
      <c r="AJ5" s="88">
        <v>1135.9474692600982</v>
      </c>
    </row>
    <row r="6" spans="1:36">
      <c r="A6" s="88">
        <f t="shared" si="0"/>
        <v>1</v>
      </c>
      <c r="B6" s="91">
        <v>67.671232876712324</v>
      </c>
      <c r="C6" s="88"/>
      <c r="D6" s="95">
        <v>18.93976372095468</v>
      </c>
      <c r="E6" s="95">
        <v>20.952994185841881</v>
      </c>
      <c r="F6" s="95">
        <v>15.593282423954586</v>
      </c>
      <c r="G6" s="95">
        <v>15.497671487185658</v>
      </c>
      <c r="S6" s="108">
        <v>904.95256573467748</v>
      </c>
      <c r="T6" s="108">
        <v>0.33233185018172823</v>
      </c>
      <c r="U6" s="88"/>
      <c r="V6" s="108">
        <v>800.71711746929293</v>
      </c>
      <c r="W6" s="108">
        <v>0.55070674317384327</v>
      </c>
      <c r="X6" s="88"/>
      <c r="Y6" s="88"/>
      <c r="Z6" s="88">
        <v>694.99202612213981</v>
      </c>
      <c r="AA6" s="88"/>
      <c r="AB6" s="88"/>
      <c r="AC6" s="88"/>
      <c r="AD6" s="88"/>
      <c r="AE6" s="88"/>
      <c r="AF6" s="88"/>
      <c r="AG6" s="88"/>
      <c r="AH6" s="88">
        <v>4</v>
      </c>
      <c r="AI6" s="88">
        <v>1100.6221283943441</v>
      </c>
      <c r="AJ6" s="88">
        <v>1116.8508604850415</v>
      </c>
    </row>
    <row r="7" spans="1:36">
      <c r="A7" s="88">
        <f t="shared" si="0"/>
        <v>1</v>
      </c>
      <c r="B7" s="91">
        <v>69.041095890410958</v>
      </c>
      <c r="C7" s="88"/>
      <c r="D7" s="95">
        <v>17.132960351063005</v>
      </c>
      <c r="E7" s="95">
        <v>18.336310642927998</v>
      </c>
      <c r="F7" s="95">
        <v>12.982442542933024</v>
      </c>
      <c r="G7" s="95">
        <v>18.057630158173733</v>
      </c>
      <c r="S7" s="108">
        <v>518.57584774544671</v>
      </c>
      <c r="T7" s="108">
        <v>0.45481899224424788</v>
      </c>
      <c r="U7" s="88"/>
      <c r="V7" s="108">
        <v>852.51452939065859</v>
      </c>
      <c r="W7" s="108">
        <v>0.37999643100707586</v>
      </c>
      <c r="X7" s="88"/>
      <c r="Y7" s="88"/>
      <c r="Z7" s="88">
        <v>725.98145426493579</v>
      </c>
      <c r="AA7" s="88"/>
      <c r="AB7" s="88"/>
      <c r="AC7" s="88"/>
      <c r="AD7" s="88"/>
      <c r="AE7" s="88"/>
      <c r="AF7" s="88"/>
      <c r="AG7" s="88"/>
      <c r="AH7" s="88">
        <v>5</v>
      </c>
      <c r="AI7" s="88">
        <v>1373.9723269385613</v>
      </c>
      <c r="AJ7" s="88">
        <v>1123.3498812895041</v>
      </c>
    </row>
    <row r="8" spans="1:36">
      <c r="A8" s="88">
        <f t="shared" si="0"/>
        <v>1</v>
      </c>
      <c r="B8" s="91">
        <v>65.205479452054789</v>
      </c>
      <c r="C8" s="88"/>
      <c r="D8" s="95">
        <v>20.532575198983512</v>
      </c>
      <c r="E8" s="95">
        <v>19.755671686729535</v>
      </c>
      <c r="F8" s="95">
        <v>11.120232785124283</v>
      </c>
      <c r="G8" s="95">
        <v>17.598221772503734</v>
      </c>
      <c r="S8" s="108">
        <v>602.90912640119791</v>
      </c>
      <c r="T8" s="108">
        <v>0.3730832358593037</v>
      </c>
      <c r="U8" s="103" t="s">
        <v>169</v>
      </c>
      <c r="V8" s="108">
        <v>468.23245588774722</v>
      </c>
      <c r="W8" s="108">
        <v>0.3505373651015582</v>
      </c>
      <c r="X8" s="103" t="s">
        <v>169</v>
      </c>
      <c r="Y8" s="88"/>
      <c r="Z8" s="88">
        <v>794.1962228144663</v>
      </c>
      <c r="AA8" s="88"/>
      <c r="AB8" s="88"/>
      <c r="AC8" s="88"/>
      <c r="AD8" s="88"/>
      <c r="AE8" s="88"/>
      <c r="AF8" s="88"/>
      <c r="AG8" s="88"/>
      <c r="AH8" s="88">
        <v>6</v>
      </c>
      <c r="AI8" s="88">
        <v>1383.0078122513316</v>
      </c>
      <c r="AJ8" s="88">
        <v>1169.3366653573025</v>
      </c>
    </row>
    <row r="9" spans="1:36">
      <c r="A9" s="88">
        <f t="shared" si="0"/>
        <v>1</v>
      </c>
      <c r="B9" s="91">
        <v>67.397260273972606</v>
      </c>
      <c r="C9" s="88"/>
      <c r="D9" s="95">
        <v>18.023347452090043</v>
      </c>
      <c r="E9" s="95">
        <v>19.5940038227474</v>
      </c>
      <c r="F9" s="95">
        <v>19.301832602760665</v>
      </c>
      <c r="G9" s="95">
        <v>20.289051938326452</v>
      </c>
      <c r="S9" s="108">
        <v>537.06288136193928</v>
      </c>
      <c r="T9" s="108">
        <v>0.38362527641544747</v>
      </c>
      <c r="U9" s="104">
        <f>SUM(S34:S63)/30</f>
        <v>560.33502418150101</v>
      </c>
      <c r="V9" s="108">
        <v>504.26159160546109</v>
      </c>
      <c r="W9" s="108">
        <v>0.52748021962727765</v>
      </c>
      <c r="X9" s="104">
        <f>SUM(V34:V63)/30</f>
        <v>673.87994877712629</v>
      </c>
      <c r="Y9" s="88"/>
      <c r="Z9" s="88">
        <v>530.04683686335454</v>
      </c>
      <c r="AA9" s="88"/>
      <c r="AB9" s="88"/>
      <c r="AC9" s="88"/>
      <c r="AD9" s="88"/>
      <c r="AE9" s="88"/>
      <c r="AF9" s="88"/>
      <c r="AG9" s="88"/>
      <c r="AH9" s="88">
        <v>7</v>
      </c>
      <c r="AI9" s="88">
        <v>1215.8439853762809</v>
      </c>
      <c r="AJ9" s="88">
        <v>1122.5727728202692</v>
      </c>
    </row>
    <row r="10" spans="1:36">
      <c r="A10" s="88">
        <f t="shared" si="0"/>
        <v>1</v>
      </c>
      <c r="B10" s="91">
        <v>65.479452054794521</v>
      </c>
      <c r="C10" s="88"/>
      <c r="D10" s="95">
        <v>17.039396460451687</v>
      </c>
      <c r="E10" s="95">
        <v>19.111775769380131</v>
      </c>
      <c r="F10" s="95">
        <v>17.240703184869357</v>
      </c>
      <c r="G10" s="95">
        <v>19.200150385350817</v>
      </c>
      <c r="S10" s="108">
        <v>658.7003629334439</v>
      </c>
      <c r="T10" s="108">
        <v>0.39781568051577748</v>
      </c>
      <c r="U10" s="88"/>
      <c r="V10" s="108">
        <v>587.4724220401157</v>
      </c>
      <c r="W10" s="108">
        <v>0.54714573691960655</v>
      </c>
      <c r="X10" s="88"/>
      <c r="Y10" s="88"/>
      <c r="Z10" s="88">
        <v>692.94048471096141</v>
      </c>
      <c r="AA10" s="88"/>
      <c r="AB10" s="88"/>
      <c r="AC10" s="88"/>
      <c r="AD10" s="88"/>
      <c r="AE10" s="88"/>
      <c r="AF10" s="88"/>
      <c r="AG10" s="88"/>
      <c r="AH10" s="88">
        <v>8</v>
      </c>
      <c r="AI10" s="88">
        <v>1393.6639136384595</v>
      </c>
      <c r="AJ10" s="88">
        <v>1134.5490826726625</v>
      </c>
    </row>
    <row r="11" spans="1:36">
      <c r="A11" s="88">
        <f t="shared" si="0"/>
        <v>1</v>
      </c>
      <c r="B11" s="91">
        <v>65.753424657534239</v>
      </c>
      <c r="C11" s="88"/>
      <c r="D11" s="95">
        <v>21.617294728466565</v>
      </c>
      <c r="E11" s="95">
        <v>20.146354023775142</v>
      </c>
      <c r="F11" s="95">
        <v>14.458381533955569</v>
      </c>
      <c r="G11" s="95">
        <v>12.427302308991564</v>
      </c>
      <c r="S11" s="108">
        <v>620.28131491282181</v>
      </c>
      <c r="T11" s="108">
        <v>0.50493642367128522</v>
      </c>
      <c r="U11" s="103" t="s">
        <v>170</v>
      </c>
      <c r="V11" s="108">
        <v>492.5642631784105</v>
      </c>
      <c r="W11" s="108">
        <v>0.32696968763631257</v>
      </c>
      <c r="X11" s="103" t="s">
        <v>170</v>
      </c>
      <c r="Y11" s="88"/>
      <c r="Z11" s="88">
        <v>624.20821739687142</v>
      </c>
      <c r="AA11" s="88"/>
      <c r="AB11" s="88"/>
      <c r="AC11" s="88"/>
      <c r="AD11" s="88"/>
      <c r="AE11" s="88"/>
      <c r="AF11" s="88"/>
      <c r="AG11" s="88"/>
      <c r="AH11" s="88">
        <v>9</v>
      </c>
      <c r="AI11" s="88">
        <v>1227.6042561891973</v>
      </c>
      <c r="AJ11" s="88">
        <v>942.25775916082182</v>
      </c>
    </row>
    <row r="12" spans="1:36">
      <c r="A12" s="88">
        <f t="shared" si="0"/>
        <v>1</v>
      </c>
      <c r="B12" s="91">
        <v>69.589041095890408</v>
      </c>
      <c r="C12" s="88"/>
      <c r="D12" s="95">
        <v>20.583584086190022</v>
      </c>
      <c r="E12" s="95">
        <v>19.336998088401984</v>
      </c>
      <c r="F12" s="95">
        <v>12.122889927320548</v>
      </c>
      <c r="G12" s="95">
        <v>14.951167147646316</v>
      </c>
      <c r="S12" s="108">
        <v>449.97290746202822</v>
      </c>
      <c r="T12" s="108">
        <v>0.40879778166521824</v>
      </c>
      <c r="U12" s="105">
        <f>SUM(T34:T63)/30</f>
        <v>0.50411216723744667</v>
      </c>
      <c r="V12" s="108">
        <v>516.69135855162699</v>
      </c>
      <c r="W12" s="108">
        <v>0.34247473122453953</v>
      </c>
      <c r="X12" s="105">
        <f>SUM(W34:W63)/30</f>
        <v>0.58987526219967634</v>
      </c>
      <c r="Y12" s="88"/>
      <c r="Z12" s="88">
        <v>687.91341444019577</v>
      </c>
      <c r="AA12" s="88"/>
      <c r="AB12" s="88"/>
      <c r="AC12" s="88"/>
      <c r="AD12" s="88"/>
      <c r="AE12" s="88"/>
      <c r="AF12" s="88"/>
      <c r="AG12" s="88"/>
      <c r="AH12" s="88">
        <v>10</v>
      </c>
      <c r="AI12" s="88">
        <v>1414.506724551931</v>
      </c>
      <c r="AJ12" s="88">
        <v>1051.9068439084922</v>
      </c>
    </row>
    <row r="13" spans="1:36">
      <c r="A13" s="88">
        <f t="shared" si="0"/>
        <v>1</v>
      </c>
      <c r="B13" s="91">
        <v>64.109589041095887</v>
      </c>
      <c r="C13" s="88"/>
      <c r="D13" s="95">
        <v>22.185247488554648</v>
      </c>
      <c r="E13" s="95">
        <v>20.490198107602119</v>
      </c>
      <c r="F13" s="95">
        <v>15.824902760690989</v>
      </c>
      <c r="G13" s="95">
        <v>16.416881566694794</v>
      </c>
      <c r="L13" s="53" t="s">
        <v>171</v>
      </c>
      <c r="O13" s="53" t="s">
        <v>172</v>
      </c>
      <c r="S13" s="108">
        <v>778.81649803889718</v>
      </c>
      <c r="T13" s="108">
        <v>0.64758229311570303</v>
      </c>
      <c r="U13" s="88"/>
      <c r="V13" s="108">
        <v>654.64596374371797</v>
      </c>
      <c r="W13" s="108">
        <v>0.29068662859489236</v>
      </c>
      <c r="X13" s="88"/>
      <c r="Y13" s="88"/>
      <c r="Z13" s="88">
        <v>840.25929531729639</v>
      </c>
      <c r="AA13" s="88"/>
      <c r="AB13" s="88"/>
      <c r="AC13" s="88"/>
      <c r="AD13" s="88"/>
      <c r="AE13" s="88"/>
      <c r="AF13" s="88"/>
      <c r="AG13" s="88"/>
      <c r="AH13" s="88">
        <v>11</v>
      </c>
      <c r="AI13" s="88">
        <v>1340.5273585903124</v>
      </c>
      <c r="AJ13" s="88">
        <v>1131.8773034824922</v>
      </c>
    </row>
    <row r="14" spans="1:36">
      <c r="A14" s="88">
        <f t="shared" si="0"/>
        <v>0</v>
      </c>
      <c r="B14" s="91">
        <v>65.753424657534239</v>
      </c>
      <c r="C14" s="88"/>
      <c r="D14" s="95">
        <v>17.9442219757264</v>
      </c>
      <c r="E14" s="95">
        <v>20.538787563890487</v>
      </c>
      <c r="F14" s="95">
        <v>8.6739866368702465</v>
      </c>
      <c r="G14" s="95">
        <v>19.304977095154392</v>
      </c>
      <c r="L14" t="s">
        <v>173</v>
      </c>
      <c r="M14">
        <f>SUM(F4:F33)/30</f>
        <v>15.107069979314044</v>
      </c>
      <c r="O14" t="s">
        <v>173</v>
      </c>
      <c r="P14">
        <f>SUM(F35:F54)/20</f>
        <v>12.708456056934846</v>
      </c>
      <c r="S14" s="108">
        <v>659.73684822434086</v>
      </c>
      <c r="T14" s="108">
        <v>0.37947478313081379</v>
      </c>
      <c r="U14" s="88"/>
      <c r="V14" s="108">
        <v>403.45826326232549</v>
      </c>
      <c r="W14" s="108">
        <v>0.73838853248542258</v>
      </c>
      <c r="X14" s="88"/>
      <c r="Y14" s="88"/>
      <c r="Z14" s="88">
        <v>734.59357766931282</v>
      </c>
      <c r="AA14" s="88"/>
      <c r="AB14" s="88"/>
      <c r="AC14" s="88"/>
      <c r="AD14" s="88"/>
      <c r="AE14" s="88"/>
      <c r="AF14" s="88"/>
      <c r="AG14" s="88"/>
      <c r="AH14" s="88">
        <v>12</v>
      </c>
      <c r="AI14" s="88">
        <v>1457.5176674961519</v>
      </c>
      <c r="AJ14" s="88">
        <v>1179.141047421278</v>
      </c>
    </row>
    <row r="15" spans="1:36">
      <c r="A15" s="88">
        <f t="shared" si="0"/>
        <v>0</v>
      </c>
      <c r="B15" s="91">
        <v>67.945205479452056</v>
      </c>
      <c r="C15" s="88"/>
      <c r="D15" s="95">
        <v>19.258162403409404</v>
      </c>
      <c r="E15" s="95">
        <v>17.072157194577372</v>
      </c>
      <c r="F15" s="95">
        <v>18.081380280938212</v>
      </c>
      <c r="G15" s="95">
        <v>13.05456524863974</v>
      </c>
      <c r="L15" t="s">
        <v>174</v>
      </c>
      <c r="M15">
        <f>SUM(G4:G33)/30</f>
        <v>16.699863715073061</v>
      </c>
      <c r="O15" t="s">
        <v>174</v>
      </c>
      <c r="P15">
        <f>SUM(G35:G54)/20</f>
        <v>13.882492042275052</v>
      </c>
      <c r="S15" s="108">
        <v>552.35626589319634</v>
      </c>
      <c r="T15" s="108">
        <v>0.3231525874989466</v>
      </c>
      <c r="U15" s="107" t="s">
        <v>175</v>
      </c>
      <c r="V15" s="108">
        <v>579.61942178323841</v>
      </c>
      <c r="W15" s="108">
        <v>0.54550346071079159</v>
      </c>
      <c r="X15" s="107" t="s">
        <v>175</v>
      </c>
      <c r="Y15" s="88"/>
      <c r="Z15" s="88">
        <v>672.93239367521358</v>
      </c>
      <c r="AA15" s="88"/>
      <c r="AB15" s="88"/>
      <c r="AC15" s="88"/>
      <c r="AD15" s="88"/>
      <c r="AE15" s="88"/>
      <c r="AF15" s="88"/>
      <c r="AG15" s="88"/>
      <c r="AH15" s="88">
        <v>13</v>
      </c>
      <c r="AI15" s="88">
        <v>1190.710245503383</v>
      </c>
      <c r="AJ15" s="88">
        <v>1076.0735199960707</v>
      </c>
    </row>
    <row r="16" spans="1:36">
      <c r="A16" s="88">
        <f t="shared" si="0"/>
        <v>0</v>
      </c>
      <c r="B16" s="91">
        <v>67.123287671232873</v>
      </c>
      <c r="C16" s="88"/>
      <c r="D16" s="95">
        <v>20.087635988165516</v>
      </c>
      <c r="E16" s="95">
        <v>19.096953790559848</v>
      </c>
      <c r="F16" s="95">
        <v>15.551936387883266</v>
      </c>
      <c r="G16" s="95">
        <v>22.046440463074969</v>
      </c>
      <c r="S16" s="108">
        <v>591.8732536109793</v>
      </c>
      <c r="T16" s="108">
        <v>0.42647017391613196</v>
      </c>
      <c r="U16" s="108">
        <f>SUM(S3:S32)/30</f>
        <v>601.94413439813331</v>
      </c>
      <c r="V16" s="108">
        <v>572.06819269497532</v>
      </c>
      <c r="W16" s="108">
        <v>0.37485610152937193</v>
      </c>
      <c r="X16" s="108">
        <f>SUM(V3:V32)/30</f>
        <v>555.50527223783831</v>
      </c>
      <c r="Y16" s="88"/>
      <c r="Z16" s="88">
        <v>742.17886953036134</v>
      </c>
      <c r="AA16" s="88"/>
      <c r="AB16" s="88"/>
      <c r="AC16" s="88"/>
      <c r="AD16" s="88"/>
      <c r="AE16" s="88"/>
      <c r="AF16" s="88"/>
      <c r="AG16" s="88"/>
      <c r="AH16" s="88">
        <v>14</v>
      </c>
      <c r="AI16" s="88">
        <v>1219.6009001152775</v>
      </c>
      <c r="AJ16" s="88">
        <v>1002.9364989425239</v>
      </c>
    </row>
    <row r="17" spans="1:36">
      <c r="A17" s="88">
        <f t="shared" si="0"/>
        <v>0</v>
      </c>
      <c r="B17" s="91">
        <v>65.753424657534239</v>
      </c>
      <c r="C17" s="88"/>
      <c r="D17" s="95">
        <v>18.748527156060192</v>
      </c>
      <c r="E17" s="95">
        <v>18.900209003270291</v>
      </c>
      <c r="F17" s="95">
        <v>13.74647447040774</v>
      </c>
      <c r="G17" s="95">
        <v>13.990968718294788</v>
      </c>
      <c r="S17" s="108">
        <v>772.26830104357987</v>
      </c>
      <c r="T17" s="108">
        <v>0.87076998329001798</v>
      </c>
      <c r="U17" s="88"/>
      <c r="V17" s="108">
        <v>419.88104945037861</v>
      </c>
      <c r="W17" s="108">
        <v>0.46362675178823309</v>
      </c>
      <c r="X17" s="88"/>
      <c r="Y17" s="88"/>
      <c r="Z17" s="88">
        <v>745.44223072607849</v>
      </c>
      <c r="AA17" s="88"/>
      <c r="AB17" s="88"/>
      <c r="AC17" s="88"/>
      <c r="AD17" s="88"/>
      <c r="AE17" s="88"/>
      <c r="AF17" s="88"/>
      <c r="AG17" s="88"/>
      <c r="AH17" s="88">
        <v>15</v>
      </c>
      <c r="AI17" s="88">
        <v>1342.3197752768797</v>
      </c>
      <c r="AJ17" s="88">
        <v>1038.9503725826803</v>
      </c>
    </row>
    <row r="18" spans="1:36">
      <c r="A18" s="88">
        <f t="shared" si="0"/>
        <v>0</v>
      </c>
      <c r="B18" s="91">
        <v>69.041095890410958</v>
      </c>
      <c r="C18" s="88"/>
      <c r="D18" s="95">
        <v>18.667739380594522</v>
      </c>
      <c r="E18" s="95">
        <v>16.700946027241198</v>
      </c>
      <c r="F18" s="95">
        <v>19.877621605105521</v>
      </c>
      <c r="G18" s="95">
        <v>16.369607071136414</v>
      </c>
      <c r="J18" s="53" t="s">
        <v>176</v>
      </c>
      <c r="S18" s="108">
        <v>724.50041577440834</v>
      </c>
      <c r="T18" s="108">
        <v>0.3951679765322374</v>
      </c>
      <c r="U18" s="107" t="s">
        <v>177</v>
      </c>
      <c r="V18" s="108">
        <v>456.25896897281427</v>
      </c>
      <c r="W18" s="108">
        <v>0.45171750382102827</v>
      </c>
      <c r="X18" s="107" t="s">
        <v>177</v>
      </c>
      <c r="Y18" s="88"/>
      <c r="Z18" s="88">
        <v>684.62012803088987</v>
      </c>
      <c r="AA18" s="88"/>
      <c r="AB18" s="88"/>
      <c r="AC18" s="88"/>
      <c r="AD18" s="88"/>
      <c r="AE18" s="88"/>
      <c r="AF18" s="88"/>
      <c r="AG18" s="88"/>
      <c r="AH18" s="88">
        <v>16</v>
      </c>
      <c r="AI18" s="88">
        <v>1279.6641756959959</v>
      </c>
      <c r="AJ18" s="88">
        <v>1036.2409915342964</v>
      </c>
    </row>
    <row r="19" spans="1:36">
      <c r="A19" s="88">
        <f t="shared" si="0"/>
        <v>0</v>
      </c>
      <c r="B19" s="91">
        <v>67.671232876712324</v>
      </c>
      <c r="C19" s="88"/>
      <c r="D19" s="95">
        <v>18.297672668360743</v>
      </c>
      <c r="E19" s="95">
        <v>18.865767692287626</v>
      </c>
      <c r="F19" s="95">
        <v>15.390950002041695</v>
      </c>
      <c r="G19" s="95">
        <v>17.631470831709514</v>
      </c>
      <c r="S19" s="108">
        <v>580.18503278011019</v>
      </c>
      <c r="T19" s="108">
        <v>0.48134962967807565</v>
      </c>
      <c r="U19" s="108">
        <f>SUM(T3:T32)/30</f>
        <v>0.4819880490885125</v>
      </c>
      <c r="V19" s="108">
        <v>620.97496440654083</v>
      </c>
      <c r="W19" s="108">
        <v>0.48495021120253506</v>
      </c>
      <c r="X19" s="108">
        <f>SUM(W3:W32)/30</f>
        <v>0.44832453851252102</v>
      </c>
      <c r="Y19" s="88"/>
      <c r="Z19" s="88">
        <v>717.42735734998575</v>
      </c>
      <c r="AA19" s="88"/>
      <c r="AB19" s="88"/>
      <c r="AC19" s="88"/>
      <c r="AD19" s="88"/>
      <c r="AE19" s="88"/>
      <c r="AF19" s="88"/>
      <c r="AG19" s="88"/>
      <c r="AH19" s="88">
        <v>17</v>
      </c>
      <c r="AI19" s="88">
        <v>1296.215248325163</v>
      </c>
      <c r="AJ19" s="88">
        <v>1123.9322289330482</v>
      </c>
    </row>
    <row r="20" spans="1:36">
      <c r="A20" s="88">
        <f t="shared" si="0"/>
        <v>0</v>
      </c>
      <c r="B20" s="91">
        <v>66.027397260273972</v>
      </c>
      <c r="C20" s="88"/>
      <c r="D20" s="95">
        <v>18.964553292717916</v>
      </c>
      <c r="E20" s="95">
        <v>21.254387035279002</v>
      </c>
      <c r="F20" s="95">
        <v>13.272092844173338</v>
      </c>
      <c r="G20" s="95">
        <v>13.761522927623176</v>
      </c>
      <c r="J20" t="s">
        <v>178</v>
      </c>
      <c r="M20" t="s">
        <v>179</v>
      </c>
      <c r="P20" t="s">
        <v>180</v>
      </c>
      <c r="S20" s="108">
        <v>618.99903722255215</v>
      </c>
      <c r="T20" s="108">
        <v>0.59049764741199118</v>
      </c>
      <c r="U20" s="88"/>
      <c r="V20" s="108">
        <v>967.53224961118644</v>
      </c>
      <c r="W20" s="108">
        <v>0.47631560233412373</v>
      </c>
      <c r="X20" s="88"/>
      <c r="Y20" s="88"/>
      <c r="Z20" s="88">
        <v>725.6450607832378</v>
      </c>
      <c r="AA20" s="88"/>
      <c r="AB20" s="88"/>
      <c r="AC20" s="88"/>
      <c r="AD20" s="88"/>
      <c r="AE20" s="88"/>
      <c r="AF20" s="88"/>
      <c r="AG20" s="88"/>
      <c r="AH20" s="88">
        <v>18</v>
      </c>
      <c r="AI20" s="88">
        <v>1253.5728176001769</v>
      </c>
      <c r="AJ20" s="88">
        <v>1074.934844187818</v>
      </c>
    </row>
    <row r="21" spans="1:36">
      <c r="A21" s="88">
        <f t="shared" si="0"/>
        <v>0</v>
      </c>
      <c r="B21" s="91">
        <v>67.945205479452056</v>
      </c>
      <c r="C21" s="88"/>
      <c r="D21" s="95">
        <v>20.227342236099521</v>
      </c>
      <c r="E21" s="95">
        <v>16.900591712182329</v>
      </c>
      <c r="F21" s="95">
        <v>16.439663517201733</v>
      </c>
      <c r="G21" s="95">
        <v>19.976776218779694</v>
      </c>
      <c r="I21">
        <v>1</v>
      </c>
      <c r="J21" s="95">
        <v>20.511605726928973</v>
      </c>
      <c r="K21" s="95">
        <v>23.065334849057599</v>
      </c>
      <c r="M21" s="95">
        <v>19.499389374388635</v>
      </c>
      <c r="N21" s="95">
        <v>19.290232721510868</v>
      </c>
      <c r="P21" s="95">
        <v>17.636116856918868</v>
      </c>
      <c r="Q21" s="95">
        <v>19.713918689604633</v>
      </c>
      <c r="S21" s="108">
        <v>922.65255027746764</v>
      </c>
      <c r="T21" s="108">
        <v>0.56640062177922545</v>
      </c>
      <c r="U21" s="88"/>
      <c r="V21" s="108">
        <v>517.08765305511247</v>
      </c>
      <c r="W21" s="108">
        <v>0.61843047159868969</v>
      </c>
      <c r="X21" s="88"/>
      <c r="Y21" s="88"/>
      <c r="Z21" s="88">
        <v>735.03714331429785</v>
      </c>
      <c r="AA21" s="88"/>
      <c r="AB21" s="88"/>
      <c r="AC21" s="88"/>
      <c r="AD21" s="88"/>
      <c r="AE21" s="88"/>
      <c r="AF21" s="88"/>
      <c r="AG21" s="88"/>
      <c r="AH21" s="88">
        <v>19</v>
      </c>
      <c r="AI21" s="88">
        <v>1257.35177673831</v>
      </c>
      <c r="AJ21" s="88">
        <v>1132.2517472266641</v>
      </c>
    </row>
    <row r="22" spans="1:36">
      <c r="A22" s="88">
        <f t="shared" si="0"/>
        <v>0</v>
      </c>
      <c r="B22" s="91">
        <v>64.93150684931507</v>
      </c>
      <c r="C22" s="88"/>
      <c r="D22" s="95">
        <v>18.646970631865102</v>
      </c>
      <c r="E22" s="95">
        <v>19.377013810198022</v>
      </c>
      <c r="F22" s="95">
        <v>13.056515215144252</v>
      </c>
      <c r="G22" s="95">
        <v>19.376312561151725</v>
      </c>
      <c r="I22">
        <v>2</v>
      </c>
      <c r="J22" s="95">
        <v>18.431286448585844</v>
      </c>
      <c r="K22" s="95">
        <v>22.57932442836665</v>
      </c>
      <c r="M22" s="95">
        <v>21.161414803852274</v>
      </c>
      <c r="N22" s="95">
        <v>21.02586374057482</v>
      </c>
      <c r="P22" s="95">
        <v>19.806348967987997</v>
      </c>
      <c r="Q22" s="95">
        <v>21.799803544068062</v>
      </c>
      <c r="S22" s="108">
        <v>779.09055305988784</v>
      </c>
      <c r="T22" s="108">
        <v>0.34240719043165951</v>
      </c>
      <c r="U22" s="88"/>
      <c r="V22" s="108">
        <v>450.90122299122538</v>
      </c>
      <c r="W22" s="108">
        <v>0.40324686127724491</v>
      </c>
      <c r="X22" s="88"/>
      <c r="Y22" s="88"/>
      <c r="Z22" s="88">
        <v>686.51159557436847</v>
      </c>
      <c r="AA22" s="88"/>
      <c r="AB22" s="88"/>
      <c r="AC22" s="88"/>
      <c r="AD22" s="88"/>
      <c r="AE22" s="88"/>
      <c r="AF22" s="88"/>
      <c r="AG22" s="88"/>
      <c r="AH22" s="88">
        <v>20</v>
      </c>
      <c r="AI22" s="88">
        <v>1190.6368297062493</v>
      </c>
      <c r="AJ22" s="88">
        <v>982.53589073497972</v>
      </c>
    </row>
    <row r="23" spans="1:36">
      <c r="A23" s="88">
        <f t="shared" si="0"/>
        <v>0</v>
      </c>
      <c r="B23" s="91">
        <v>69.863013698630141</v>
      </c>
      <c r="C23" s="88"/>
      <c r="D23" s="95">
        <v>18.244362717706331</v>
      </c>
      <c r="E23" s="95">
        <v>17.694264777813387</v>
      </c>
      <c r="F23" s="95">
        <v>21.018430614739266</v>
      </c>
      <c r="G23" s="95">
        <v>15.247696916537706</v>
      </c>
      <c r="I23">
        <v>3</v>
      </c>
      <c r="J23" s="95">
        <v>18.663293006580673</v>
      </c>
      <c r="K23" s="95">
        <v>24.090023244584614</v>
      </c>
      <c r="M23" s="95">
        <v>18.726745206536261</v>
      </c>
      <c r="N23" s="95">
        <v>22.586297453759453</v>
      </c>
      <c r="P23" s="95">
        <v>20.965037529503437</v>
      </c>
      <c r="Q23" s="95">
        <v>22.396807557701674</v>
      </c>
      <c r="S23" s="108">
        <v>639.64280989743952</v>
      </c>
      <c r="T23" s="108">
        <v>0.40986963731501797</v>
      </c>
      <c r="U23" s="88"/>
      <c r="V23" s="108">
        <v>632.65966971131945</v>
      </c>
      <c r="W23" s="108">
        <v>0.34130867611449872</v>
      </c>
      <c r="X23" s="88"/>
      <c r="Y23" s="88"/>
      <c r="Z23" s="88">
        <v>758.59148597381034</v>
      </c>
      <c r="AA23" s="88"/>
      <c r="AB23" s="88"/>
      <c r="AC23" s="88"/>
      <c r="AD23" s="88"/>
      <c r="AE23" s="88"/>
      <c r="AF23" s="88"/>
      <c r="AG23" s="88"/>
      <c r="AH23" s="88">
        <v>21</v>
      </c>
      <c r="AI23" s="88">
        <v>1247.3903048133939</v>
      </c>
      <c r="AJ23" s="88">
        <v>1277.6117716119979</v>
      </c>
    </row>
    <row r="24" spans="1:36">
      <c r="A24" s="88">
        <f t="shared" si="0"/>
        <v>0</v>
      </c>
      <c r="B24" s="91">
        <v>65.479452054794521</v>
      </c>
      <c r="C24" s="88"/>
      <c r="D24" s="95">
        <v>16.741701978999522</v>
      </c>
      <c r="E24" s="95">
        <v>19.160627754926001</v>
      </c>
      <c r="F24" s="95">
        <v>16.337496956003257</v>
      </c>
      <c r="G24" s="95">
        <v>15.147271744604712</v>
      </c>
      <c r="I24">
        <v>4</v>
      </c>
      <c r="J24" s="95">
        <v>20.978712802068518</v>
      </c>
      <c r="K24" s="95">
        <v>24.936991692061309</v>
      </c>
      <c r="M24" s="95">
        <v>21.050794570218802</v>
      </c>
      <c r="N24" s="95">
        <v>19.310890250119758</v>
      </c>
      <c r="P24" s="95">
        <v>16.478358744955486</v>
      </c>
      <c r="Q24" s="95">
        <v>20.951271409620734</v>
      </c>
      <c r="S24" s="108">
        <v>580.52394158297693</v>
      </c>
      <c r="T24" s="108">
        <v>0.44291200651999757</v>
      </c>
      <c r="U24" s="88"/>
      <c r="V24" s="108">
        <v>568.22406680570077</v>
      </c>
      <c r="W24" s="108">
        <v>0.36456279473265435</v>
      </c>
      <c r="X24" s="88"/>
      <c r="Y24" s="88"/>
      <c r="Z24" s="88">
        <v>591.91559223580748</v>
      </c>
      <c r="AA24" s="88"/>
      <c r="AB24" s="88"/>
      <c r="AC24" s="88"/>
      <c r="AD24" s="88"/>
      <c r="AE24" s="88"/>
      <c r="AF24" s="88"/>
      <c r="AG24" s="88"/>
      <c r="AH24" s="88">
        <v>22</v>
      </c>
      <c r="AI24" s="88">
        <v>1437.9103192528537</v>
      </c>
      <c r="AJ24" s="88">
        <v>1237.6607123640429</v>
      </c>
    </row>
    <row r="25" spans="1:36">
      <c r="A25" s="88">
        <f t="shared" si="0"/>
        <v>0</v>
      </c>
      <c r="B25" s="88"/>
      <c r="C25" s="88"/>
      <c r="D25" s="95">
        <v>19.440877190676549</v>
      </c>
      <c r="E25" s="95">
        <v>16.349194160062268</v>
      </c>
      <c r="F25" s="95">
        <v>14.900060781094012</v>
      </c>
      <c r="G25" s="95">
        <v>15.315240238199552</v>
      </c>
      <c r="I25">
        <v>5</v>
      </c>
      <c r="J25" s="95">
        <v>19.904561954582633</v>
      </c>
      <c r="K25" s="95">
        <v>23.320550544197989</v>
      </c>
      <c r="M25" s="95">
        <v>20.187837274682838</v>
      </c>
      <c r="N25" s="95">
        <v>19.130763536942823</v>
      </c>
      <c r="P25" s="95">
        <v>18.76713080760122</v>
      </c>
      <c r="Q25" s="95">
        <v>21.693466957963217</v>
      </c>
      <c r="S25" s="108">
        <v>509.49851987595764</v>
      </c>
      <c r="T25" s="108">
        <v>0.35328868861897761</v>
      </c>
      <c r="U25" s="88"/>
      <c r="V25" s="108">
        <v>465.54098813275488</v>
      </c>
      <c r="W25" s="108">
        <v>0.3645101631165869</v>
      </c>
      <c r="X25" s="88"/>
      <c r="Y25" s="88"/>
      <c r="Z25" s="88">
        <v>740.30917530451563</v>
      </c>
      <c r="AA25" s="88"/>
      <c r="AB25" s="88"/>
      <c r="AC25" s="88"/>
      <c r="AD25" s="88"/>
      <c r="AE25" s="88"/>
      <c r="AF25" s="88"/>
      <c r="AG25" s="88"/>
      <c r="AH25" s="88">
        <v>23</v>
      </c>
      <c r="AI25" s="88">
        <v>1250.6524623699372</v>
      </c>
      <c r="AJ25" s="88">
        <v>1143.2028526842089</v>
      </c>
    </row>
    <row r="26" spans="1:36">
      <c r="A26" s="88">
        <f t="shared" si="0"/>
        <v>0</v>
      </c>
      <c r="B26" s="88"/>
      <c r="C26" s="88"/>
      <c r="D26" s="95">
        <v>16.963350460020038</v>
      </c>
      <c r="E26" s="95">
        <v>17.026970486080931</v>
      </c>
      <c r="F26" s="95">
        <v>19.126664500030547</v>
      </c>
      <c r="G26" s="95">
        <v>20.114768326809642</v>
      </c>
      <c r="I26">
        <v>6</v>
      </c>
      <c r="J26" s="95">
        <v>20.387075749885991</v>
      </c>
      <c r="K26" s="95">
        <v>24.679801942348288</v>
      </c>
      <c r="M26" s="95">
        <v>19.763439241780219</v>
      </c>
      <c r="N26" s="95">
        <v>21.640703458946334</v>
      </c>
      <c r="P26" s="95">
        <v>21.848855522316001</v>
      </c>
      <c r="Q26" s="95">
        <v>21.225437389967112</v>
      </c>
      <c r="S26" s="108">
        <v>511.95735135504538</v>
      </c>
      <c r="T26" s="108">
        <v>0.48845266281432864</v>
      </c>
      <c r="U26" s="88"/>
      <c r="V26" s="108">
        <v>452.5875839227644</v>
      </c>
      <c r="W26" s="108">
        <v>0.33279964810148233</v>
      </c>
      <c r="X26" s="88"/>
      <c r="Y26" s="88"/>
      <c r="Z26" s="88">
        <v>701.76845293218832</v>
      </c>
      <c r="AA26" s="88"/>
      <c r="AB26" s="88"/>
      <c r="AC26" s="88"/>
      <c r="AD26" s="88"/>
      <c r="AE26" s="88"/>
      <c r="AF26" s="88"/>
      <c r="AG26" s="88"/>
      <c r="AH26" s="88">
        <v>24</v>
      </c>
      <c r="AI26" s="88">
        <v>1239.018380806677</v>
      </c>
      <c r="AJ26" s="88">
        <v>1174.3312925969735</v>
      </c>
    </row>
    <row r="27" spans="1:36">
      <c r="A27" s="88">
        <f t="shared" si="0"/>
        <v>0</v>
      </c>
      <c r="B27" s="92"/>
      <c r="C27" s="88"/>
      <c r="D27" s="95">
        <v>19.248438933264925</v>
      </c>
      <c r="E27" s="95">
        <v>17.109255024631963</v>
      </c>
      <c r="F27" s="95">
        <v>9.9202908261790146</v>
      </c>
      <c r="G27" s="95">
        <v>15.672003583703429</v>
      </c>
      <c r="I27">
        <v>7</v>
      </c>
      <c r="J27" s="95">
        <v>19.47786780375553</v>
      </c>
      <c r="K27" s="95">
        <v>20.250163242254381</v>
      </c>
      <c r="M27" s="95">
        <v>19.1221112603588</v>
      </c>
      <c r="N27" s="95">
        <v>20.311423291947794</v>
      </c>
      <c r="P27" s="95">
        <v>19.881760757889033</v>
      </c>
      <c r="Q27" s="95">
        <v>19.707408499217252</v>
      </c>
      <c r="S27" s="108">
        <v>368.37302529633274</v>
      </c>
      <c r="T27" s="108">
        <v>0.41584368742741085</v>
      </c>
      <c r="U27" s="88"/>
      <c r="V27" s="108">
        <v>347.18364975805343</v>
      </c>
      <c r="W27" s="108">
        <v>0.39972903260713871</v>
      </c>
      <c r="X27" s="88"/>
      <c r="Y27" s="88"/>
      <c r="Z27" s="88">
        <v>625.87071015450817</v>
      </c>
      <c r="AA27" s="88"/>
      <c r="AB27" s="88"/>
      <c r="AC27" s="88"/>
      <c r="AD27" s="88"/>
      <c r="AE27" s="88"/>
      <c r="AF27" s="88"/>
      <c r="AG27" s="88"/>
      <c r="AH27" s="88">
        <v>25</v>
      </c>
      <c r="AI27" s="88">
        <v>1318.5500631935847</v>
      </c>
      <c r="AJ27" s="88">
        <v>1041.1476766867247</v>
      </c>
    </row>
    <row r="28" spans="1:36">
      <c r="A28" s="88">
        <f t="shared" si="0"/>
        <v>0</v>
      </c>
      <c r="B28" s="88"/>
      <c r="C28" s="88"/>
      <c r="D28" s="95">
        <v>19.602944812340073</v>
      </c>
      <c r="E28" s="95">
        <v>20.325711613080376</v>
      </c>
      <c r="F28" s="95">
        <v>14.047565965852254</v>
      </c>
      <c r="G28" s="95">
        <v>10.935260668168381</v>
      </c>
      <c r="I28">
        <v>8</v>
      </c>
      <c r="J28" s="95">
        <v>20.133828838154187</v>
      </c>
      <c r="K28" s="95">
        <v>24.921384437555517</v>
      </c>
      <c r="M28" s="95">
        <v>23.364493559333713</v>
      </c>
      <c r="N28" s="95">
        <v>18.968047135629458</v>
      </c>
      <c r="P28" s="95">
        <v>21.801898637530478</v>
      </c>
      <c r="Q28" s="95">
        <v>20.566665093975633</v>
      </c>
      <c r="S28" s="108">
        <v>528.30305952511583</v>
      </c>
      <c r="T28" s="108">
        <v>0.39666403798206012</v>
      </c>
      <c r="U28" s="88"/>
      <c r="V28" s="108">
        <v>574.54449464381071</v>
      </c>
      <c r="W28" s="108">
        <v>0.51994245655856119</v>
      </c>
      <c r="X28" s="88"/>
      <c r="Y28" s="88"/>
      <c r="Z28" s="88">
        <v>697.25669974557456</v>
      </c>
      <c r="AA28" s="88"/>
      <c r="AB28" s="88"/>
      <c r="AC28" s="88"/>
      <c r="AD28" s="88"/>
      <c r="AE28" s="88"/>
      <c r="AF28" s="88"/>
      <c r="AG28" s="88"/>
      <c r="AH28" s="88">
        <v>26</v>
      </c>
      <c r="AI28" s="88">
        <v>1206.6941867224546</v>
      </c>
      <c r="AJ28" s="88">
        <v>1090.4819748654895</v>
      </c>
    </row>
    <row r="29" spans="1:36">
      <c r="A29" s="88">
        <f t="shared" si="0"/>
        <v>0</v>
      </c>
      <c r="B29" s="88"/>
      <c r="C29" s="88"/>
      <c r="D29" s="95">
        <v>21.291524987001033</v>
      </c>
      <c r="E29" s="95">
        <v>18.542233681785646</v>
      </c>
      <c r="F29" s="95">
        <v>18.401303093270055</v>
      </c>
      <c r="G29" s="95">
        <v>16.082514501884766</v>
      </c>
      <c r="I29">
        <v>9</v>
      </c>
      <c r="J29" s="95">
        <v>19.324954236101355</v>
      </c>
      <c r="K29" s="95">
        <v>25.817472744423881</v>
      </c>
      <c r="M29" s="95">
        <v>22.834369306255624</v>
      </c>
      <c r="N29" s="95">
        <v>20.075754250404028</v>
      </c>
      <c r="P29" s="95">
        <v>19.456727994346622</v>
      </c>
      <c r="Q29" s="95">
        <v>21.810430670430986</v>
      </c>
      <c r="S29" s="108">
        <v>481.16098098614873</v>
      </c>
      <c r="T29" s="108">
        <v>0.5416640052170657</v>
      </c>
      <c r="U29" s="88"/>
      <c r="V29" s="108">
        <v>605.27842202046133</v>
      </c>
      <c r="W29" s="108">
        <v>0.44815577730261491</v>
      </c>
      <c r="X29" s="88"/>
      <c r="Y29" s="88"/>
      <c r="Z29" s="88">
        <v>727.95367080794745</v>
      </c>
      <c r="AA29" s="88"/>
      <c r="AB29" s="88"/>
      <c r="AC29" s="88"/>
      <c r="AD29" s="88"/>
      <c r="AE29" s="88"/>
      <c r="AF29" s="88"/>
      <c r="AG29" s="88"/>
      <c r="AH29" s="88">
        <v>27</v>
      </c>
      <c r="AI29" s="88">
        <v>1368.2399945421744</v>
      </c>
      <c r="AJ29" s="88">
        <v>1017.8476453482643</v>
      </c>
    </row>
    <row r="30" spans="1:36">
      <c r="A30" s="88">
        <f t="shared" si="0"/>
        <v>0</v>
      </c>
      <c r="B30" s="88"/>
      <c r="C30" s="88"/>
      <c r="D30" s="95">
        <v>19.735268625340524</v>
      </c>
      <c r="E30" s="95">
        <v>18.98333384211487</v>
      </c>
      <c r="F30" s="95">
        <v>15.485990738698776</v>
      </c>
      <c r="G30" s="95">
        <v>14.091200819556505</v>
      </c>
      <c r="I30">
        <v>10</v>
      </c>
      <c r="J30" s="95">
        <v>18.789315720608183</v>
      </c>
      <c r="K30" s="95">
        <v>24.444058843630479</v>
      </c>
      <c r="M30" s="95">
        <v>20.479967366003308</v>
      </c>
      <c r="N30" s="95">
        <v>20.71651553648281</v>
      </c>
      <c r="P30" s="95">
        <v>20.126174331312736</v>
      </c>
      <c r="Q30" s="95">
        <v>22.972694573022029</v>
      </c>
      <c r="S30" s="108">
        <v>524.43607535196372</v>
      </c>
      <c r="T30" s="108">
        <v>0.53235945947657004</v>
      </c>
      <c r="U30" s="88"/>
      <c r="V30" s="108">
        <v>688.33959125443539</v>
      </c>
      <c r="W30" s="108">
        <v>0.4648352921421936</v>
      </c>
      <c r="X30" s="88"/>
      <c r="Y30" s="88"/>
      <c r="Z30" s="88">
        <v>705.27279427074677</v>
      </c>
      <c r="AA30" s="88"/>
      <c r="AB30" s="88"/>
      <c r="AC30" s="88"/>
      <c r="AD30" s="88"/>
      <c r="AE30" s="88"/>
      <c r="AF30" s="88"/>
      <c r="AG30" s="88"/>
      <c r="AH30" s="88">
        <v>28</v>
      </c>
      <c r="AI30" s="88">
        <v>1222.8262317822757</v>
      </c>
      <c r="AJ30" s="88">
        <v>1081.152015272392</v>
      </c>
    </row>
    <row r="31" spans="1:36">
      <c r="A31" s="88">
        <f t="shared" si="0"/>
        <v>0</v>
      </c>
      <c r="B31" s="88"/>
      <c r="C31" s="88"/>
      <c r="D31" s="95">
        <v>20.8199889872506</v>
      </c>
      <c r="E31" s="95">
        <v>18.68793698793381</v>
      </c>
      <c r="F31" s="95">
        <v>19.09421457356126</v>
      </c>
      <c r="G31" s="95">
        <v>16.767076964741332</v>
      </c>
      <c r="I31">
        <v>11</v>
      </c>
      <c r="J31" s="95">
        <v>21.104616030122603</v>
      </c>
      <c r="K31" s="95">
        <v>22.941354939642704</v>
      </c>
      <c r="M31" s="95">
        <v>21.262053491874745</v>
      </c>
      <c r="N31" s="95">
        <v>21.902865729893868</v>
      </c>
      <c r="P31" s="95">
        <v>20.794000116427988</v>
      </c>
      <c r="Q31" s="95">
        <v>20.269395922113688</v>
      </c>
      <c r="S31" s="108">
        <v>435.36952427815953</v>
      </c>
      <c r="T31" s="108">
        <v>0.47159614190752436</v>
      </c>
      <c r="U31" s="88"/>
      <c r="V31" s="108">
        <v>514.87529211430876</v>
      </c>
      <c r="W31" s="108">
        <v>0.62876880248718359</v>
      </c>
      <c r="X31" s="88"/>
      <c r="Y31" s="88"/>
      <c r="Z31" s="88">
        <v>777.0292853757752</v>
      </c>
      <c r="AA31" s="88"/>
      <c r="AB31" s="88"/>
      <c r="AC31" s="88"/>
      <c r="AD31" s="88"/>
      <c r="AE31" s="88"/>
      <c r="AF31" s="88"/>
      <c r="AG31" s="88"/>
      <c r="AH31" s="88">
        <v>29</v>
      </c>
      <c r="AI31" s="88">
        <v>1246.4847924157234</v>
      </c>
      <c r="AJ31" s="88">
        <v>1045.6596406329709</v>
      </c>
    </row>
    <row r="32" spans="1:36">
      <c r="A32" s="88">
        <f t="shared" si="0"/>
        <v>0</v>
      </c>
      <c r="B32" s="88"/>
      <c r="C32" s="88"/>
      <c r="D32" s="95">
        <v>17.830231554416478</v>
      </c>
      <c r="E32" s="95">
        <v>19.718409211771029</v>
      </c>
      <c r="F32" s="95">
        <v>10.618870241960757</v>
      </c>
      <c r="G32" s="95">
        <v>16.506749921214219</v>
      </c>
      <c r="I32">
        <v>12</v>
      </c>
      <c r="J32" s="95">
        <v>20.978672316509087</v>
      </c>
      <c r="K32" s="95">
        <v>24.406095421615571</v>
      </c>
      <c r="M32" s="95">
        <v>21.005070106326755</v>
      </c>
      <c r="N32" s="95">
        <v>18.177605905071371</v>
      </c>
      <c r="P32" s="95">
        <v>21.37908828432759</v>
      </c>
      <c r="Q32" s="95">
        <v>22.942148363949038</v>
      </c>
      <c r="S32" s="108">
        <v>650.79684540364769</v>
      </c>
      <c r="T32" s="108">
        <v>0.60194415377159527</v>
      </c>
      <c r="U32" s="98"/>
      <c r="V32" s="108">
        <v>511.48781357352783</v>
      </c>
      <c r="W32" s="108">
        <v>0.32384921151228269</v>
      </c>
      <c r="X32" s="88"/>
      <c r="Y32" s="88"/>
      <c r="Z32" s="88">
        <v>718.6727656554973</v>
      </c>
      <c r="AA32" s="88"/>
      <c r="AB32" s="88"/>
      <c r="AC32" s="88"/>
      <c r="AD32" s="88"/>
      <c r="AE32" s="88"/>
      <c r="AF32" s="88"/>
      <c r="AG32" s="88"/>
      <c r="AH32" s="88">
        <v>30</v>
      </c>
      <c r="AI32" s="88">
        <v>1222.4876642529377</v>
      </c>
      <c r="AJ32" s="88">
        <v>949.37419327993211</v>
      </c>
    </row>
    <row r="33" spans="1:36">
      <c r="A33" s="88">
        <f t="shared" ref="A33:A66" si="1">IF(B48&gt;0,1,0)</f>
        <v>0</v>
      </c>
      <c r="B33" s="88"/>
      <c r="C33" s="88"/>
      <c r="D33" s="95">
        <v>19.113246147098707</v>
      </c>
      <c r="E33" s="95">
        <v>20.683226102066314</v>
      </c>
      <c r="F33" s="95">
        <v>13.971559481851692</v>
      </c>
      <c r="G33" s="95">
        <v>18.97821457094032</v>
      </c>
      <c r="I33">
        <v>13</v>
      </c>
      <c r="J33" s="95">
        <v>22.837561461590671</v>
      </c>
      <c r="K33" s="95">
        <v>22.859346126528042</v>
      </c>
      <c r="M33" s="95">
        <v>21.603996175929161</v>
      </c>
      <c r="N33" s="95">
        <v>19.1505443665421</v>
      </c>
      <c r="P33" s="95">
        <v>20.456301750369001</v>
      </c>
      <c r="Q33" s="95">
        <v>20.792014769458486</v>
      </c>
      <c r="S33" s="88"/>
      <c r="T33" s="88"/>
      <c r="U33" s="88"/>
      <c r="V33" s="88"/>
      <c r="W33" s="88"/>
      <c r="X33" s="88"/>
      <c r="Y33" s="88"/>
      <c r="Z33" s="88">
        <v>698.18234311572098</v>
      </c>
      <c r="AA33" s="88"/>
      <c r="AB33" s="88"/>
      <c r="AC33" s="88"/>
      <c r="AD33" s="88"/>
      <c r="AE33" s="88"/>
      <c r="AF33" s="88"/>
      <c r="AG33" s="88"/>
      <c r="AH33" s="88" t="s">
        <v>181</v>
      </c>
      <c r="AI33" s="88">
        <f>SUM(AI3:AI32)/30</f>
        <v>1285.9726287193516</v>
      </c>
      <c r="AJ33" s="88">
        <f>SUM(AJ3:AJ32)/30</f>
        <v>1096.061751724189</v>
      </c>
    </row>
    <row r="34" spans="1:36">
      <c r="A34" s="88">
        <f t="shared" si="1"/>
        <v>0</v>
      </c>
      <c r="B34" s="88"/>
      <c r="C34" s="88"/>
      <c r="D34" s="95"/>
      <c r="E34" s="95"/>
      <c r="F34" s="95"/>
      <c r="G34" s="95"/>
      <c r="I34">
        <v>14</v>
      </c>
      <c r="J34" s="95">
        <v>21.948682423382415</v>
      </c>
      <c r="K34" s="95">
        <v>24.918914292957556</v>
      </c>
      <c r="M34" s="95">
        <v>19.854386651057652</v>
      </c>
      <c r="N34" s="95">
        <v>20.178419817326599</v>
      </c>
      <c r="P34" s="95">
        <v>20.968172040750222</v>
      </c>
      <c r="Q34" s="95">
        <v>18.704773736145508</v>
      </c>
      <c r="S34" s="105">
        <v>476.80926589606003</v>
      </c>
      <c r="T34" s="105">
        <v>0.47068558927840742</v>
      </c>
      <c r="U34" s="88"/>
      <c r="V34" s="105">
        <v>526.45790660152079</v>
      </c>
      <c r="W34" s="105">
        <v>0.48407318377447994</v>
      </c>
      <c r="X34" s="88"/>
      <c r="Y34" s="88"/>
      <c r="Z34" s="88">
        <v>691.35350758995753</v>
      </c>
      <c r="AA34" s="88"/>
      <c r="AB34" s="88"/>
      <c r="AC34" s="88"/>
      <c r="AD34" s="88"/>
      <c r="AE34" s="88"/>
      <c r="AF34" s="88"/>
      <c r="AG34" s="88"/>
      <c r="AH34" s="88"/>
      <c r="AI34" s="88"/>
      <c r="AJ34" s="88"/>
    </row>
    <row r="35" spans="1:36">
      <c r="A35" s="88">
        <f t="shared" si="1"/>
        <v>0</v>
      </c>
      <c r="B35" s="88"/>
      <c r="C35" s="88"/>
      <c r="D35" s="95">
        <v>19.529748880754074</v>
      </c>
      <c r="E35" s="95">
        <v>22.994751980473158</v>
      </c>
      <c r="F35" s="95">
        <v>12.139807469484147</v>
      </c>
      <c r="G35" s="95">
        <v>19.947077162803797</v>
      </c>
      <c r="I35">
        <v>15</v>
      </c>
      <c r="J35" s="95">
        <v>19.540031330012734</v>
      </c>
      <c r="K35" s="95">
        <v>24.505186184225444</v>
      </c>
      <c r="M35" s="95">
        <v>21.356470564863912</v>
      </c>
      <c r="N35" s="95">
        <v>22.260373154281897</v>
      </c>
      <c r="P35" s="95">
        <v>18.182921416976232</v>
      </c>
      <c r="Q35" s="95">
        <v>20.69201445041638</v>
      </c>
      <c r="S35" s="105">
        <v>554.96919266543432</v>
      </c>
      <c r="T35" s="105">
        <v>0.57218764970244917</v>
      </c>
      <c r="U35" s="88"/>
      <c r="V35" s="105">
        <v>594.33106794687376</v>
      </c>
      <c r="W35" s="105">
        <v>0.40931813811240331</v>
      </c>
      <c r="X35" s="88"/>
      <c r="Y35" s="88"/>
      <c r="Z35" s="88">
        <v>726.4710804141838</v>
      </c>
      <c r="AA35" s="88"/>
      <c r="AB35" s="88"/>
      <c r="AC35" s="88"/>
      <c r="AD35" s="88"/>
      <c r="AE35" s="88"/>
      <c r="AF35" s="88"/>
      <c r="AG35" s="88"/>
      <c r="AH35" s="88">
        <f>((AI33-AJ33)/AI33)*100</f>
        <v>14.767878627734653</v>
      </c>
      <c r="AI35" s="88"/>
      <c r="AJ35" s="88"/>
    </row>
    <row r="36" spans="1:36">
      <c r="A36" s="88">
        <f t="shared" si="1"/>
        <v>0</v>
      </c>
      <c r="B36" s="88"/>
      <c r="C36" s="88"/>
      <c r="D36" s="95">
        <v>20.568901057787095</v>
      </c>
      <c r="E36" s="95">
        <v>22.271155812227324</v>
      </c>
      <c r="F36" s="95">
        <v>13.346305785587194</v>
      </c>
      <c r="G36" s="95">
        <v>13.120964046990855</v>
      </c>
      <c r="I36">
        <v>16</v>
      </c>
      <c r="J36" s="95">
        <v>21.390900648614128</v>
      </c>
      <c r="K36" s="95">
        <v>24.318745697002488</v>
      </c>
      <c r="M36" s="95">
        <v>22.204075119653787</v>
      </c>
      <c r="N36" s="95">
        <v>19.599980098457863</v>
      </c>
      <c r="P36" s="95">
        <v>21.667838990352919</v>
      </c>
      <c r="Q36" s="95">
        <v>21.197082552614084</v>
      </c>
      <c r="S36" s="105">
        <v>439.11779136478299</v>
      </c>
      <c r="T36" s="105">
        <v>0.4467954413010472</v>
      </c>
      <c r="U36" s="88"/>
      <c r="V36" s="105">
        <v>694.74619353758953</v>
      </c>
      <c r="W36" s="105">
        <v>0.55003897958093018</v>
      </c>
      <c r="X36" s="88"/>
      <c r="Y36" s="88"/>
      <c r="Z36" s="88">
        <v>609.96923048740564</v>
      </c>
      <c r="AA36" s="88"/>
      <c r="AB36" s="88"/>
      <c r="AC36" s="88"/>
      <c r="AD36" s="88"/>
      <c r="AE36" s="88"/>
      <c r="AF36" s="88"/>
      <c r="AG36" s="88"/>
      <c r="AH36" s="88"/>
      <c r="AI36" s="88"/>
      <c r="AJ36" s="88"/>
    </row>
    <row r="37" spans="1:36">
      <c r="A37" s="88">
        <f t="shared" si="1"/>
        <v>0</v>
      </c>
      <c r="B37" s="88"/>
      <c r="C37" s="88"/>
      <c r="D37" s="95">
        <v>19.594617960908323</v>
      </c>
      <c r="E37" s="95">
        <v>23.523405190109862</v>
      </c>
      <c r="F37" s="95">
        <v>15.500666959922269</v>
      </c>
      <c r="G37" s="95">
        <v>17.071033380639019</v>
      </c>
      <c r="I37">
        <v>17</v>
      </c>
      <c r="J37" s="95">
        <v>21.089375044940532</v>
      </c>
      <c r="K37" s="95">
        <v>21.659553682596819</v>
      </c>
      <c r="M37" s="95">
        <v>19.982425614696474</v>
      </c>
      <c r="N37" s="95">
        <v>19.393730774413239</v>
      </c>
      <c r="P37" s="95">
        <v>17.727619358407061</v>
      </c>
      <c r="Q37" s="95">
        <v>21.595300847458631</v>
      </c>
      <c r="S37" s="105">
        <v>676.59794852618984</v>
      </c>
      <c r="T37" s="105">
        <v>0.85697944190684039</v>
      </c>
      <c r="U37" s="88"/>
      <c r="V37" s="105">
        <v>1004.3722380638217</v>
      </c>
      <c r="W37" s="105">
        <v>0.78284931905902788</v>
      </c>
      <c r="X37" s="88"/>
      <c r="Y37" s="88"/>
      <c r="Z37" s="88">
        <v>737.9106220546638</v>
      </c>
      <c r="AA37" s="88"/>
      <c r="AB37" s="88"/>
      <c r="AC37" s="88"/>
      <c r="AD37" s="88"/>
      <c r="AE37" s="88"/>
      <c r="AF37" s="88"/>
      <c r="AG37" s="88"/>
      <c r="AH37" s="88"/>
      <c r="AI37" s="88"/>
      <c r="AJ37" s="88"/>
    </row>
    <row r="38" spans="1:36">
      <c r="A38" s="88">
        <f t="shared" si="1"/>
        <v>0</v>
      </c>
      <c r="B38" s="88"/>
      <c r="C38" s="88"/>
      <c r="D38" s="95">
        <v>19.007015192875834</v>
      </c>
      <c r="E38" s="95">
        <v>20.821756339887127</v>
      </c>
      <c r="F38" s="95">
        <v>9.838971013323027</v>
      </c>
      <c r="G38" s="95">
        <v>15.943923252959118</v>
      </c>
      <c r="I38">
        <v>18</v>
      </c>
      <c r="J38" s="95">
        <v>20.945471931727894</v>
      </c>
      <c r="K38" s="95">
        <v>25.070595249654616</v>
      </c>
      <c r="M38" s="95">
        <v>24.324123933544126</v>
      </c>
      <c r="N38" s="95">
        <v>20.343507365470618</v>
      </c>
      <c r="P38" s="95">
        <v>22.028752975926974</v>
      </c>
      <c r="Q38" s="95">
        <v>21.741103847595276</v>
      </c>
      <c r="S38" s="105">
        <v>574.09726831992634</v>
      </c>
      <c r="T38" s="105">
        <v>0.50186441270179727</v>
      </c>
      <c r="U38" s="88"/>
      <c r="V38" s="105">
        <v>581.60653557295916</v>
      </c>
      <c r="W38" s="105">
        <v>1.0327752521448341</v>
      </c>
      <c r="X38" s="88"/>
      <c r="Y38" s="88"/>
      <c r="Z38" s="88">
        <v>673.95993963311651</v>
      </c>
      <c r="AA38" s="88"/>
      <c r="AB38" s="88"/>
      <c r="AC38" s="88"/>
      <c r="AD38" s="88"/>
      <c r="AE38" s="88"/>
      <c r="AF38" s="88"/>
      <c r="AG38" s="88"/>
      <c r="AH38" s="88"/>
      <c r="AI38" s="88"/>
      <c r="AJ38" s="88"/>
    </row>
    <row r="39" spans="1:36">
      <c r="A39" s="88">
        <f t="shared" si="1"/>
        <v>0</v>
      </c>
      <c r="B39" s="88"/>
      <c r="C39" s="88"/>
      <c r="D39" s="95">
        <v>19.33376879962832</v>
      </c>
      <c r="E39" s="95">
        <v>20.374307696985998</v>
      </c>
      <c r="F39" s="95">
        <v>10.809933488464003</v>
      </c>
      <c r="G39" s="95">
        <v>13.161646422358592</v>
      </c>
      <c r="I39">
        <v>19</v>
      </c>
      <c r="J39" s="95">
        <v>20.140134751104203</v>
      </c>
      <c r="K39" s="95">
        <v>23.238558318510069</v>
      </c>
      <c r="M39" s="95">
        <v>18.584853328645657</v>
      </c>
      <c r="N39" s="95">
        <v>20.883715593299126</v>
      </c>
      <c r="P39" s="95">
        <v>20.920505516600858</v>
      </c>
      <c r="Q39" s="95">
        <v>22.037398460435341</v>
      </c>
      <c r="S39" s="105">
        <v>712.49536150759855</v>
      </c>
      <c r="T39" s="105">
        <v>0.40602135460120842</v>
      </c>
      <c r="U39" s="88"/>
      <c r="V39" s="105">
        <v>625.28152319398009</v>
      </c>
      <c r="W39" s="105">
        <v>0.55005900851459966</v>
      </c>
      <c r="X39" s="88"/>
      <c r="Y39" s="88"/>
      <c r="Z39" s="88">
        <v>610.85554363810525</v>
      </c>
      <c r="AA39" s="88"/>
      <c r="AB39" s="88"/>
      <c r="AC39" s="88"/>
      <c r="AD39" s="88"/>
      <c r="AE39" s="88"/>
      <c r="AF39" s="88"/>
      <c r="AG39" s="88"/>
      <c r="AH39" s="88"/>
      <c r="AI39" s="88"/>
      <c r="AJ39" s="88"/>
    </row>
    <row r="40" spans="1:36">
      <c r="A40" s="88">
        <f t="shared" si="1"/>
        <v>0</v>
      </c>
      <c r="B40" s="88"/>
      <c r="C40" s="88"/>
      <c r="D40" s="95">
        <v>21.46530665452568</v>
      </c>
      <c r="E40" s="95">
        <v>21.940527266472024</v>
      </c>
      <c r="F40" s="95">
        <v>8.5495651572448192</v>
      </c>
      <c r="G40" s="95">
        <v>15.515825781953986</v>
      </c>
      <c r="I40">
        <v>20</v>
      </c>
      <c r="J40" s="95">
        <v>20.962307145237443</v>
      </c>
      <c r="K40" s="95">
        <v>22.386288430102791</v>
      </c>
      <c r="M40" s="95">
        <v>20.48135104895298</v>
      </c>
      <c r="N40" s="95">
        <v>21.141205325347588</v>
      </c>
      <c r="P40" s="95">
        <v>24.126913067787051</v>
      </c>
      <c r="Q40" s="95">
        <v>21.003589996302434</v>
      </c>
      <c r="S40" s="105">
        <v>520.03080977790194</v>
      </c>
      <c r="T40" s="105">
        <v>0.36112783217215255</v>
      </c>
      <c r="U40" s="88"/>
      <c r="V40" s="105">
        <v>764.1759001070867</v>
      </c>
      <c r="W40" s="105">
        <v>0.58475876103601088</v>
      </c>
      <c r="X40" s="88"/>
      <c r="Y40" s="88"/>
      <c r="Z40" s="88">
        <v>778.09110894360845</v>
      </c>
      <c r="AA40" s="88"/>
      <c r="AB40" s="88"/>
      <c r="AC40" s="88"/>
      <c r="AD40" s="88"/>
      <c r="AE40" s="88"/>
      <c r="AF40" s="88"/>
      <c r="AG40" s="88"/>
      <c r="AH40" s="88"/>
      <c r="AI40" s="88"/>
      <c r="AJ40" s="88"/>
    </row>
    <row r="41" spans="1:36">
      <c r="A41" s="88">
        <f t="shared" si="1"/>
        <v>0</v>
      </c>
      <c r="B41" s="88"/>
      <c r="C41" s="88"/>
      <c r="D41" s="95">
        <v>21.287631045606808</v>
      </c>
      <c r="E41" s="95">
        <v>24.519826124984831</v>
      </c>
      <c r="F41" s="95">
        <v>12.057025939503713</v>
      </c>
      <c r="G41" s="95">
        <v>10.628517175252792</v>
      </c>
      <c r="I41" s="96" t="s">
        <v>182</v>
      </c>
      <c r="J41">
        <f>SUM(J21:J40)/20</f>
        <v>20.377012768524683</v>
      </c>
      <c r="K41">
        <f>SUM(K21:K40)/20</f>
        <v>23.720487215565843</v>
      </c>
      <c r="L41" s="96" t="s">
        <v>182</v>
      </c>
      <c r="M41">
        <f>SUM(M21:M40)/20</f>
        <v>20.842468399947787</v>
      </c>
      <c r="N41">
        <f>SUM(N21:N40)/20</f>
        <v>20.304421975321123</v>
      </c>
      <c r="O41" s="96" t="s">
        <v>182</v>
      </c>
      <c r="P41">
        <f>SUM(P21:P40)/20</f>
        <v>20.251026183414389</v>
      </c>
      <c r="Q41">
        <f>SUM(Q21:Q40)/20</f>
        <v>21.190636366603009</v>
      </c>
      <c r="S41" s="105">
        <v>384.72952272316718</v>
      </c>
      <c r="T41" s="105">
        <v>0.51244719772415948</v>
      </c>
      <c r="U41" s="88"/>
      <c r="V41" s="105">
        <v>643.13638656885337</v>
      </c>
      <c r="W41" s="105">
        <v>0.62304346893125651</v>
      </c>
      <c r="X41" s="88"/>
      <c r="Y41" s="88"/>
      <c r="Z41" s="88">
        <v>793.69106679919457</v>
      </c>
      <c r="AA41" s="88"/>
      <c r="AB41" s="88"/>
      <c r="AC41" s="88"/>
      <c r="AD41" s="88"/>
      <c r="AE41" s="88"/>
      <c r="AF41" s="88"/>
      <c r="AG41" s="88"/>
      <c r="AH41" s="88"/>
      <c r="AI41" s="88"/>
      <c r="AJ41" s="88"/>
    </row>
    <row r="42" spans="1:36">
      <c r="A42" s="88">
        <f t="shared" si="1"/>
        <v>0</v>
      </c>
      <c r="B42" s="88"/>
      <c r="C42" s="88"/>
      <c r="D42" s="95">
        <v>20.723846777489179</v>
      </c>
      <c r="E42" s="95">
        <v>20.153455491639715</v>
      </c>
      <c r="F42" s="95">
        <v>11.698036860193294</v>
      </c>
      <c r="G42" s="95">
        <v>14.100669895644288</v>
      </c>
      <c r="J42">
        <v>2025</v>
      </c>
      <c r="K42">
        <v>2075</v>
      </c>
      <c r="S42" s="105">
        <v>650.19916666435972</v>
      </c>
      <c r="T42" s="105">
        <v>0.56505997855946832</v>
      </c>
      <c r="U42" s="88"/>
      <c r="V42" s="105">
        <v>668.55453252519658</v>
      </c>
      <c r="W42" s="105">
        <v>0.50663625397922285</v>
      </c>
      <c r="X42" s="88"/>
      <c r="Y42" s="88"/>
      <c r="Z42" s="88">
        <v>689.58672891046319</v>
      </c>
      <c r="AA42" s="88"/>
      <c r="AB42" s="88"/>
      <c r="AC42" s="88"/>
      <c r="AD42" s="88"/>
      <c r="AE42" s="88"/>
      <c r="AF42" s="88"/>
      <c r="AG42" s="88"/>
      <c r="AH42" s="88"/>
      <c r="AI42" s="88"/>
      <c r="AJ42" s="88"/>
    </row>
    <row r="43" spans="1:36">
      <c r="A43" s="88">
        <f t="shared" si="1"/>
        <v>0</v>
      </c>
      <c r="B43" s="88"/>
      <c r="C43" s="88"/>
      <c r="D43" s="95">
        <v>19.519610849022172</v>
      </c>
      <c r="E43" s="95">
        <v>20.988456301022008</v>
      </c>
      <c r="F43" s="95">
        <v>13.426422352873837</v>
      </c>
      <c r="G43" s="95">
        <v>9.6687595678890954</v>
      </c>
      <c r="S43" s="105">
        <v>490.13896488430657</v>
      </c>
      <c r="T43" s="105">
        <v>0.9420805016213234</v>
      </c>
      <c r="U43" s="88"/>
      <c r="V43" s="105">
        <v>749.73635970586497</v>
      </c>
      <c r="W43" s="105">
        <v>0.81017444119422455</v>
      </c>
      <c r="X43" s="88"/>
      <c r="Y43" s="88"/>
      <c r="Z43" s="88">
        <v>704.44263584058274</v>
      </c>
      <c r="AA43" s="88"/>
      <c r="AB43" s="88"/>
      <c r="AC43" s="88"/>
      <c r="AD43" s="88"/>
      <c r="AE43" s="88"/>
      <c r="AF43" s="88"/>
      <c r="AG43" s="88"/>
      <c r="AH43" s="88"/>
      <c r="AI43" s="88"/>
      <c r="AJ43" s="88"/>
    </row>
    <row r="44" spans="1:36">
      <c r="A44" s="88">
        <f t="shared" si="1"/>
        <v>0</v>
      </c>
      <c r="B44" s="88"/>
      <c r="C44" s="88"/>
      <c r="D44" s="95">
        <v>18.905518223878932</v>
      </c>
      <c r="E44" s="95">
        <v>22.071211658942968</v>
      </c>
      <c r="F44" s="95">
        <v>14.652788495491889</v>
      </c>
      <c r="G44" s="95">
        <v>17.031719414061978</v>
      </c>
      <c r="J44" s="53" t="s">
        <v>183</v>
      </c>
      <c r="M44" s="53" t="s">
        <v>184</v>
      </c>
      <c r="P44" s="53" t="s">
        <v>176</v>
      </c>
      <c r="S44" s="105">
        <v>530.03553414780242</v>
      </c>
      <c r="T44" s="105">
        <v>0.49702949116807227</v>
      </c>
      <c r="U44" s="88"/>
      <c r="V44" s="105">
        <v>525.27319314934334</v>
      </c>
      <c r="W44" s="105">
        <v>0.63983156182588574</v>
      </c>
      <c r="X44" s="88"/>
      <c r="Y44" s="88"/>
      <c r="Z44" s="88">
        <v>665.32131367106763</v>
      </c>
      <c r="AA44" s="88"/>
      <c r="AB44" s="88"/>
      <c r="AC44" s="88"/>
      <c r="AD44" s="88"/>
      <c r="AE44" s="88"/>
      <c r="AF44" s="88"/>
      <c r="AG44" s="88"/>
      <c r="AH44" s="88"/>
      <c r="AI44" s="88"/>
      <c r="AJ44" s="88"/>
    </row>
    <row r="45" spans="1:36">
      <c r="A45" s="88">
        <f t="shared" si="1"/>
        <v>0</v>
      </c>
      <c r="B45" s="88"/>
      <c r="C45" s="88"/>
      <c r="D45" s="95">
        <v>21.492492918658254</v>
      </c>
      <c r="E45" s="95">
        <v>23.020164017845669</v>
      </c>
      <c r="F45" s="95">
        <v>15.139632286511729</v>
      </c>
      <c r="G45" s="95">
        <v>9.3866304171123129</v>
      </c>
      <c r="S45" s="105">
        <v>600.26902363834108</v>
      </c>
      <c r="T45" s="105">
        <v>0.58999214224798091</v>
      </c>
      <c r="U45" s="88"/>
      <c r="V45" s="105">
        <v>617.03764749431878</v>
      </c>
      <c r="W45" s="105">
        <v>0.44929952322811312</v>
      </c>
      <c r="X45" s="88"/>
      <c r="Y45" s="88"/>
      <c r="Z45" s="88">
        <v>594.25780649474984</v>
      </c>
      <c r="AA45" s="88"/>
      <c r="AB45" s="88"/>
      <c r="AC45" s="88"/>
      <c r="AD45" s="88"/>
      <c r="AE45" s="88"/>
      <c r="AF45" s="88"/>
      <c r="AG45" s="88"/>
      <c r="AH45" s="88"/>
      <c r="AI45" s="88"/>
      <c r="AJ45" s="88"/>
    </row>
    <row r="46" spans="1:36">
      <c r="A46" s="88">
        <f t="shared" si="1"/>
        <v>0</v>
      </c>
      <c r="B46" s="88"/>
      <c r="C46" s="88"/>
      <c r="D46" s="95">
        <v>19.172722804234201</v>
      </c>
      <c r="E46" s="95">
        <v>22.366629674870968</v>
      </c>
      <c r="F46" s="95">
        <v>14.989892158639945</v>
      </c>
      <c r="G46" s="95">
        <v>10.925274172676161</v>
      </c>
      <c r="S46" s="105">
        <v>935.5598772497699</v>
      </c>
      <c r="T46" s="105">
        <v>0.37207894030224881</v>
      </c>
      <c r="U46" s="88"/>
      <c r="V46" s="105">
        <v>617.75952555093795</v>
      </c>
      <c r="W46" s="105">
        <v>0.45232827996525526</v>
      </c>
      <c r="X46" s="88"/>
      <c r="Y46" s="88"/>
      <c r="Z46" s="88">
        <v>713.17905189997441</v>
      </c>
      <c r="AA46" s="88"/>
      <c r="AB46" s="88"/>
      <c r="AC46" s="88"/>
      <c r="AD46" s="88"/>
      <c r="AE46" s="88"/>
      <c r="AF46" s="88"/>
      <c r="AG46" s="88"/>
      <c r="AH46" s="88"/>
      <c r="AI46" s="88"/>
      <c r="AJ46" s="88"/>
    </row>
    <row r="47" spans="1:36">
      <c r="A47" s="88">
        <f t="shared" si="1"/>
        <v>0</v>
      </c>
      <c r="B47" s="88"/>
      <c r="C47" s="88"/>
      <c r="D47" s="95">
        <v>19.396192273466308</v>
      </c>
      <c r="E47" s="95">
        <v>22.058446441212897</v>
      </c>
      <c r="F47" s="95">
        <v>15.027499882234943</v>
      </c>
      <c r="G47" s="95">
        <v>18.526303325660678</v>
      </c>
      <c r="J47" t="s">
        <v>180</v>
      </c>
      <c r="M47" t="s">
        <v>180</v>
      </c>
      <c r="P47" t="s">
        <v>180</v>
      </c>
      <c r="S47" s="105">
        <v>556.57170273981978</v>
      </c>
      <c r="T47" s="105">
        <v>0.36240516336667006</v>
      </c>
      <c r="U47" s="88"/>
      <c r="V47" s="105">
        <v>785.21752554983948</v>
      </c>
      <c r="W47" s="105">
        <v>0.50626248664257745</v>
      </c>
      <c r="X47" s="88"/>
      <c r="Y47" s="88"/>
      <c r="Z47" s="88">
        <v>722.30429050475789</v>
      </c>
      <c r="AA47" s="88"/>
      <c r="AB47" s="88"/>
      <c r="AC47" s="88"/>
      <c r="AD47" s="88"/>
      <c r="AE47" s="88"/>
      <c r="AF47" s="88"/>
      <c r="AG47" s="88"/>
      <c r="AH47" s="88"/>
      <c r="AI47" s="88"/>
      <c r="AJ47" s="88"/>
    </row>
    <row r="48" spans="1:36">
      <c r="A48" s="88">
        <f t="shared" si="1"/>
        <v>0</v>
      </c>
      <c r="B48" s="88"/>
      <c r="C48" s="88"/>
      <c r="D48" s="95">
        <v>22.238111882361981</v>
      </c>
      <c r="E48" s="95">
        <v>22.158458318714541</v>
      </c>
      <c r="F48" s="95">
        <v>12.668500362908198</v>
      </c>
      <c r="G48" s="95">
        <v>16.570381785842734</v>
      </c>
      <c r="J48" s="95">
        <v>21.178028187702125</v>
      </c>
      <c r="K48" s="95">
        <v>22.695160859436722</v>
      </c>
      <c r="M48" s="95">
        <v>15.945389421490239</v>
      </c>
      <c r="N48" s="95">
        <v>20.774126996925112</v>
      </c>
      <c r="P48" s="95">
        <v>20.415434837532892</v>
      </c>
      <c r="Q48" s="95">
        <v>21.714624584768256</v>
      </c>
      <c r="S48" s="105">
        <v>475.78308937319429</v>
      </c>
      <c r="T48" s="105">
        <v>0.48265938223164345</v>
      </c>
      <c r="U48" s="88"/>
      <c r="V48" s="105">
        <v>659.78432724813399</v>
      </c>
      <c r="W48" s="105">
        <v>0.6576425578155185</v>
      </c>
      <c r="X48" s="88"/>
      <c r="Y48" s="88"/>
      <c r="Z48" s="88">
        <v>736.1273680951341</v>
      </c>
      <c r="AA48" s="88"/>
      <c r="AB48" s="88"/>
      <c r="AC48" s="88"/>
      <c r="AD48" s="88"/>
      <c r="AE48" s="88"/>
      <c r="AF48" s="88"/>
      <c r="AG48" s="88"/>
      <c r="AH48" s="88"/>
      <c r="AI48" s="88"/>
      <c r="AJ48" s="88"/>
    </row>
    <row r="49" spans="1:36">
      <c r="A49" s="88">
        <f t="shared" si="1"/>
        <v>0</v>
      </c>
      <c r="B49" s="88"/>
      <c r="C49" s="88"/>
      <c r="D49" s="95">
        <v>20.141366172050262</v>
      </c>
      <c r="E49" s="95">
        <v>22.624567675118076</v>
      </c>
      <c r="F49" s="95">
        <v>13.431928901644973</v>
      </c>
      <c r="G49" s="95">
        <v>11.327821382710299</v>
      </c>
      <c r="J49" s="95">
        <v>22.037879978922156</v>
      </c>
      <c r="K49" s="95">
        <v>23.389811790227913</v>
      </c>
      <c r="M49" s="95">
        <v>18.74319048964896</v>
      </c>
      <c r="N49" s="95">
        <v>17.227461605443757</v>
      </c>
      <c r="P49" s="95">
        <v>18.951919333377209</v>
      </c>
      <c r="Q49" s="95">
        <v>21.183679316582086</v>
      </c>
      <c r="S49" s="105">
        <v>512.75297424067855</v>
      </c>
      <c r="T49" s="105">
        <v>0.39969671490270509</v>
      </c>
      <c r="U49" s="88"/>
      <c r="V49" s="105">
        <v>614.85221740382735</v>
      </c>
      <c r="W49" s="105">
        <v>0.69522682391104706</v>
      </c>
      <c r="X49" s="88"/>
      <c r="Y49" s="88"/>
      <c r="Z49" s="88">
        <v>755.36737704746724</v>
      </c>
      <c r="AA49" s="88"/>
      <c r="AB49" s="88"/>
      <c r="AC49" s="88"/>
      <c r="AD49" s="88"/>
      <c r="AE49" s="88"/>
      <c r="AF49" s="88"/>
      <c r="AG49" s="88"/>
      <c r="AH49" s="88"/>
      <c r="AI49" s="88"/>
      <c r="AJ49" s="88"/>
    </row>
    <row r="50" spans="1:36">
      <c r="A50" s="88">
        <f t="shared" si="1"/>
        <v>0</v>
      </c>
      <c r="B50" s="88"/>
      <c r="C50" s="88"/>
      <c r="D50" s="95">
        <v>21.99290665678496</v>
      </c>
      <c r="E50" s="95">
        <v>20.22042106625393</v>
      </c>
      <c r="F50" s="95">
        <v>15.237809880988804</v>
      </c>
      <c r="G50" s="95">
        <v>12.277708387055132</v>
      </c>
      <c r="J50" s="95">
        <v>24.682993779835581</v>
      </c>
      <c r="K50" s="95">
        <v>21.293295625065511</v>
      </c>
      <c r="M50" s="95">
        <v>18.453219563553912</v>
      </c>
      <c r="N50" s="95">
        <v>17.561746796592796</v>
      </c>
      <c r="P50" s="95">
        <v>20.76978652100517</v>
      </c>
      <c r="Q50" s="95">
        <v>19.842763659741863</v>
      </c>
      <c r="S50" s="105">
        <v>718.9706305165605</v>
      </c>
      <c r="T50" s="105">
        <v>0.4083111084927768</v>
      </c>
      <c r="U50" s="88"/>
      <c r="V50" s="105">
        <v>626.13217468227015</v>
      </c>
      <c r="W50" s="105">
        <v>0.6269025817607875</v>
      </c>
      <c r="X50" s="88"/>
      <c r="Y50" s="88"/>
      <c r="Z50" s="88">
        <v>731.36289587875854</v>
      </c>
      <c r="AA50" s="88"/>
      <c r="AB50" s="88"/>
      <c r="AC50" s="88"/>
      <c r="AD50" s="88"/>
      <c r="AE50" s="88"/>
      <c r="AF50" s="88"/>
      <c r="AG50" s="88"/>
      <c r="AH50" s="88"/>
      <c r="AI50" s="88"/>
      <c r="AJ50" s="88"/>
    </row>
    <row r="51" spans="1:36">
      <c r="A51" s="88">
        <f t="shared" si="1"/>
        <v>0</v>
      </c>
      <c r="B51" s="88"/>
      <c r="C51" s="88"/>
      <c r="D51" s="95">
        <v>22.473735836758962</v>
      </c>
      <c r="E51" s="95">
        <v>21.91724063821254</v>
      </c>
      <c r="F51" s="95">
        <v>14.62234286914892</v>
      </c>
      <c r="G51" s="95">
        <v>14.070789864492209</v>
      </c>
      <c r="J51" s="95">
        <v>23.075243789292365</v>
      </c>
      <c r="K51" s="95">
        <v>20.647562171448826</v>
      </c>
      <c r="M51" s="95">
        <v>18.011689577508303</v>
      </c>
      <c r="N51" s="95">
        <v>17.751921344321275</v>
      </c>
      <c r="P51" s="95">
        <v>20.970999787438032</v>
      </c>
      <c r="Q51" s="95">
        <v>19.948199230798586</v>
      </c>
      <c r="S51" s="105">
        <v>532.82096758399177</v>
      </c>
      <c r="T51" s="105">
        <v>0.45835668489073217</v>
      </c>
      <c r="U51" s="88"/>
      <c r="V51" s="105">
        <v>593.53547265978216</v>
      </c>
      <c r="W51" s="105">
        <v>0.4273390348654249</v>
      </c>
      <c r="X51" s="88"/>
      <c r="Y51" s="88"/>
      <c r="Z51" s="88">
        <v>691.00295481770218</v>
      </c>
      <c r="AA51" s="88"/>
      <c r="AB51" s="88"/>
      <c r="AC51" s="88"/>
      <c r="AD51" s="88"/>
      <c r="AE51" s="88"/>
      <c r="AF51" s="88"/>
      <c r="AG51" s="88"/>
      <c r="AH51" s="88"/>
      <c r="AI51" s="88"/>
      <c r="AJ51" s="88"/>
    </row>
    <row r="52" spans="1:36">
      <c r="A52" s="88">
        <f t="shared" si="1"/>
        <v>0</v>
      </c>
      <c r="B52" s="88"/>
      <c r="C52" s="88"/>
      <c r="D52" s="95">
        <v>18.368789269108124</v>
      </c>
      <c r="E52" s="95">
        <v>23.302983297216883</v>
      </c>
      <c r="F52" s="95">
        <v>11.128395795572869</v>
      </c>
      <c r="G52" s="95">
        <v>14.657351506041296</v>
      </c>
      <c r="J52" s="95">
        <v>21.944214273480011</v>
      </c>
      <c r="K52" s="95">
        <v>26.078270773617351</v>
      </c>
      <c r="M52" s="95">
        <v>19.399328391413551</v>
      </c>
      <c r="N52" s="95">
        <v>18.075190804970756</v>
      </c>
      <c r="P52" s="95">
        <v>21.412782541526791</v>
      </c>
      <c r="Q52" s="95">
        <v>20.253425870816049</v>
      </c>
      <c r="S52" s="105">
        <v>453.36739053265762</v>
      </c>
      <c r="T52" s="105">
        <v>0.37468009503701344</v>
      </c>
      <c r="U52" s="88"/>
      <c r="V52" s="105">
        <v>661.92811955642048</v>
      </c>
      <c r="W52" s="105">
        <v>0.85882726990344194</v>
      </c>
      <c r="X52" s="88"/>
      <c r="Y52" s="88"/>
      <c r="Z52" s="88">
        <v>768.6610924173857</v>
      </c>
      <c r="AA52" s="88"/>
      <c r="AB52" s="88"/>
      <c r="AC52" s="88"/>
      <c r="AD52" s="88"/>
      <c r="AE52" s="88"/>
      <c r="AF52" s="88"/>
      <c r="AG52" s="88"/>
      <c r="AH52" s="88"/>
      <c r="AI52" s="88"/>
      <c r="AJ52" s="88"/>
    </row>
    <row r="53" spans="1:36">
      <c r="A53" s="88">
        <f t="shared" si="1"/>
        <v>0</v>
      </c>
      <c r="B53" s="88"/>
      <c r="C53" s="88"/>
      <c r="D53" s="95">
        <v>17.374854906565339</v>
      </c>
      <c r="E53" s="95">
        <v>23.673688707410047</v>
      </c>
      <c r="F53" s="95">
        <v>10.346011821982762</v>
      </c>
      <c r="G53" s="95">
        <v>10.3415804192</v>
      </c>
      <c r="J53" s="95">
        <v>21.767238969510551</v>
      </c>
      <c r="K53" s="95">
        <v>24.240151448896036</v>
      </c>
      <c r="M53" s="95">
        <v>17.507524650029566</v>
      </c>
      <c r="N53" s="95">
        <v>19.059551075678755</v>
      </c>
      <c r="P53" s="95">
        <v>17.886005009721</v>
      </c>
      <c r="Q53" s="95">
        <v>19.438283471737343</v>
      </c>
      <c r="S53" s="105">
        <v>562.79931188270677</v>
      </c>
      <c r="T53" s="105">
        <v>0.51582007066676316</v>
      </c>
      <c r="U53" s="88"/>
      <c r="V53" s="105">
        <v>984.72885562642557</v>
      </c>
      <c r="W53" s="105">
        <v>0.53770367110825079</v>
      </c>
      <c r="X53" s="88"/>
      <c r="Y53" s="88"/>
      <c r="Z53" s="88"/>
      <c r="AA53" s="88"/>
      <c r="AB53" s="88"/>
      <c r="AC53" s="88"/>
      <c r="AD53" s="88"/>
      <c r="AE53" s="88"/>
      <c r="AF53" s="88"/>
      <c r="AG53" s="88"/>
      <c r="AH53" s="88"/>
      <c r="AI53" s="88"/>
      <c r="AJ53" s="88"/>
    </row>
    <row r="54" spans="1:36">
      <c r="A54" s="88">
        <f t="shared" si="1"/>
        <v>0</v>
      </c>
      <c r="B54" s="88"/>
      <c r="C54" s="88"/>
      <c r="D54" s="95">
        <v>19.98275460096815</v>
      </c>
      <c r="E54" s="95">
        <v>22.48364064352338</v>
      </c>
      <c r="F54" s="95">
        <v>9.5575836569756287</v>
      </c>
      <c r="G54" s="95">
        <v>13.375863484156675</v>
      </c>
      <c r="J54" s="95">
        <v>24.380922829735155</v>
      </c>
      <c r="K54" s="95">
        <v>25.551765068103542</v>
      </c>
      <c r="M54" s="95">
        <v>16.950344073083691</v>
      </c>
      <c r="N54" s="95">
        <v>17.594567579016971</v>
      </c>
      <c r="P54" s="95">
        <v>19.912003842568978</v>
      </c>
      <c r="Q54" s="95">
        <v>20.210418203707857</v>
      </c>
      <c r="S54" s="105">
        <v>565.66746266628502</v>
      </c>
      <c r="T54" s="105">
        <v>0.74951988159016192</v>
      </c>
      <c r="U54" s="88"/>
      <c r="V54" s="105">
        <v>673.25141085607629</v>
      </c>
      <c r="W54" s="105">
        <v>0.52374753365452209</v>
      </c>
      <c r="X54" s="88"/>
      <c r="Y54" s="88"/>
      <c r="Z54" s="88"/>
      <c r="AA54" s="88"/>
      <c r="AB54" s="88"/>
      <c r="AC54" s="88"/>
      <c r="AD54" s="88"/>
      <c r="AE54" s="88"/>
      <c r="AF54" s="88"/>
      <c r="AG54" s="88"/>
      <c r="AH54" s="88"/>
      <c r="AI54" s="88"/>
      <c r="AJ54" s="88"/>
    </row>
    <row r="55" spans="1:36">
      <c r="A55" s="88">
        <f t="shared" si="1"/>
        <v>0</v>
      </c>
      <c r="B55" s="88"/>
      <c r="C55" s="88"/>
      <c r="D55" s="95">
        <v>17.978475015911297</v>
      </c>
      <c r="E55" s="95">
        <v>24.481823052350006</v>
      </c>
      <c r="F55" s="95"/>
      <c r="G55" s="95"/>
      <c r="J55" s="95">
        <v>24.409244551337927</v>
      </c>
      <c r="K55" s="95">
        <v>21.818560620055777</v>
      </c>
      <c r="M55" s="95">
        <v>17.653678939984385</v>
      </c>
      <c r="N55" s="95">
        <v>18.130489940644651</v>
      </c>
      <c r="P55" s="95">
        <v>20.019751778050523</v>
      </c>
      <c r="Q55" s="95">
        <v>20.442718804797952</v>
      </c>
      <c r="S55" s="105">
        <v>627.90573025340814</v>
      </c>
      <c r="T55" s="105">
        <v>0.42336252596745499</v>
      </c>
      <c r="U55" s="88"/>
      <c r="V55" s="105">
        <v>601.32333541668879</v>
      </c>
      <c r="W55" s="105">
        <v>0.60220327672158991</v>
      </c>
      <c r="X55" s="88"/>
      <c r="Y55" s="88"/>
      <c r="Z55" s="88"/>
      <c r="AA55" s="88"/>
      <c r="AB55" s="88"/>
      <c r="AC55" s="88"/>
      <c r="AD55" s="88"/>
      <c r="AE55" s="88"/>
      <c r="AF55" s="88"/>
      <c r="AG55" s="88"/>
      <c r="AH55" s="88"/>
      <c r="AI55" s="88"/>
      <c r="AJ55" s="88"/>
    </row>
    <row r="56" spans="1:36">
      <c r="A56" s="88">
        <f t="shared" si="1"/>
        <v>0</v>
      </c>
      <c r="B56" s="88"/>
      <c r="C56" s="88"/>
      <c r="D56" s="95">
        <v>20.255507133695225</v>
      </c>
      <c r="E56" s="95">
        <v>23.038613145371521</v>
      </c>
      <c r="F56" s="95"/>
      <c r="G56" s="95"/>
      <c r="J56" s="95">
        <v>23.261723122696456</v>
      </c>
      <c r="K56" s="95">
        <v>24.209547312250383</v>
      </c>
      <c r="M56" s="95">
        <v>17.002747786086452</v>
      </c>
      <c r="N56" s="95">
        <v>18.781368108479736</v>
      </c>
      <c r="P56" s="95">
        <v>19.980860108805455</v>
      </c>
      <c r="Q56" s="95">
        <v>21.561590020540315</v>
      </c>
      <c r="S56" s="105">
        <v>515.85172336121423</v>
      </c>
      <c r="T56" s="105">
        <v>0.42077899569107591</v>
      </c>
      <c r="U56" s="88"/>
      <c r="V56" s="105">
        <v>509.55658451619718</v>
      </c>
      <c r="W56" s="105">
        <v>0.57148537089191143</v>
      </c>
      <c r="X56" s="88"/>
      <c r="Y56" s="88"/>
      <c r="Z56" s="88"/>
      <c r="AA56" s="88"/>
      <c r="AB56" s="88"/>
      <c r="AC56" s="88"/>
      <c r="AD56" s="88"/>
      <c r="AE56" s="88"/>
      <c r="AF56" s="88"/>
      <c r="AG56" s="88"/>
      <c r="AH56" s="88"/>
      <c r="AI56" s="88"/>
      <c r="AJ56" s="88"/>
    </row>
    <row r="57" spans="1:36">
      <c r="A57" s="88">
        <f t="shared" si="1"/>
        <v>0</v>
      </c>
      <c r="B57" s="88"/>
      <c r="C57" s="88"/>
      <c r="D57" s="95">
        <v>20.967870062665636</v>
      </c>
      <c r="E57" s="95">
        <v>21.678573421821692</v>
      </c>
      <c r="F57" s="95"/>
      <c r="G57" s="95"/>
      <c r="J57" s="95">
        <v>22.787113355288056</v>
      </c>
      <c r="K57" s="95">
        <v>23.125476704087053</v>
      </c>
      <c r="M57" s="95">
        <v>17.470004931919291</v>
      </c>
      <c r="N57" s="95">
        <v>19.823890590497228</v>
      </c>
      <c r="P57" s="95">
        <v>18.10662166565605</v>
      </c>
      <c r="Q57" s="95">
        <v>20.231525720585253</v>
      </c>
      <c r="S57" s="105">
        <v>624.04545533606722</v>
      </c>
      <c r="T57" s="105">
        <v>0.65336981360973079</v>
      </c>
      <c r="U57" s="88"/>
      <c r="V57" s="105">
        <v>648.29874883555112</v>
      </c>
      <c r="W57" s="105">
        <v>0.55653696100877581</v>
      </c>
      <c r="X57" s="88"/>
      <c r="Y57" s="88"/>
      <c r="Z57" s="88"/>
      <c r="AA57" s="88"/>
      <c r="AB57" s="88"/>
      <c r="AC57" s="88"/>
      <c r="AD57" s="88"/>
      <c r="AE57" s="88"/>
      <c r="AF57" s="88"/>
      <c r="AG57" s="88"/>
      <c r="AH57" s="88"/>
      <c r="AI57" s="88"/>
      <c r="AJ57" s="88"/>
    </row>
    <row r="58" spans="1:36">
      <c r="A58" s="88">
        <f t="shared" si="1"/>
        <v>0</v>
      </c>
      <c r="B58" s="88"/>
      <c r="C58" s="88"/>
      <c r="D58" s="95">
        <v>19.262092773868726</v>
      </c>
      <c r="E58" s="95">
        <v>22.574468703911773</v>
      </c>
      <c r="F58" s="88"/>
      <c r="G58" s="88"/>
      <c r="J58" s="95">
        <v>24.814718463917902</v>
      </c>
      <c r="K58" s="95">
        <v>22.012683867041059</v>
      </c>
      <c r="M58" s="95">
        <v>18.731466401193401</v>
      </c>
      <c r="N58" s="95">
        <v>17.862274056954405</v>
      </c>
      <c r="P58" s="95">
        <v>20.230297707627706</v>
      </c>
      <c r="Q58" s="95">
        <v>21.276485783438918</v>
      </c>
      <c r="S58" s="105">
        <v>352.6668364498608</v>
      </c>
      <c r="T58" s="105">
        <v>0.33601932019888475</v>
      </c>
      <c r="U58" s="88"/>
      <c r="V58" s="105">
        <v>649.74719387827656</v>
      </c>
      <c r="W58" s="105">
        <v>0.52976060879640396</v>
      </c>
      <c r="X58" s="88"/>
      <c r="Y58" s="88"/>
      <c r="Z58" s="88"/>
      <c r="AA58" s="88"/>
      <c r="AB58" s="88"/>
      <c r="AC58" s="88"/>
      <c r="AD58" s="88"/>
      <c r="AE58" s="88"/>
      <c r="AF58" s="88"/>
      <c r="AG58" s="88"/>
      <c r="AH58" s="88"/>
      <c r="AI58" s="88"/>
      <c r="AJ58" s="88"/>
    </row>
    <row r="59" spans="1:36">
      <c r="A59" s="88">
        <f t="shared" si="1"/>
        <v>0</v>
      </c>
      <c r="B59" s="88"/>
      <c r="C59" s="88"/>
      <c r="D59" s="95">
        <v>19.562203385875915</v>
      </c>
      <c r="E59" s="95">
        <v>22.132447059097522</v>
      </c>
      <c r="F59" s="88"/>
      <c r="G59" s="88"/>
      <c r="J59" s="95">
        <v>21.566176377926428</v>
      </c>
      <c r="K59" s="95">
        <v>22.915835087429564</v>
      </c>
      <c r="M59" s="95">
        <v>18.189075551676311</v>
      </c>
      <c r="N59" s="95">
        <v>18.967765173982297</v>
      </c>
      <c r="P59" s="95">
        <v>20.457245542001441</v>
      </c>
      <c r="Q59" s="95">
        <v>21.766276484812249</v>
      </c>
      <c r="S59" s="105">
        <v>624.24910824691096</v>
      </c>
      <c r="T59" s="105">
        <v>0.42439854212594086</v>
      </c>
      <c r="U59" s="88"/>
      <c r="V59" s="105">
        <v>611.58521005886575</v>
      </c>
      <c r="W59" s="105">
        <v>0.46161668848956189</v>
      </c>
      <c r="X59" s="88"/>
      <c r="Y59" s="88"/>
      <c r="Z59" s="88"/>
      <c r="AA59" s="88"/>
      <c r="AB59" s="88"/>
      <c r="AC59" s="88"/>
      <c r="AD59" s="88"/>
      <c r="AE59" s="88"/>
      <c r="AF59" s="88"/>
      <c r="AG59" s="88"/>
      <c r="AH59" s="88"/>
      <c r="AI59" s="88"/>
      <c r="AJ59" s="88"/>
    </row>
    <row r="60" spans="1:36">
      <c r="A60" s="88">
        <f t="shared" si="1"/>
        <v>0</v>
      </c>
      <c r="B60" s="88"/>
      <c r="C60" s="88"/>
      <c r="D60" s="95">
        <v>20.957676699524292</v>
      </c>
      <c r="E60" s="95">
        <v>24.638631823021498</v>
      </c>
      <c r="F60" s="88"/>
      <c r="G60" s="88"/>
      <c r="J60" s="95">
        <v>22.77909219231999</v>
      </c>
      <c r="K60" s="95">
        <v>24.117879576025214</v>
      </c>
      <c r="M60" s="95">
        <v>19.058011275534426</v>
      </c>
      <c r="N60" s="95">
        <v>20.411754554174781</v>
      </c>
      <c r="P60" s="95">
        <v>20.02697169753786</v>
      </c>
      <c r="Q60" s="95">
        <v>18.817450874236098</v>
      </c>
      <c r="S60" s="105">
        <v>576.3477274967405</v>
      </c>
      <c r="T60" s="105">
        <v>0.50206675506511167</v>
      </c>
      <c r="U60" s="88"/>
      <c r="V60" s="105">
        <v>634.76750515515391</v>
      </c>
      <c r="W60" s="105">
        <v>0.51214090044594218</v>
      </c>
      <c r="X60" s="88"/>
      <c r="Y60" s="88"/>
      <c r="Z60" s="88"/>
      <c r="AA60" s="88"/>
      <c r="AB60" s="88"/>
      <c r="AC60" s="88"/>
      <c r="AD60" s="88"/>
      <c r="AE60" s="88"/>
      <c r="AF60" s="88"/>
      <c r="AG60" s="88"/>
      <c r="AH60" s="88"/>
      <c r="AI60" s="88"/>
      <c r="AJ60" s="88"/>
    </row>
    <row r="61" spans="1:36">
      <c r="A61" s="88">
        <f t="shared" si="1"/>
        <v>0</v>
      </c>
      <c r="B61" s="88"/>
      <c r="C61" s="88"/>
      <c r="D61" s="95">
        <v>19.301280606063823</v>
      </c>
      <c r="E61" s="95">
        <v>23.445197863542919</v>
      </c>
      <c r="F61" s="88"/>
      <c r="G61" s="88"/>
      <c r="J61" s="95">
        <v>24.631937773214187</v>
      </c>
      <c r="K61" s="95">
        <v>24.986530726196001</v>
      </c>
      <c r="M61" s="95">
        <v>17.393206634075252</v>
      </c>
      <c r="N61" s="95">
        <v>19.277898417971493</v>
      </c>
      <c r="P61" s="95">
        <v>20.175095731334967</v>
      </c>
      <c r="Q61" s="95">
        <v>20.166271468528482</v>
      </c>
      <c r="S61" s="105">
        <v>478.4018081956761</v>
      </c>
      <c r="T61" s="105">
        <v>0.37837433778486856</v>
      </c>
      <c r="U61" s="88"/>
      <c r="V61" s="105">
        <v>720.03623252220473</v>
      </c>
      <c r="W61" s="105">
        <v>0.68583450122854794</v>
      </c>
      <c r="X61" s="88"/>
      <c r="Y61" s="88"/>
      <c r="Z61" s="88"/>
      <c r="AA61" s="88"/>
      <c r="AB61" s="88"/>
      <c r="AC61" s="88"/>
      <c r="AD61" s="88"/>
      <c r="AE61" s="88"/>
      <c r="AF61" s="88"/>
      <c r="AG61" s="88"/>
      <c r="AH61" s="88"/>
      <c r="AI61" s="88"/>
      <c r="AJ61" s="88"/>
    </row>
    <row r="62" spans="1:36">
      <c r="A62" s="88">
        <f t="shared" si="1"/>
        <v>0</v>
      </c>
      <c r="B62" s="88"/>
      <c r="C62" s="88"/>
      <c r="D62" s="95">
        <v>20.966436497965208</v>
      </c>
      <c r="E62" s="95">
        <v>23.845139581154189</v>
      </c>
      <c r="F62" s="88"/>
      <c r="G62" s="88"/>
      <c r="J62" s="95">
        <v>19.317091854371558</v>
      </c>
      <c r="K62" s="95">
        <v>23.996757560692021</v>
      </c>
      <c r="M62" s="95">
        <v>17.916475996241854</v>
      </c>
      <c r="N62" s="95">
        <v>18.480108903716154</v>
      </c>
      <c r="P62" s="95">
        <v>19.776116129402251</v>
      </c>
      <c r="Q62" s="95">
        <v>23.139860308863405</v>
      </c>
      <c r="S62" s="105">
        <v>595.00093367689465</v>
      </c>
      <c r="T62" s="105">
        <v>0.49007333506243667</v>
      </c>
      <c r="U62" s="88"/>
      <c r="V62" s="105">
        <v>890.69343086263802</v>
      </c>
      <c r="W62" s="105">
        <v>0.59081510412524629</v>
      </c>
      <c r="X62" s="88"/>
      <c r="Y62" s="88"/>
      <c r="Z62" s="88"/>
      <c r="AA62" s="88"/>
      <c r="AB62" s="88"/>
      <c r="AC62" s="88"/>
      <c r="AD62" s="88"/>
      <c r="AE62" s="88"/>
      <c r="AF62" s="88"/>
      <c r="AG62" s="88"/>
      <c r="AH62" s="88"/>
      <c r="AI62" s="88"/>
      <c r="AJ62" s="88"/>
    </row>
    <row r="63" spans="1:36">
      <c r="A63" s="88">
        <f t="shared" si="1"/>
        <v>0</v>
      </c>
      <c r="B63" s="88"/>
      <c r="C63" s="88"/>
      <c r="D63" s="95">
        <v>20.024559187789649</v>
      </c>
      <c r="E63" s="95">
        <v>21.669354827463525</v>
      </c>
      <c r="F63" s="100"/>
      <c r="G63" s="88"/>
      <c r="J63" s="95">
        <v>21.954862244029332</v>
      </c>
      <c r="K63" s="95">
        <v>21.297625656782142</v>
      </c>
      <c r="M63" s="95">
        <v>17.581928190594574</v>
      </c>
      <c r="N63" s="95">
        <v>17.993813591933357</v>
      </c>
      <c r="P63" s="95">
        <v>21.104297340609158</v>
      </c>
      <c r="Q63" s="95">
        <v>19.009544004166262</v>
      </c>
      <c r="S63" s="105">
        <v>491.79814552672218</v>
      </c>
      <c r="T63" s="105">
        <v>0.64912231715227453</v>
      </c>
      <c r="U63" s="88"/>
      <c r="V63" s="105">
        <v>738.49110846709152</v>
      </c>
      <c r="W63" s="105">
        <v>0.47702632327449329</v>
      </c>
      <c r="X63" s="88"/>
      <c r="Y63" s="88"/>
      <c r="Z63" s="88"/>
      <c r="AA63" s="88"/>
      <c r="AB63" s="88"/>
      <c r="AC63" s="88"/>
      <c r="AD63" s="88"/>
      <c r="AE63" s="88"/>
      <c r="AF63" s="88"/>
      <c r="AG63" s="88"/>
      <c r="AH63" s="88"/>
      <c r="AI63" s="88"/>
      <c r="AJ63" s="88"/>
    </row>
    <row r="64" spans="1:36">
      <c r="A64" s="88">
        <f t="shared" si="1"/>
        <v>0</v>
      </c>
      <c r="B64" s="88"/>
      <c r="C64" s="88"/>
      <c r="D64" s="95">
        <v>22.079257687514207</v>
      </c>
      <c r="E64" s="95">
        <v>22.325353597988968</v>
      </c>
      <c r="F64" s="88"/>
      <c r="G64" s="88"/>
      <c r="J64" s="95">
        <v>20.569356922620152</v>
      </c>
      <c r="K64" s="95">
        <v>22.972340212201729</v>
      </c>
      <c r="M64" s="95">
        <v>18.033690603919439</v>
      </c>
      <c r="N64" s="95">
        <v>19.453616216195432</v>
      </c>
      <c r="P64" s="95">
        <v>19.188560774391675</v>
      </c>
      <c r="Q64" s="95">
        <v>23.123921123925175</v>
      </c>
      <c r="S64" s="88"/>
      <c r="T64" s="88"/>
      <c r="U64" s="88"/>
      <c r="V64" s="88"/>
      <c r="W64" s="88"/>
      <c r="X64" s="88"/>
      <c r="Y64" s="88"/>
      <c r="Z64" s="88"/>
      <c r="AA64" s="88"/>
      <c r="AB64" s="88"/>
      <c r="AC64" s="88"/>
      <c r="AD64" s="88"/>
      <c r="AE64" s="88"/>
      <c r="AF64" s="88"/>
      <c r="AG64" s="88"/>
      <c r="AH64" s="88"/>
      <c r="AI64" s="88"/>
      <c r="AJ64" s="88"/>
    </row>
    <row r="65" spans="1:36">
      <c r="A65" s="88">
        <f t="shared" si="1"/>
        <v>0</v>
      </c>
      <c r="B65" s="88"/>
      <c r="C65" s="88"/>
      <c r="D65" s="95"/>
      <c r="E65" s="95"/>
      <c r="F65" s="88"/>
      <c r="G65" s="88"/>
      <c r="J65" s="95">
        <v>20.763990471386983</v>
      </c>
      <c r="K65" s="95">
        <v>25.817073615123821</v>
      </c>
      <c r="M65" s="95">
        <v>16.875039217345599</v>
      </c>
      <c r="N65" s="95">
        <v>20.253699383902124</v>
      </c>
      <c r="P65" s="95">
        <v>20.735603379928687</v>
      </c>
      <c r="Q65" s="95">
        <v>21.705246305719193</v>
      </c>
      <c r="S65" s="88">
        <v>691.18256235624244</v>
      </c>
      <c r="T65" s="88">
        <v>0.51209623819551464</v>
      </c>
      <c r="U65" s="88"/>
      <c r="V65" s="88">
        <v>850.04280223283411</v>
      </c>
      <c r="W65" s="88">
        <v>0.58114230922276811</v>
      </c>
      <c r="X65" s="88"/>
      <c r="Y65" s="88"/>
      <c r="Z65" s="88"/>
      <c r="AA65" s="88"/>
      <c r="AB65" s="88"/>
      <c r="AC65" s="88"/>
      <c r="AD65" s="88"/>
      <c r="AE65" s="88"/>
      <c r="AF65" s="88"/>
      <c r="AG65" s="88"/>
      <c r="AH65" s="88"/>
      <c r="AI65" s="88"/>
      <c r="AJ65" s="88"/>
    </row>
    <row r="66" spans="1:36">
      <c r="A66" s="88">
        <f t="shared" si="1"/>
        <v>0</v>
      </c>
      <c r="B66" s="88"/>
      <c r="C66" s="88"/>
      <c r="D66" s="95">
        <v>19.912432761182387</v>
      </c>
      <c r="E66" s="95">
        <v>19.674020295847193</v>
      </c>
      <c r="F66" s="88"/>
      <c r="G66" s="88"/>
      <c r="J66" s="95">
        <v>22.796582995923529</v>
      </c>
      <c r="K66" s="95">
        <v>21.289596195822305</v>
      </c>
      <c r="M66" s="95">
        <v>18.672284867086706</v>
      </c>
      <c r="N66" s="95">
        <v>20.480723801106127</v>
      </c>
      <c r="P66" s="95">
        <v>18.458480121425836</v>
      </c>
      <c r="Q66" s="95">
        <v>19.995609117978216</v>
      </c>
      <c r="S66" s="88">
        <v>724.07041314857111</v>
      </c>
      <c r="T66" s="88">
        <v>0.40350296404851094</v>
      </c>
      <c r="U66" s="88"/>
      <c r="V66" s="88">
        <v>529.6214779544481</v>
      </c>
      <c r="W66" s="88">
        <v>0.49258469651132381</v>
      </c>
      <c r="X66" s="88"/>
      <c r="Y66" s="88"/>
      <c r="Z66" s="88"/>
      <c r="AA66" s="88"/>
      <c r="AB66" s="88"/>
      <c r="AC66" s="88"/>
      <c r="AD66" s="88"/>
      <c r="AE66" s="88"/>
      <c r="AF66" s="88"/>
      <c r="AG66" s="88"/>
      <c r="AH66" s="88"/>
      <c r="AI66" s="88"/>
      <c r="AJ66" s="88"/>
    </row>
    <row r="67" spans="1:36">
      <c r="A67" s="88">
        <f t="shared" ref="A67:A94" si="2">IF(B82&gt;0,1,0)</f>
        <v>0</v>
      </c>
      <c r="B67" s="88"/>
      <c r="C67" s="88"/>
      <c r="D67" s="95">
        <v>22.025293952599394</v>
      </c>
      <c r="E67" s="95">
        <v>20.113132834727612</v>
      </c>
      <c r="F67" s="88"/>
      <c r="G67" s="88"/>
      <c r="J67" s="95">
        <v>22.32637498991517</v>
      </c>
      <c r="K67" s="95">
        <v>21.630340112399161</v>
      </c>
      <c r="M67" s="95">
        <v>16.887513463652265</v>
      </c>
      <c r="N67" s="95">
        <v>17.589126682259618</v>
      </c>
      <c r="P67" s="95">
        <v>19.803354002014618</v>
      </c>
      <c r="Q67" s="95">
        <v>19.633328587179534</v>
      </c>
      <c r="S67" s="88">
        <v>577.24418900146111</v>
      </c>
      <c r="T67" s="88">
        <v>0.40729678248119622</v>
      </c>
      <c r="U67" s="88"/>
      <c r="V67" s="88">
        <v>512.00239598637495</v>
      </c>
      <c r="W67" s="88">
        <v>0.50955699405633692</v>
      </c>
      <c r="X67" s="88"/>
      <c r="Y67" s="88"/>
      <c r="Z67" s="88"/>
      <c r="AA67" s="88"/>
      <c r="AB67" s="88"/>
      <c r="AC67" s="88"/>
      <c r="AD67" s="88"/>
      <c r="AE67" s="88"/>
      <c r="AF67" s="88"/>
      <c r="AG67" s="88"/>
      <c r="AH67" s="88"/>
      <c r="AI67" s="88"/>
      <c r="AJ67" s="88"/>
    </row>
    <row r="68" spans="1:36">
      <c r="A68" s="88">
        <f t="shared" si="2"/>
        <v>0</v>
      </c>
      <c r="B68" s="88"/>
      <c r="C68" s="88"/>
      <c r="D68" s="95">
        <v>20.744347080659235</v>
      </c>
      <c r="E68" s="95">
        <v>19.534230597592291</v>
      </c>
      <c r="F68" s="88"/>
      <c r="G68" s="88"/>
      <c r="J68" s="95">
        <v>21.510999955514166</v>
      </c>
      <c r="K68" s="95">
        <v>21.9429573863926</v>
      </c>
      <c r="M68" s="95">
        <v>16.899764322836038</v>
      </c>
      <c r="N68" s="95">
        <v>18.507258817966033</v>
      </c>
      <c r="P68" s="95">
        <v>22.031967471202201</v>
      </c>
      <c r="Q68" s="95">
        <v>21.524100349268426</v>
      </c>
      <c r="S68" s="88"/>
      <c r="T68" s="88"/>
      <c r="U68" s="88"/>
      <c r="V68" s="88"/>
      <c r="W68" s="88"/>
      <c r="X68" s="88"/>
      <c r="Y68" s="88"/>
      <c r="Z68" s="88"/>
      <c r="AA68" s="88"/>
      <c r="AB68" s="88"/>
      <c r="AC68" s="88"/>
      <c r="AD68" s="88"/>
      <c r="AE68" s="88"/>
      <c r="AF68" s="88"/>
      <c r="AG68" s="88"/>
      <c r="AH68" s="88"/>
      <c r="AI68" s="88"/>
      <c r="AJ68" s="88"/>
    </row>
    <row r="69" spans="1:36">
      <c r="A69" s="88">
        <f t="shared" si="2"/>
        <v>0</v>
      </c>
      <c r="B69" s="88"/>
      <c r="C69" s="88"/>
      <c r="D69" s="95">
        <v>19.138535112465075</v>
      </c>
      <c r="E69" s="95">
        <v>19.185874571931812</v>
      </c>
      <c r="F69" s="88"/>
      <c r="G69" s="88"/>
      <c r="J69" s="95">
        <v>20.836927735056999</v>
      </c>
      <c r="K69" s="95">
        <v>20.619630431154892</v>
      </c>
      <c r="M69" s="95">
        <v>16.930569419014944</v>
      </c>
      <c r="N69" s="95">
        <v>20.250354767162062</v>
      </c>
      <c r="P69" s="95">
        <v>16.977417111863687</v>
      </c>
      <c r="Q69" s="95">
        <v>21.302201704072282</v>
      </c>
      <c r="S69" s="101">
        <v>571.26216864096432</v>
      </c>
      <c r="T69" s="101">
        <v>0.35913651930785401</v>
      </c>
      <c r="U69" s="88"/>
      <c r="V69" s="101">
        <v>681.43430959598447</v>
      </c>
      <c r="W69" s="101">
        <v>0.64628295410673386</v>
      </c>
      <c r="X69" s="88"/>
      <c r="Y69" s="88"/>
      <c r="Z69" s="88"/>
      <c r="AA69" s="88"/>
      <c r="AB69" s="88"/>
      <c r="AC69" s="88"/>
      <c r="AD69" s="88"/>
      <c r="AE69" s="88"/>
      <c r="AF69" s="88"/>
      <c r="AG69" s="88"/>
      <c r="AH69" s="88"/>
      <c r="AI69" s="88"/>
      <c r="AJ69" s="88"/>
    </row>
    <row r="70" spans="1:36">
      <c r="A70" s="88">
        <f t="shared" si="2"/>
        <v>0</v>
      </c>
      <c r="B70" s="88"/>
      <c r="C70" s="88"/>
      <c r="D70" s="95">
        <v>18.36477771443656</v>
      </c>
      <c r="E70" s="95">
        <v>18.771319973093068</v>
      </c>
      <c r="F70" s="88"/>
      <c r="G70" s="88"/>
      <c r="J70" s="95">
        <v>24.626689845070672</v>
      </c>
      <c r="K70" s="95">
        <v>21.297501104755632</v>
      </c>
      <c r="M70" s="95">
        <v>18.024643974913452</v>
      </c>
      <c r="N70" s="95">
        <v>17.411002896197513</v>
      </c>
      <c r="P70" s="95">
        <v>22.017743559543163</v>
      </c>
      <c r="Q70" s="95">
        <v>23.187285171940538</v>
      </c>
      <c r="S70" s="101">
        <v>436.92736088573884</v>
      </c>
      <c r="T70" s="101">
        <v>0.42700414517297808</v>
      </c>
      <c r="U70" s="88"/>
      <c r="V70" s="101">
        <v>698.80047241380998</v>
      </c>
      <c r="W70" s="101">
        <v>0.88583198839086452</v>
      </c>
      <c r="X70" s="88"/>
      <c r="Y70" s="88"/>
      <c r="Z70" s="88"/>
      <c r="AA70" s="88"/>
      <c r="AB70" s="88"/>
      <c r="AC70" s="88"/>
      <c r="AD70" s="88"/>
      <c r="AE70" s="88"/>
      <c r="AF70" s="88"/>
      <c r="AG70" s="88"/>
      <c r="AH70" s="88"/>
      <c r="AI70" s="88"/>
      <c r="AJ70" s="88"/>
    </row>
    <row r="71" spans="1:36">
      <c r="A71" s="88">
        <f t="shared" si="2"/>
        <v>0</v>
      </c>
      <c r="B71" s="88"/>
      <c r="C71" s="88"/>
      <c r="D71" s="95">
        <v>19.741546676466417</v>
      </c>
      <c r="E71" s="95">
        <v>18.157062350555748</v>
      </c>
      <c r="F71" s="88"/>
      <c r="G71" s="88"/>
      <c r="J71" s="95">
        <v>21.935204125034723</v>
      </c>
      <c r="K71" s="95">
        <v>20.466355882137886</v>
      </c>
      <c r="M71" s="95">
        <v>17.661860953699374</v>
      </c>
      <c r="N71" s="95">
        <v>19.139144582803102</v>
      </c>
      <c r="P71" s="95">
        <v>17.75389644672622</v>
      </c>
      <c r="Q71" s="95">
        <v>21.279353300084729</v>
      </c>
      <c r="S71" s="101">
        <v>556.5638345404252</v>
      </c>
      <c r="T71" s="101">
        <v>0.35282063432942173</v>
      </c>
      <c r="U71" s="88"/>
      <c r="V71" s="101">
        <v>491.51054171496173</v>
      </c>
      <c r="W71" s="101">
        <v>0.60124705541704948</v>
      </c>
      <c r="X71" s="88"/>
      <c r="Y71" s="88"/>
      <c r="Z71" s="88"/>
      <c r="AA71" s="88"/>
      <c r="AB71" s="88"/>
      <c r="AC71" s="88"/>
      <c r="AD71" s="88"/>
      <c r="AE71" s="88"/>
      <c r="AF71" s="88"/>
      <c r="AG71" s="88"/>
      <c r="AH71" s="88"/>
      <c r="AI71" s="88"/>
      <c r="AJ71" s="88"/>
    </row>
    <row r="72" spans="1:36">
      <c r="A72" s="88">
        <f t="shared" si="2"/>
        <v>0</v>
      </c>
      <c r="B72" s="88"/>
      <c r="C72" s="88"/>
      <c r="D72" s="95">
        <v>21.992999736159121</v>
      </c>
      <c r="E72" s="95">
        <v>22.461078396257079</v>
      </c>
      <c r="F72" s="88"/>
      <c r="G72" s="88"/>
      <c r="J72" s="95">
        <v>23.028225182207066</v>
      </c>
      <c r="K72" s="95">
        <v>21.119704636223567</v>
      </c>
      <c r="M72" s="95">
        <v>18.715845171822153</v>
      </c>
      <c r="N72" s="95">
        <v>16.102399964872323</v>
      </c>
      <c r="P72" s="95">
        <v>18.794530639867173</v>
      </c>
      <c r="Q72" s="95">
        <v>22.150026837144505</v>
      </c>
      <c r="S72" s="101">
        <v>498.96058181536392</v>
      </c>
      <c r="T72" s="101">
        <v>0.28878887306938938</v>
      </c>
      <c r="U72" s="88"/>
      <c r="V72" s="101">
        <v>548.22269806057432</v>
      </c>
      <c r="W72" s="101">
        <v>0.56453175752128815</v>
      </c>
      <c r="X72" s="88"/>
      <c r="Y72" s="88"/>
      <c r="Z72" s="88"/>
      <c r="AA72" s="88"/>
      <c r="AB72" s="88"/>
      <c r="AC72" s="88"/>
      <c r="AD72" s="88"/>
      <c r="AE72" s="88"/>
      <c r="AF72" s="88"/>
      <c r="AG72" s="88"/>
      <c r="AH72" s="88"/>
      <c r="AI72" s="88"/>
      <c r="AJ72" s="88"/>
    </row>
    <row r="73" spans="1:36">
      <c r="A73" s="88">
        <f t="shared" si="2"/>
        <v>0</v>
      </c>
      <c r="B73" s="88"/>
      <c r="C73" s="88"/>
      <c r="D73" s="95">
        <v>18.883581304382769</v>
      </c>
      <c r="E73" s="95">
        <v>19.020374088060269</v>
      </c>
      <c r="F73" s="88"/>
      <c r="G73" s="88"/>
      <c r="J73" s="95">
        <v>24.00961640655397</v>
      </c>
      <c r="K73" s="95">
        <v>23.567086006684878</v>
      </c>
      <c r="M73" s="95">
        <v>19.09338389618809</v>
      </c>
      <c r="N73" s="95">
        <v>19.026351233043563</v>
      </c>
      <c r="P73" s="95">
        <v>20.120055647174368</v>
      </c>
      <c r="Q73" s="95">
        <v>19.737744499455061</v>
      </c>
      <c r="S73" s="101">
        <v>745.80638534035052</v>
      </c>
      <c r="T73" s="101">
        <v>0.53438640631251555</v>
      </c>
      <c r="U73" s="88"/>
      <c r="V73" s="101">
        <v>404.92450037321424</v>
      </c>
      <c r="W73" s="101">
        <v>0.60869658170375807</v>
      </c>
      <c r="X73" s="88"/>
      <c r="Y73" s="88"/>
      <c r="Z73" s="88"/>
      <c r="AA73" s="88"/>
      <c r="AB73" s="88"/>
      <c r="AC73" s="88"/>
      <c r="AD73" s="88"/>
      <c r="AE73" s="88"/>
      <c r="AF73" s="88"/>
      <c r="AG73" s="88"/>
      <c r="AH73" s="88"/>
      <c r="AI73" s="88"/>
      <c r="AJ73" s="88"/>
    </row>
    <row r="74" spans="1:36">
      <c r="A74" s="88">
        <f t="shared" si="2"/>
        <v>0</v>
      </c>
      <c r="B74" s="88"/>
      <c r="C74" s="88"/>
      <c r="D74" s="95">
        <v>20.238072081476361</v>
      </c>
      <c r="E74" s="95">
        <v>22.456646947075249</v>
      </c>
      <c r="F74" s="88"/>
      <c r="G74" s="88"/>
      <c r="J74" s="95">
        <v>23.236561867888991</v>
      </c>
      <c r="K74" s="95">
        <v>23.790614039381744</v>
      </c>
      <c r="M74" s="95">
        <v>19.920871908849609</v>
      </c>
      <c r="N74" s="95">
        <v>20.174714350495531</v>
      </c>
      <c r="P74" s="95">
        <v>19.797265312929255</v>
      </c>
      <c r="Q74" s="95">
        <v>20.92174349378768</v>
      </c>
      <c r="S74" s="101">
        <v>676.0235455378081</v>
      </c>
      <c r="T74" s="101">
        <v>0.41879423858494746</v>
      </c>
      <c r="U74" s="88"/>
      <c r="V74" s="101">
        <v>677.46920981542405</v>
      </c>
      <c r="W74" s="101">
        <v>0.3812723959790959</v>
      </c>
      <c r="X74" s="88"/>
      <c r="Y74" s="88"/>
      <c r="Z74" s="88"/>
      <c r="AA74" s="88"/>
      <c r="AB74" s="88"/>
      <c r="AC74" s="88"/>
      <c r="AD74" s="88"/>
      <c r="AE74" s="88"/>
      <c r="AF74" s="88"/>
      <c r="AG74" s="88"/>
      <c r="AH74" s="88"/>
      <c r="AI74" s="88"/>
      <c r="AJ74" s="88"/>
    </row>
    <row r="75" spans="1:36">
      <c r="A75" s="88">
        <f t="shared" si="2"/>
        <v>0</v>
      </c>
      <c r="B75" s="88"/>
      <c r="C75" s="88"/>
      <c r="D75" s="95">
        <v>18.99333676310777</v>
      </c>
      <c r="E75" s="95">
        <v>20.58906396239313</v>
      </c>
      <c r="F75" s="88"/>
      <c r="G75" s="88"/>
      <c r="J75" s="95">
        <v>19.821244401238708</v>
      </c>
      <c r="K75" s="95">
        <v>22.892916466369901</v>
      </c>
      <c r="M75" s="95">
        <v>16.200379287104976</v>
      </c>
      <c r="N75" s="95">
        <v>17.187474749462002</v>
      </c>
      <c r="P75" s="95">
        <v>21.938863252528719</v>
      </c>
      <c r="Q75" s="95">
        <v>20.197411423405807</v>
      </c>
      <c r="S75" s="101">
        <v>557.3083509492393</v>
      </c>
      <c r="T75" s="101">
        <v>0.47690475682243494</v>
      </c>
      <c r="U75" s="88"/>
      <c r="V75" s="101">
        <v>628.19424071472963</v>
      </c>
      <c r="W75" s="101">
        <v>0.49209618657138221</v>
      </c>
      <c r="X75" s="88"/>
      <c r="Y75" s="88"/>
      <c r="Z75" s="88"/>
      <c r="AA75" s="88"/>
      <c r="AB75" s="88"/>
      <c r="AC75" s="88"/>
      <c r="AD75" s="88"/>
      <c r="AE75" s="88"/>
      <c r="AF75" s="88"/>
      <c r="AG75" s="88"/>
      <c r="AH75" s="88"/>
      <c r="AI75" s="88"/>
      <c r="AJ75" s="88"/>
    </row>
    <row r="76" spans="1:36">
      <c r="A76" s="88">
        <f t="shared" si="2"/>
        <v>0</v>
      </c>
      <c r="B76" s="88"/>
      <c r="C76" s="88"/>
      <c r="D76" s="95">
        <v>19.78106703422096</v>
      </c>
      <c r="E76" s="95">
        <v>23.070115618767513</v>
      </c>
      <c r="F76" s="88"/>
      <c r="G76" s="88"/>
      <c r="J76" s="95">
        <v>20.571972149163066</v>
      </c>
      <c r="K76" s="95">
        <v>23.140977620686705</v>
      </c>
      <c r="M76" s="95">
        <v>16.938198943726519</v>
      </c>
      <c r="N76" s="95">
        <v>19.445052053720332</v>
      </c>
      <c r="P76" s="95">
        <v>22.37020557533798</v>
      </c>
      <c r="Q76" s="95">
        <v>19.762244112670004</v>
      </c>
      <c r="S76" s="101">
        <v>754.80865494589273</v>
      </c>
      <c r="T76" s="101">
        <v>0.55862951717196352</v>
      </c>
      <c r="U76" s="88"/>
      <c r="V76" s="101">
        <v>570.18916331323021</v>
      </c>
      <c r="W76" s="101">
        <v>0.45851499958177444</v>
      </c>
      <c r="X76" s="88"/>
      <c r="Y76" s="88"/>
      <c r="Z76" s="88"/>
      <c r="AA76" s="88"/>
      <c r="AB76" s="88"/>
      <c r="AC76" s="88"/>
      <c r="AD76" s="88"/>
      <c r="AE76" s="88"/>
      <c r="AF76" s="88"/>
      <c r="AG76" s="88"/>
      <c r="AH76" s="88"/>
      <c r="AI76" s="88"/>
      <c r="AJ76" s="88"/>
    </row>
    <row r="77" spans="1:36">
      <c r="A77" s="88">
        <f t="shared" si="2"/>
        <v>0</v>
      </c>
      <c r="B77" s="88"/>
      <c r="C77" s="88"/>
      <c r="D77" s="95">
        <v>19.741316504662041</v>
      </c>
      <c r="E77" s="95">
        <v>21.790554677523293</v>
      </c>
      <c r="F77" s="88"/>
      <c r="G77" s="88"/>
      <c r="J77" s="95">
        <v>24.898374194362958</v>
      </c>
      <c r="K77" s="95">
        <v>23.27965000609143</v>
      </c>
      <c r="M77" s="95">
        <v>19.317625019854432</v>
      </c>
      <c r="N77" s="95">
        <v>17.70898421098077</v>
      </c>
      <c r="P77" s="95">
        <v>21.596059178374759</v>
      </c>
      <c r="Q77" s="95">
        <v>19.195293929001807</v>
      </c>
      <c r="S77" s="101">
        <v>405.79589540304369</v>
      </c>
      <c r="T77" s="101">
        <v>0.41187878616143314</v>
      </c>
      <c r="U77" s="88"/>
      <c r="V77" s="101">
        <v>754.49861257280054</v>
      </c>
      <c r="W77" s="101">
        <v>0.46672528086559328</v>
      </c>
      <c r="X77" s="88"/>
      <c r="Y77" s="88"/>
      <c r="Z77" s="88"/>
      <c r="AA77" s="88"/>
      <c r="AB77" s="88"/>
      <c r="AC77" s="88"/>
      <c r="AD77" s="88"/>
      <c r="AE77" s="88"/>
      <c r="AF77" s="88"/>
      <c r="AG77" s="88"/>
      <c r="AH77" s="88"/>
      <c r="AI77" s="88"/>
      <c r="AJ77" s="88"/>
    </row>
    <row r="78" spans="1:36">
      <c r="A78" s="88">
        <f t="shared" si="2"/>
        <v>0</v>
      </c>
      <c r="B78" s="88"/>
      <c r="C78" s="88"/>
      <c r="D78" s="95">
        <v>19.746185145301695</v>
      </c>
      <c r="E78" s="95">
        <v>20.454299167684901</v>
      </c>
      <c r="F78" s="88"/>
      <c r="G78" s="88"/>
      <c r="I78" s="96" t="s">
        <v>182</v>
      </c>
      <c r="J78">
        <f>SUM(J48:J77)/30</f>
        <v>22.517353432850566</v>
      </c>
      <c r="K78">
        <f>SUM(K48:K77)/30</f>
        <v>22.873455285426044</v>
      </c>
      <c r="L78" s="96" t="s">
        <v>182</v>
      </c>
      <c r="M78">
        <f>SUM(M48:M77)/30</f>
        <v>17.872631764134926</v>
      </c>
      <c r="N78">
        <f>SUM(N48:N77)/30</f>
        <v>18.683461108382339</v>
      </c>
      <c r="O78" s="96" t="s">
        <v>182</v>
      </c>
      <c r="P78">
        <f>SUM(P48:P77)/30</f>
        <v>20.059339734916787</v>
      </c>
      <c r="Q78">
        <f>SUM(Q48:Q77)/30</f>
        <v>20.757287592125127</v>
      </c>
      <c r="S78" s="101">
        <v>543.51319092173173</v>
      </c>
      <c r="T78" s="101">
        <v>0.37422165842609717</v>
      </c>
      <c r="U78" s="88"/>
      <c r="V78" s="101">
        <v>916.17742798542622</v>
      </c>
      <c r="W78" s="101">
        <v>0.82218282717569913</v>
      </c>
      <c r="X78" s="88"/>
      <c r="Y78" s="88"/>
      <c r="Z78" s="88"/>
      <c r="AA78" s="88"/>
      <c r="AB78" s="88"/>
      <c r="AC78" s="88"/>
      <c r="AD78" s="88"/>
      <c r="AE78" s="88"/>
      <c r="AF78" s="88"/>
      <c r="AG78" s="88"/>
      <c r="AH78" s="88"/>
      <c r="AI78" s="88"/>
      <c r="AJ78" s="88"/>
    </row>
    <row r="79" spans="1:36">
      <c r="A79" s="88">
        <f t="shared" si="2"/>
        <v>0</v>
      </c>
      <c r="B79" s="88"/>
      <c r="C79" s="88"/>
      <c r="D79" s="95">
        <v>18.81607581423193</v>
      </c>
      <c r="E79" s="95">
        <v>21.385333016057011</v>
      </c>
      <c r="F79" s="88"/>
      <c r="G79" s="88"/>
      <c r="J79">
        <v>2025</v>
      </c>
      <c r="K79">
        <v>2075</v>
      </c>
      <c r="M79">
        <v>2025</v>
      </c>
      <c r="N79">
        <v>2075</v>
      </c>
      <c r="P79">
        <v>2025</v>
      </c>
      <c r="Q79">
        <v>2075</v>
      </c>
      <c r="S79" s="101">
        <v>712.05128113629439</v>
      </c>
      <c r="T79" s="101">
        <v>0.49820632104721951</v>
      </c>
      <c r="U79" s="88"/>
      <c r="V79" s="101">
        <v>524.38306870339477</v>
      </c>
      <c r="W79" s="101">
        <v>0.48913465636746289</v>
      </c>
      <c r="X79" s="88"/>
      <c r="Y79" s="88"/>
      <c r="Z79" s="88"/>
      <c r="AA79" s="88"/>
      <c r="AB79" s="88"/>
      <c r="AC79" s="88"/>
      <c r="AD79" s="88"/>
      <c r="AE79" s="88"/>
      <c r="AF79" s="88"/>
      <c r="AG79" s="88"/>
      <c r="AH79" s="88"/>
      <c r="AI79" s="88"/>
      <c r="AJ79" s="88"/>
    </row>
    <row r="80" spans="1:36">
      <c r="A80" s="88">
        <f t="shared" si="2"/>
        <v>0</v>
      </c>
      <c r="B80" s="88"/>
      <c r="C80" s="88"/>
      <c r="D80" s="95">
        <v>22.056466470999666</v>
      </c>
      <c r="E80" s="95">
        <v>18.494215239227238</v>
      </c>
      <c r="F80" s="88"/>
      <c r="G80" s="88"/>
      <c r="S80" s="101">
        <v>918.71601076149216</v>
      </c>
      <c r="T80" s="101">
        <v>0.88174286623575038</v>
      </c>
      <c r="U80" s="88"/>
      <c r="V80" s="101">
        <v>642.18371300649221</v>
      </c>
      <c r="W80" s="101">
        <v>0.47956160608320342</v>
      </c>
      <c r="X80" s="88"/>
      <c r="Y80" s="88"/>
      <c r="Z80" s="88"/>
      <c r="AA80" s="88"/>
      <c r="AB80" s="88"/>
      <c r="AC80" s="88"/>
      <c r="AD80" s="88"/>
      <c r="AE80" s="88"/>
      <c r="AF80" s="88"/>
      <c r="AG80" s="88"/>
      <c r="AH80" s="88"/>
      <c r="AI80" s="88"/>
      <c r="AJ80" s="88"/>
    </row>
    <row r="81" spans="1:36">
      <c r="A81" s="88">
        <f t="shared" si="2"/>
        <v>0</v>
      </c>
      <c r="B81" s="88"/>
      <c r="C81" s="88"/>
      <c r="D81" s="95">
        <v>20.572646094674177</v>
      </c>
      <c r="E81" s="95">
        <v>20.309150544465066</v>
      </c>
      <c r="F81" s="88"/>
      <c r="G81" s="88"/>
      <c r="J81" s="53" t="s">
        <v>185</v>
      </c>
      <c r="M81" s="53" t="s">
        <v>186</v>
      </c>
      <c r="P81" s="53" t="s">
        <v>187</v>
      </c>
      <c r="S81" s="101">
        <v>489.32772244641836</v>
      </c>
      <c r="T81" s="101">
        <v>0.40735840439582072</v>
      </c>
      <c r="U81" s="88"/>
      <c r="V81" s="101">
        <v>680.88477285607541</v>
      </c>
      <c r="W81" s="101">
        <v>0.50096501975751695</v>
      </c>
      <c r="X81" s="88"/>
      <c r="Y81" s="88"/>
      <c r="Z81" s="88"/>
      <c r="AA81" s="88"/>
      <c r="AB81" s="88"/>
      <c r="AC81" s="88"/>
      <c r="AD81" s="88"/>
      <c r="AE81" s="88"/>
      <c r="AF81" s="88"/>
      <c r="AG81" s="88"/>
      <c r="AH81" s="88"/>
      <c r="AI81" s="88"/>
      <c r="AJ81" s="88"/>
    </row>
    <row r="82" spans="1:36">
      <c r="A82" s="88">
        <f t="shared" si="2"/>
        <v>0</v>
      </c>
      <c r="B82" s="88"/>
      <c r="C82" s="88"/>
      <c r="D82" s="95">
        <v>20.050237694480231</v>
      </c>
      <c r="E82" s="95">
        <v>21.774794939879595</v>
      </c>
      <c r="F82" s="88"/>
      <c r="G82" s="88"/>
      <c r="S82" s="101">
        <v>678.33939552613219</v>
      </c>
      <c r="T82" s="101">
        <v>0.43073446334747006</v>
      </c>
      <c r="U82" s="88"/>
      <c r="V82" s="101">
        <v>578.72130653710917</v>
      </c>
      <c r="W82" s="101">
        <v>0.58073324882584554</v>
      </c>
      <c r="X82" s="88"/>
      <c r="Y82" s="88"/>
      <c r="Z82" s="88"/>
      <c r="AA82" s="88"/>
      <c r="AB82" s="88"/>
      <c r="AC82" s="88"/>
      <c r="AD82" s="88"/>
      <c r="AE82" s="88"/>
      <c r="AF82" s="88"/>
      <c r="AG82" s="88"/>
      <c r="AH82" s="88"/>
      <c r="AI82" s="88"/>
      <c r="AJ82" s="88"/>
    </row>
    <row r="83" spans="1:36">
      <c r="A83" s="88">
        <f t="shared" si="2"/>
        <v>0</v>
      </c>
      <c r="B83" s="88"/>
      <c r="C83" s="88"/>
      <c r="D83" s="95">
        <v>20.066097608179266</v>
      </c>
      <c r="E83" s="95">
        <v>18.841230109250333</v>
      </c>
      <c r="F83" s="88"/>
      <c r="G83" s="88"/>
      <c r="S83" s="101">
        <v>520.40587672355866</v>
      </c>
      <c r="T83" s="101">
        <v>0.44339561729632626</v>
      </c>
      <c r="U83" s="88"/>
      <c r="V83" s="101">
        <v>669.66576072912335</v>
      </c>
      <c r="W83" s="101">
        <v>0.51111831261918772</v>
      </c>
      <c r="X83" s="88"/>
      <c r="Y83" s="88"/>
      <c r="Z83" s="88"/>
      <c r="AA83" s="88"/>
      <c r="AB83" s="88"/>
      <c r="AC83" s="88"/>
      <c r="AD83" s="88"/>
      <c r="AE83" s="88"/>
      <c r="AF83" s="88"/>
      <c r="AG83" s="88"/>
      <c r="AH83" s="88"/>
      <c r="AI83" s="88"/>
      <c r="AJ83" s="88"/>
    </row>
    <row r="84" spans="1:36">
      <c r="A84" s="88">
        <f t="shared" si="2"/>
        <v>0</v>
      </c>
      <c r="B84" s="88"/>
      <c r="C84" s="88"/>
      <c r="D84" s="95">
        <v>19.128850025245768</v>
      </c>
      <c r="E84" s="95">
        <v>20.056298809367192</v>
      </c>
      <c r="F84" s="88"/>
      <c r="G84" s="88"/>
      <c r="J84" t="s">
        <v>180</v>
      </c>
      <c r="M84" t="s">
        <v>180</v>
      </c>
      <c r="P84" t="s">
        <v>180</v>
      </c>
      <c r="S84" s="101">
        <v>601.78271216334917</v>
      </c>
      <c r="T84" s="101">
        <v>0.394535639145147</v>
      </c>
      <c r="U84" s="88"/>
      <c r="V84" s="101">
        <v>773.48108638170993</v>
      </c>
      <c r="W84" s="101">
        <v>0.40604550594322331</v>
      </c>
      <c r="X84" s="88"/>
      <c r="Y84" s="88"/>
      <c r="Z84" s="88"/>
      <c r="AA84" s="88"/>
      <c r="AB84" s="88"/>
      <c r="AC84" s="88"/>
      <c r="AD84" s="88"/>
      <c r="AE84" s="88"/>
      <c r="AF84" s="88"/>
      <c r="AG84" s="88"/>
      <c r="AH84" s="88"/>
      <c r="AI84" s="88"/>
      <c r="AJ84" s="88"/>
    </row>
    <row r="85" spans="1:36">
      <c r="A85" s="88">
        <f t="shared" si="2"/>
        <v>0</v>
      </c>
      <c r="B85" s="88"/>
      <c r="C85" s="88"/>
      <c r="D85" s="95">
        <v>19.719634497407785</v>
      </c>
      <c r="E85" s="95">
        <v>20.237695875018645</v>
      </c>
      <c r="F85" s="88"/>
      <c r="G85" s="88"/>
      <c r="J85" s="95">
        <v>16.795326143810801</v>
      </c>
      <c r="K85" s="95">
        <v>22.153181038850907</v>
      </c>
      <c r="M85" s="95">
        <v>21.362081545094902</v>
      </c>
      <c r="N85" s="95">
        <v>22.255548630253436</v>
      </c>
      <c r="P85" s="95">
        <v>19.912432761182387</v>
      </c>
      <c r="Q85" s="95">
        <v>19.674020295847193</v>
      </c>
      <c r="S85" s="101">
        <v>890.80699533376037</v>
      </c>
      <c r="T85" s="101">
        <v>0.507754265494051</v>
      </c>
      <c r="U85" s="88"/>
      <c r="V85" s="101">
        <v>540.65972163082029</v>
      </c>
      <c r="W85" s="101">
        <v>0.42879060252327178</v>
      </c>
      <c r="X85" s="88"/>
      <c r="Y85" s="88"/>
      <c r="Z85" s="88"/>
      <c r="AA85" s="88"/>
      <c r="AB85" s="88"/>
      <c r="AC85" s="88"/>
      <c r="AD85" s="88"/>
      <c r="AE85" s="88"/>
      <c r="AF85" s="88"/>
      <c r="AG85" s="88"/>
      <c r="AH85" s="88"/>
      <c r="AI85" s="88"/>
      <c r="AJ85" s="88"/>
    </row>
    <row r="86" spans="1:36">
      <c r="A86" s="88">
        <f t="shared" si="2"/>
        <v>0</v>
      </c>
      <c r="B86" s="88"/>
      <c r="C86" s="88"/>
      <c r="D86" s="95">
        <v>20.519189075804917</v>
      </c>
      <c r="E86" s="95">
        <v>18.544110228438345</v>
      </c>
      <c r="F86" s="88"/>
      <c r="G86" s="88"/>
      <c r="J86" s="95">
        <v>19.389223843829715</v>
      </c>
      <c r="K86" s="95">
        <v>19.330840497198302</v>
      </c>
      <c r="M86" s="95">
        <v>22.096797341250987</v>
      </c>
      <c r="N86" s="95">
        <v>22.248026660241074</v>
      </c>
      <c r="P86" s="95">
        <v>22.025293952599394</v>
      </c>
      <c r="Q86" s="95">
        <v>20.113132834727612</v>
      </c>
      <c r="S86" s="101">
        <v>986.15215114323291</v>
      </c>
      <c r="T86" s="101">
        <v>0.6381612958844981</v>
      </c>
      <c r="U86" s="88"/>
      <c r="V86" s="101">
        <v>685.87692882819044</v>
      </c>
      <c r="W86" s="101">
        <v>0.6336953635987701</v>
      </c>
      <c r="X86" s="88"/>
      <c r="Y86" s="88"/>
      <c r="Z86" s="88"/>
      <c r="AA86" s="88"/>
      <c r="AB86" s="88"/>
      <c r="AC86" s="88"/>
      <c r="AD86" s="88"/>
      <c r="AE86" s="88"/>
      <c r="AF86" s="88"/>
      <c r="AG86" s="88"/>
      <c r="AH86" s="88"/>
      <c r="AI86" s="88"/>
      <c r="AJ86" s="88"/>
    </row>
    <row r="87" spans="1:36">
      <c r="A87" s="88">
        <f t="shared" si="2"/>
        <v>0</v>
      </c>
      <c r="B87" s="88"/>
      <c r="C87" s="88"/>
      <c r="D87" s="95">
        <v>19.343616170988774</v>
      </c>
      <c r="E87" s="95">
        <v>18.296029017833398</v>
      </c>
      <c r="F87" s="88"/>
      <c r="G87" s="88"/>
      <c r="J87" s="95">
        <v>20.302263202658413</v>
      </c>
      <c r="K87" s="95">
        <v>21.11656314558439</v>
      </c>
      <c r="M87" s="95">
        <v>20.326383258062602</v>
      </c>
      <c r="N87" s="95">
        <v>22.606181292181805</v>
      </c>
      <c r="P87" s="95">
        <v>20.744347080659235</v>
      </c>
      <c r="Q87" s="95">
        <v>19.534230597592291</v>
      </c>
      <c r="S87" s="101">
        <v>434.25073410308858</v>
      </c>
      <c r="T87" s="101">
        <v>0.54619449008592735</v>
      </c>
      <c r="U87" s="88"/>
      <c r="V87" s="101">
        <v>627.87697341140165</v>
      </c>
      <c r="W87" s="101">
        <v>0.47590970163145646</v>
      </c>
      <c r="X87" s="88"/>
      <c r="Y87" s="88"/>
      <c r="Z87" s="88"/>
      <c r="AA87" s="88"/>
      <c r="AB87" s="88"/>
      <c r="AC87" s="88"/>
      <c r="AD87" s="88"/>
      <c r="AE87" s="88"/>
      <c r="AF87" s="88"/>
      <c r="AG87" s="88"/>
      <c r="AH87" s="88"/>
      <c r="AI87" s="88"/>
      <c r="AJ87" s="88"/>
    </row>
    <row r="88" spans="1:36">
      <c r="A88" s="88">
        <f t="shared" si="2"/>
        <v>0</v>
      </c>
      <c r="B88" s="88"/>
      <c r="C88" s="88"/>
      <c r="D88" s="95">
        <v>19.126781317796603</v>
      </c>
      <c r="E88" s="95">
        <v>18.392781914542418</v>
      </c>
      <c r="F88" s="88"/>
      <c r="G88" s="88"/>
      <c r="J88" s="95">
        <v>18.436834935702446</v>
      </c>
      <c r="K88" s="95">
        <v>19.49159678150145</v>
      </c>
      <c r="M88" s="95">
        <v>22.129651708590544</v>
      </c>
      <c r="N88" s="95">
        <v>23.969227573282943</v>
      </c>
      <c r="P88" s="95">
        <v>19.138535112465075</v>
      </c>
      <c r="Q88" s="95">
        <v>19.185874571931812</v>
      </c>
      <c r="S88" s="101">
        <v>783.49660675231178</v>
      </c>
      <c r="T88" s="101">
        <v>0.2897896205144288</v>
      </c>
      <c r="U88" s="88"/>
      <c r="V88" s="101">
        <v>594.06814710011338</v>
      </c>
      <c r="W88" s="101">
        <v>0.91209028268139503</v>
      </c>
      <c r="X88" s="88"/>
      <c r="Y88" s="88"/>
      <c r="Z88" s="88"/>
      <c r="AA88" s="88"/>
      <c r="AB88" s="88"/>
      <c r="AC88" s="88"/>
      <c r="AD88" s="88"/>
      <c r="AE88" s="88"/>
      <c r="AF88" s="88"/>
      <c r="AG88" s="88"/>
      <c r="AH88" s="88"/>
      <c r="AI88" s="88"/>
      <c r="AJ88" s="88"/>
    </row>
    <row r="89" spans="1:36">
      <c r="A89" s="88">
        <f t="shared" si="2"/>
        <v>0</v>
      </c>
      <c r="B89" s="88"/>
      <c r="C89" s="88"/>
      <c r="D89" s="95">
        <v>21.674871668092788</v>
      </c>
      <c r="E89" s="95">
        <v>20.57913032510524</v>
      </c>
      <c r="F89" s="88"/>
      <c r="G89" s="88"/>
      <c r="J89" s="95">
        <v>20.492237767673188</v>
      </c>
      <c r="K89" s="95">
        <v>19.333117164166595</v>
      </c>
      <c r="M89" s="95">
        <v>19.788965047448972</v>
      </c>
      <c r="N89" s="95">
        <v>21.816074251385515</v>
      </c>
      <c r="P89" s="95">
        <v>18.36477771443656</v>
      </c>
      <c r="Q89" s="95">
        <v>18.771319973093068</v>
      </c>
      <c r="S89" s="101">
        <v>452.06099081376038</v>
      </c>
      <c r="T89" s="101">
        <v>0.58324525868773069</v>
      </c>
      <c r="U89" s="88"/>
      <c r="V89" s="101">
        <v>494.69600279348901</v>
      </c>
      <c r="W89" s="101">
        <v>0.72618256451356467</v>
      </c>
      <c r="X89" s="88"/>
      <c r="Y89" s="88"/>
      <c r="Z89" s="88"/>
      <c r="AA89" s="88"/>
      <c r="AB89" s="88"/>
      <c r="AC89" s="88"/>
      <c r="AD89" s="88"/>
      <c r="AE89" s="88"/>
      <c r="AF89" s="88"/>
      <c r="AG89" s="88"/>
      <c r="AH89" s="88"/>
      <c r="AI89" s="88"/>
      <c r="AJ89" s="88"/>
    </row>
    <row r="90" spans="1:36">
      <c r="A90" s="88">
        <f t="shared" si="2"/>
        <v>0</v>
      </c>
      <c r="B90" s="88"/>
      <c r="C90" s="88"/>
      <c r="D90" s="95">
        <v>18.416466658671123</v>
      </c>
      <c r="E90" s="95">
        <v>23.057142765136252</v>
      </c>
      <c r="F90" s="88"/>
      <c r="G90" s="88"/>
      <c r="J90" s="95">
        <v>18.565035387257794</v>
      </c>
      <c r="K90" s="95">
        <v>19.542334040388649</v>
      </c>
      <c r="M90" s="95">
        <v>22.742933567320897</v>
      </c>
      <c r="N90" s="95">
        <v>17.94412650179428</v>
      </c>
      <c r="P90" s="95">
        <v>19.741546676466417</v>
      </c>
      <c r="Q90" s="95">
        <v>18.157062350555748</v>
      </c>
      <c r="S90" s="101">
        <v>469.19034869951105</v>
      </c>
      <c r="T90" s="101">
        <v>0.35393167585081131</v>
      </c>
      <c r="U90" s="88"/>
      <c r="V90" s="101">
        <v>725.50438527583128</v>
      </c>
      <c r="W90" s="101">
        <v>0.54349610446026109</v>
      </c>
      <c r="X90" s="88"/>
      <c r="Y90" s="88"/>
      <c r="Z90" s="88"/>
      <c r="AA90" s="88"/>
      <c r="AB90" s="88"/>
      <c r="AC90" s="88"/>
      <c r="AD90" s="88"/>
      <c r="AE90" s="88"/>
      <c r="AF90" s="88"/>
      <c r="AG90" s="88"/>
      <c r="AH90" s="88"/>
      <c r="AI90" s="88"/>
      <c r="AJ90" s="88"/>
    </row>
    <row r="91" spans="1:36">
      <c r="A91" s="88">
        <f t="shared" si="2"/>
        <v>0</v>
      </c>
      <c r="B91" s="88"/>
      <c r="C91" s="88"/>
      <c r="D91" s="95">
        <v>20.708382550641744</v>
      </c>
      <c r="E91" s="95">
        <v>20.25755169828977</v>
      </c>
      <c r="F91" s="88"/>
      <c r="G91" s="88"/>
      <c r="J91" s="95">
        <v>19.301997526855146</v>
      </c>
      <c r="K91" s="95">
        <v>20.034795787508241</v>
      </c>
      <c r="M91" s="95">
        <v>19.929449521011591</v>
      </c>
      <c r="N91" s="95">
        <v>22.374573197955737</v>
      </c>
      <c r="P91" s="95">
        <v>21.992999736159121</v>
      </c>
      <c r="Q91" s="95">
        <v>22.461078396257079</v>
      </c>
      <c r="S91" s="101">
        <v>461.18248685609404</v>
      </c>
      <c r="T91" s="101">
        <v>0.62656214354045203</v>
      </c>
      <c r="U91" s="88"/>
      <c r="V91" s="101">
        <v>630.78109554562457</v>
      </c>
      <c r="W91" s="101">
        <v>0.58915160537367284</v>
      </c>
      <c r="X91" s="88"/>
      <c r="Y91" s="88"/>
      <c r="Z91" s="88"/>
      <c r="AA91" s="88"/>
      <c r="AB91" s="88"/>
      <c r="AC91" s="88"/>
      <c r="AD91" s="88"/>
      <c r="AE91" s="88"/>
      <c r="AF91" s="88"/>
      <c r="AG91" s="88"/>
      <c r="AH91" s="88"/>
      <c r="AI91" s="88"/>
      <c r="AJ91" s="88"/>
    </row>
    <row r="92" spans="1:36">
      <c r="A92" s="88">
        <f t="shared" si="2"/>
        <v>0</v>
      </c>
      <c r="B92" s="88"/>
      <c r="C92" s="88"/>
      <c r="D92" s="95">
        <v>20.021913536447482</v>
      </c>
      <c r="E92" s="95">
        <v>20.106887704692028</v>
      </c>
      <c r="F92" s="88"/>
      <c r="G92" s="88"/>
      <c r="J92" s="95">
        <v>19.235175508752082</v>
      </c>
      <c r="K92" s="95">
        <v>20.174623858513179</v>
      </c>
      <c r="M92" s="95">
        <v>21.274184600052397</v>
      </c>
      <c r="N92" s="95">
        <v>21.995659020889452</v>
      </c>
      <c r="P92" s="95">
        <v>18.883581304382769</v>
      </c>
      <c r="Q92" s="95">
        <v>19.020374088060269</v>
      </c>
      <c r="S92" s="101">
        <v>590.75771924722585</v>
      </c>
      <c r="T92" s="101">
        <v>0.55970694181558822</v>
      </c>
      <c r="U92" s="88"/>
      <c r="V92" s="101">
        <v>595.12954880350696</v>
      </c>
      <c r="W92" s="101">
        <v>0.54800436036727318</v>
      </c>
      <c r="X92" s="88"/>
      <c r="Y92" s="88"/>
      <c r="Z92" s="88"/>
      <c r="AA92" s="88"/>
      <c r="AB92" s="88"/>
      <c r="AC92" s="88"/>
      <c r="AD92" s="88"/>
      <c r="AE92" s="88"/>
      <c r="AF92" s="88"/>
      <c r="AG92" s="88"/>
      <c r="AH92" s="88"/>
      <c r="AI92" s="88"/>
      <c r="AJ92" s="88"/>
    </row>
    <row r="93" spans="1:36">
      <c r="A93" s="88">
        <f t="shared" si="2"/>
        <v>0</v>
      </c>
      <c r="B93" s="88"/>
      <c r="C93" s="88"/>
      <c r="D93" s="95">
        <v>21.963426608303362</v>
      </c>
      <c r="E93" s="95">
        <v>18.557828526045665</v>
      </c>
      <c r="F93" s="88"/>
      <c r="G93" s="88"/>
      <c r="J93" s="95">
        <v>18.210856027199355</v>
      </c>
      <c r="K93" s="95">
        <v>20.160017768367343</v>
      </c>
      <c r="M93" s="95">
        <v>19.123364956302609</v>
      </c>
      <c r="N93" s="95">
        <v>20.404748736152616</v>
      </c>
      <c r="P93" s="95">
        <v>20.238072081476361</v>
      </c>
      <c r="Q93" s="95">
        <v>22.456646947075249</v>
      </c>
      <c r="S93" s="101">
        <v>436.59609048552323</v>
      </c>
      <c r="T93" s="101">
        <v>0.46567497803909746</v>
      </c>
      <c r="U93" s="88"/>
      <c r="V93" s="101">
        <v>755.00891715076148</v>
      </c>
      <c r="W93" s="101">
        <v>0.45491404890021175</v>
      </c>
      <c r="X93" s="88"/>
      <c r="Y93" s="88"/>
      <c r="Z93" s="88"/>
      <c r="AA93" s="88"/>
      <c r="AB93" s="88"/>
      <c r="AC93" s="88"/>
      <c r="AD93" s="88"/>
      <c r="AE93" s="88"/>
      <c r="AF93" s="88"/>
      <c r="AG93" s="88"/>
      <c r="AH93" s="88"/>
      <c r="AI93" s="88"/>
      <c r="AJ93" s="88"/>
    </row>
    <row r="94" spans="1:36">
      <c r="A94" s="88">
        <f t="shared" si="2"/>
        <v>0</v>
      </c>
      <c r="B94" s="88"/>
      <c r="C94" s="88"/>
      <c r="D94" s="95">
        <v>21.802073902856726</v>
      </c>
      <c r="E94" s="95">
        <v>20.583787938382045</v>
      </c>
      <c r="F94" s="88"/>
      <c r="G94" s="88"/>
      <c r="J94" s="95">
        <v>19.159366951840955</v>
      </c>
      <c r="K94" s="95">
        <v>19.64879366760233</v>
      </c>
      <c r="M94" s="95">
        <v>21.096030778554766</v>
      </c>
      <c r="N94" s="95">
        <v>21.835167543295896</v>
      </c>
      <c r="P94" s="95">
        <v>18.99333676310777</v>
      </c>
      <c r="Q94" s="95">
        <v>20.58906396239313</v>
      </c>
      <c r="S94" s="101">
        <v>514.09552282055904</v>
      </c>
      <c r="T94" s="101">
        <v>0.59398228339542991</v>
      </c>
      <c r="U94" s="88"/>
      <c r="V94" s="101">
        <v>493.03424945808194</v>
      </c>
      <c r="W94" s="101">
        <v>0.43655809770868453</v>
      </c>
      <c r="X94" s="88"/>
      <c r="Y94" s="88"/>
      <c r="Z94" s="88"/>
      <c r="AA94" s="88"/>
      <c r="AB94" s="88"/>
      <c r="AC94" s="88"/>
      <c r="AD94" s="88"/>
      <c r="AE94" s="88"/>
      <c r="AF94" s="88"/>
      <c r="AG94" s="88"/>
      <c r="AH94" s="88"/>
      <c r="AI94" s="88"/>
      <c r="AJ94" s="88"/>
    </row>
    <row r="95" spans="1:36">
      <c r="A95" s="88"/>
      <c r="B95" s="88"/>
      <c r="C95" s="88"/>
      <c r="D95" s="95">
        <v>20.014398237225262</v>
      </c>
      <c r="E95" s="95">
        <v>19.63586944841532</v>
      </c>
      <c r="F95" s="88"/>
      <c r="G95" s="88"/>
      <c r="J95" s="95">
        <v>19.663896409745973</v>
      </c>
      <c r="K95" s="95">
        <v>20.802499016176377</v>
      </c>
      <c r="M95" s="95">
        <v>20.807641085436263</v>
      </c>
      <c r="N95" s="95">
        <v>20.036621856811955</v>
      </c>
      <c r="P95" s="95">
        <v>19.78106703422096</v>
      </c>
      <c r="Q95" s="95">
        <v>23.070115618767513</v>
      </c>
      <c r="S95" s="101">
        <v>741.18566865532807</v>
      </c>
      <c r="T95" s="101">
        <v>0.43388400674522859</v>
      </c>
      <c r="U95" s="88"/>
      <c r="V95" s="101">
        <v>512.72081786630861</v>
      </c>
      <c r="W95" s="101">
        <v>0.99617690162848271</v>
      </c>
      <c r="X95" s="88"/>
      <c r="Y95" s="88"/>
      <c r="Z95" s="88"/>
      <c r="AA95" s="88"/>
      <c r="AB95" s="88"/>
      <c r="AC95" s="88"/>
      <c r="AD95" s="88"/>
      <c r="AE95" s="88"/>
      <c r="AF95" s="88"/>
      <c r="AG95" s="88"/>
      <c r="AH95" s="88"/>
      <c r="AI95" s="88"/>
      <c r="AJ95" s="88"/>
    </row>
    <row r="96" spans="1:36">
      <c r="A96" s="88"/>
      <c r="B96" s="88"/>
      <c r="C96" s="88"/>
      <c r="D96" s="95"/>
      <c r="E96" s="95"/>
      <c r="F96" s="88"/>
      <c r="G96" s="88"/>
      <c r="J96" s="95">
        <v>17.154431996877957</v>
      </c>
      <c r="K96" s="95">
        <v>20.13450146878014</v>
      </c>
      <c r="M96" s="95">
        <v>19.552001772570829</v>
      </c>
      <c r="N96" s="95">
        <v>19.932901192520834</v>
      </c>
      <c r="P96" s="95">
        <v>19.741316504662041</v>
      </c>
      <c r="Q96" s="95">
        <v>21.790554677523293</v>
      </c>
      <c r="S96" s="101">
        <v>444.42330313240484</v>
      </c>
      <c r="T96" s="101">
        <v>0.44187303022756663</v>
      </c>
      <c r="U96" s="88"/>
      <c r="V96" s="101">
        <v>518.50501026145628</v>
      </c>
      <c r="W96" s="101">
        <v>0.62376931145219827</v>
      </c>
      <c r="X96" s="88"/>
      <c r="Y96" s="88"/>
      <c r="Z96" s="88"/>
      <c r="AA96" s="88"/>
      <c r="AB96" s="88"/>
      <c r="AC96" s="88"/>
      <c r="AD96" s="88"/>
      <c r="AE96" s="88"/>
      <c r="AF96" s="88"/>
      <c r="AG96" s="88"/>
      <c r="AH96" s="88"/>
      <c r="AI96" s="88"/>
      <c r="AJ96" s="88"/>
    </row>
    <row r="97" spans="1:36">
      <c r="A97" s="88"/>
      <c r="B97" s="88"/>
      <c r="C97" s="88"/>
      <c r="D97" s="95">
        <v>21.362081545094902</v>
      </c>
      <c r="E97" s="95">
        <v>22.255548630253436</v>
      </c>
      <c r="F97" s="88"/>
      <c r="G97" s="88"/>
      <c r="J97" s="95">
        <v>20.347672525975149</v>
      </c>
      <c r="K97" s="95">
        <v>18.031295891063728</v>
      </c>
      <c r="M97" s="95">
        <v>19.588908971735155</v>
      </c>
      <c r="N97" s="95">
        <v>24.498064544544139</v>
      </c>
      <c r="P97" s="95">
        <v>19.746185145301695</v>
      </c>
      <c r="Q97" s="95">
        <v>20.454299167684901</v>
      </c>
      <c r="S97" s="101">
        <v>525.01760332148842</v>
      </c>
      <c r="T97" s="101">
        <v>0.60727250709430791</v>
      </c>
      <c r="U97" s="88"/>
      <c r="V97" s="101">
        <v>636.18158980025748</v>
      </c>
      <c r="W97" s="101">
        <v>0.59545947513026132</v>
      </c>
      <c r="X97" s="88"/>
      <c r="Y97" s="88"/>
      <c r="Z97" s="88"/>
      <c r="AA97" s="88"/>
      <c r="AB97" s="88"/>
      <c r="AC97" s="88"/>
      <c r="AD97" s="88"/>
      <c r="AE97" s="88"/>
      <c r="AF97" s="88"/>
      <c r="AG97" s="88"/>
      <c r="AH97" s="88"/>
      <c r="AI97" s="88"/>
      <c r="AJ97" s="88"/>
    </row>
    <row r="98" spans="1:36">
      <c r="A98" s="88"/>
      <c r="B98" s="88"/>
      <c r="C98" s="88"/>
      <c r="D98" s="95">
        <v>22.096797341250987</v>
      </c>
      <c r="E98" s="95">
        <v>22.248026660241074</v>
      </c>
      <c r="F98" s="88"/>
      <c r="G98" s="88"/>
      <c r="J98" s="95">
        <v>19.092102981444665</v>
      </c>
      <c r="K98" s="95">
        <v>18.483626423902638</v>
      </c>
      <c r="M98" s="95">
        <v>22.104244286637257</v>
      </c>
      <c r="N98" s="95">
        <v>21.620459488431077</v>
      </c>
      <c r="P98" s="95">
        <v>18.81607581423193</v>
      </c>
      <c r="Q98" s="95">
        <v>21.385333016057011</v>
      </c>
      <c r="S98" s="101">
        <v>655.21461417945261</v>
      </c>
      <c r="T98" s="101">
        <v>0.63110950276188538</v>
      </c>
      <c r="U98" s="88"/>
      <c r="V98" s="101">
        <v>614.85094542082538</v>
      </c>
      <c r="W98" s="101">
        <v>0.77957344429873299</v>
      </c>
      <c r="X98" s="88"/>
      <c r="Y98" s="88"/>
      <c r="Z98" s="88"/>
      <c r="AA98" s="88"/>
      <c r="AB98" s="88"/>
      <c r="AC98" s="88"/>
      <c r="AD98" s="88"/>
      <c r="AE98" s="88"/>
      <c r="AF98" s="88"/>
      <c r="AG98" s="88"/>
      <c r="AH98" s="88"/>
      <c r="AI98" s="88"/>
      <c r="AJ98" s="88"/>
    </row>
    <row r="99" spans="1:36">
      <c r="A99" s="88"/>
      <c r="B99" s="88"/>
      <c r="C99" s="88"/>
      <c r="D99" s="95">
        <v>20.326383258062602</v>
      </c>
      <c r="E99" s="95">
        <v>22.606181292181805</v>
      </c>
      <c r="F99" s="88"/>
      <c r="G99" s="88"/>
      <c r="J99" s="95">
        <v>19.748225062156624</v>
      </c>
      <c r="K99" s="95">
        <v>20.2776616496946</v>
      </c>
      <c r="M99" s="95">
        <v>20.287428492950053</v>
      </c>
      <c r="N99" s="95">
        <v>24.018233305087485</v>
      </c>
      <c r="P99" s="95">
        <v>22.056466470999666</v>
      </c>
      <c r="Q99" s="95">
        <v>18.494215239227238</v>
      </c>
      <c r="S99" s="88"/>
      <c r="T99" s="88"/>
      <c r="U99" s="88"/>
      <c r="V99" s="88"/>
      <c r="W99" s="88"/>
      <c r="X99" s="88"/>
      <c r="Y99" s="88"/>
      <c r="Z99" s="88"/>
      <c r="AA99" s="88"/>
      <c r="AB99" s="88"/>
      <c r="AC99" s="88"/>
      <c r="AD99" s="88"/>
      <c r="AE99" s="88"/>
      <c r="AF99" s="88"/>
      <c r="AG99" s="88"/>
      <c r="AH99" s="88"/>
      <c r="AI99" s="88"/>
      <c r="AJ99" s="88"/>
    </row>
    <row r="100" spans="1:36">
      <c r="A100" s="88"/>
      <c r="B100" s="88"/>
      <c r="C100" s="88"/>
      <c r="D100" s="95">
        <v>22.129651708590544</v>
      </c>
      <c r="E100" s="95">
        <v>23.969227573282943</v>
      </c>
      <c r="F100" s="88"/>
      <c r="G100" s="88"/>
      <c r="J100" s="95">
        <v>20.409469013867422</v>
      </c>
      <c r="K100" s="95">
        <v>18.864510884772727</v>
      </c>
      <c r="M100" s="95">
        <v>19.931092538476836</v>
      </c>
      <c r="N100" s="95">
        <v>24.890237718242609</v>
      </c>
      <c r="P100" s="95">
        <v>20.572646094674177</v>
      </c>
      <c r="Q100" s="95">
        <v>20.309150544465066</v>
      </c>
      <c r="S100" s="88"/>
      <c r="T100" s="88"/>
      <c r="U100" s="88"/>
      <c r="V100" s="88"/>
      <c r="W100" s="88"/>
      <c r="X100" s="88"/>
      <c r="Y100" s="88"/>
      <c r="Z100" s="88"/>
      <c r="AA100" s="88"/>
      <c r="AB100" s="88"/>
      <c r="AC100" s="88"/>
      <c r="AD100" s="88"/>
      <c r="AE100" s="88"/>
      <c r="AF100" s="88"/>
      <c r="AG100" s="88"/>
      <c r="AH100" s="88"/>
      <c r="AI100" s="88"/>
      <c r="AJ100" s="88"/>
    </row>
    <row r="101" spans="1:36">
      <c r="A101" s="88"/>
      <c r="B101" s="88"/>
      <c r="C101" s="88"/>
      <c r="D101" s="95">
        <v>19.788965047448972</v>
      </c>
      <c r="E101" s="95">
        <v>21.816074251385515</v>
      </c>
      <c r="F101" s="88"/>
      <c r="G101" s="88"/>
      <c r="J101" s="95">
        <v>18.652617003650764</v>
      </c>
      <c r="K101" s="95">
        <v>20.277321466232053</v>
      </c>
      <c r="M101" s="95">
        <v>19.354531857788686</v>
      </c>
      <c r="N101" s="95">
        <v>24.084444026466191</v>
      </c>
      <c r="P101" s="95">
        <v>20.050237694480231</v>
      </c>
      <c r="Q101" s="95">
        <v>21.774794939879595</v>
      </c>
      <c r="S101" s="88"/>
      <c r="T101" s="88"/>
      <c r="U101" s="88"/>
      <c r="V101" s="88"/>
      <c r="W101" s="88"/>
      <c r="X101" s="88"/>
      <c r="Y101" s="88"/>
      <c r="Z101" s="88"/>
      <c r="AA101" s="88"/>
      <c r="AB101" s="88"/>
      <c r="AC101" s="88"/>
      <c r="AD101" s="88"/>
      <c r="AE101" s="88"/>
      <c r="AF101" s="88"/>
      <c r="AG101" s="88"/>
      <c r="AH101" s="88"/>
      <c r="AI101" s="88"/>
      <c r="AJ101" s="88"/>
    </row>
    <row r="102" spans="1:36">
      <c r="A102" s="88"/>
      <c r="B102" s="88"/>
      <c r="C102" s="88"/>
      <c r="D102" s="95">
        <v>22.742933567320897</v>
      </c>
      <c r="E102" s="95">
        <v>17.94412650179428</v>
      </c>
      <c r="F102" s="88"/>
      <c r="G102" s="88"/>
      <c r="J102" s="95">
        <v>21.553597710540963</v>
      </c>
      <c r="K102" s="95">
        <v>22.303488590315514</v>
      </c>
      <c r="M102" s="95">
        <v>19.871440068281327</v>
      </c>
      <c r="N102" s="95">
        <v>21.573171150179927</v>
      </c>
      <c r="P102" s="95">
        <v>20.066097608179266</v>
      </c>
      <c r="Q102" s="95">
        <v>18.841230109250333</v>
      </c>
      <c r="S102" s="88"/>
      <c r="T102" s="88"/>
      <c r="U102" s="88"/>
      <c r="V102" s="88"/>
      <c r="W102" s="88"/>
      <c r="X102" s="88"/>
      <c r="Y102" s="88"/>
      <c r="Z102" s="88"/>
      <c r="AA102" s="88"/>
      <c r="AB102" s="88"/>
      <c r="AC102" s="88"/>
      <c r="AD102" s="88"/>
      <c r="AE102" s="88"/>
      <c r="AF102" s="88"/>
      <c r="AG102" s="88"/>
      <c r="AH102" s="88"/>
      <c r="AI102" s="88"/>
      <c r="AJ102" s="88"/>
    </row>
    <row r="103" spans="1:36">
      <c r="A103" s="88"/>
      <c r="B103" s="88"/>
      <c r="C103" s="88"/>
      <c r="D103" s="95">
        <v>19.929449521011591</v>
      </c>
      <c r="E103" s="95">
        <v>22.374573197955737</v>
      </c>
      <c r="F103" s="88"/>
      <c r="G103" s="88"/>
      <c r="J103" s="95">
        <v>20.93728181332936</v>
      </c>
      <c r="K103" s="95">
        <v>19.633111434703693</v>
      </c>
      <c r="M103" s="95">
        <v>20.637963581488172</v>
      </c>
      <c r="N103" s="95">
        <v>23.398971360544657</v>
      </c>
      <c r="P103" s="95">
        <v>19.128850025245768</v>
      </c>
      <c r="Q103" s="95">
        <v>20.056298809367192</v>
      </c>
      <c r="S103" s="88"/>
      <c r="T103" s="88"/>
      <c r="U103" s="88"/>
      <c r="V103" s="88"/>
      <c r="W103" s="88"/>
      <c r="X103" s="88"/>
      <c r="Y103" s="88"/>
      <c r="Z103" s="88"/>
      <c r="AA103" s="88"/>
      <c r="AB103" s="88"/>
      <c r="AC103" s="88"/>
      <c r="AD103" s="88"/>
      <c r="AE103" s="88"/>
      <c r="AF103" s="88"/>
      <c r="AG103" s="88"/>
      <c r="AH103" s="88"/>
      <c r="AI103" s="88"/>
      <c r="AJ103" s="88"/>
    </row>
    <row r="104" spans="1:36">
      <c r="A104" s="88"/>
      <c r="B104" s="88"/>
      <c r="C104" s="88"/>
      <c r="D104" s="95">
        <v>21.274184600052397</v>
      </c>
      <c r="E104" s="95">
        <v>21.995659020889452</v>
      </c>
      <c r="F104" s="88"/>
      <c r="G104" s="88"/>
      <c r="J104" s="95">
        <v>19.409318184978439</v>
      </c>
      <c r="K104" s="95">
        <v>18.93392088869469</v>
      </c>
      <c r="M104" s="95">
        <v>23.946846661443409</v>
      </c>
      <c r="N104" s="95">
        <v>21.122461763877567</v>
      </c>
      <c r="P104" s="95">
        <v>19.719634497407785</v>
      </c>
      <c r="Q104" s="95">
        <v>20.237695875018645</v>
      </c>
      <c r="S104" s="88"/>
      <c r="T104" s="88"/>
      <c r="U104" s="88"/>
      <c r="V104" s="88"/>
      <c r="W104" s="88"/>
      <c r="X104" s="88"/>
      <c r="Y104" s="88"/>
      <c r="Z104" s="88"/>
      <c r="AA104" s="88"/>
      <c r="AB104" s="88"/>
      <c r="AC104" s="88"/>
      <c r="AD104" s="88"/>
      <c r="AE104" s="88"/>
      <c r="AF104" s="88"/>
      <c r="AG104" s="88"/>
      <c r="AH104" s="88"/>
      <c r="AI104" s="88"/>
      <c r="AJ104" s="88"/>
    </row>
    <row r="105" spans="1:36">
      <c r="A105" s="88"/>
      <c r="B105" s="88"/>
      <c r="C105" s="88"/>
      <c r="D105" s="95">
        <v>19.123364956302609</v>
      </c>
      <c r="E105" s="95">
        <v>20.404748736152616</v>
      </c>
      <c r="F105" s="88"/>
      <c r="G105" s="88"/>
      <c r="J105" s="95">
        <v>21.757019455197195</v>
      </c>
      <c r="K105" s="95">
        <v>18.54639831962475</v>
      </c>
      <c r="M105" s="95">
        <v>18.429633817978431</v>
      </c>
      <c r="N105" s="95">
        <v>19.524094145178346</v>
      </c>
      <c r="P105" s="95">
        <v>20.519189075804917</v>
      </c>
      <c r="Q105" s="95">
        <v>18.544110228438345</v>
      </c>
      <c r="S105" s="88"/>
      <c r="T105" s="88"/>
      <c r="U105" s="88"/>
      <c r="V105" s="88"/>
      <c r="W105" s="88"/>
      <c r="X105" s="88"/>
      <c r="Y105" s="88"/>
      <c r="Z105" s="88"/>
      <c r="AA105" s="88"/>
      <c r="AB105" s="88"/>
      <c r="AC105" s="88"/>
      <c r="AD105" s="88"/>
      <c r="AE105" s="88"/>
      <c r="AF105" s="88"/>
      <c r="AG105" s="88"/>
      <c r="AH105" s="88"/>
      <c r="AI105" s="88"/>
      <c r="AJ105" s="88"/>
    </row>
    <row r="106" spans="1:36">
      <c r="A106" s="88"/>
      <c r="B106" s="88"/>
      <c r="C106" s="88"/>
      <c r="D106" s="95">
        <v>21.096030778554766</v>
      </c>
      <c r="E106" s="95">
        <v>21.835167543295896</v>
      </c>
      <c r="F106" s="88"/>
      <c r="G106" s="88"/>
      <c r="J106" s="95">
        <v>22.446865931488979</v>
      </c>
      <c r="K106" s="95">
        <v>20.237114410005532</v>
      </c>
      <c r="M106" s="95">
        <v>20.734436216650991</v>
      </c>
      <c r="N106" s="95">
        <v>21.843592416964771</v>
      </c>
      <c r="P106" s="95">
        <v>19.343616170988774</v>
      </c>
      <c r="Q106" s="95">
        <v>18.296029017833398</v>
      </c>
      <c r="S106" s="88"/>
      <c r="T106" s="88"/>
      <c r="U106" s="88"/>
      <c r="V106" s="88"/>
      <c r="W106" s="88"/>
      <c r="X106" s="88"/>
      <c r="Y106" s="88"/>
      <c r="Z106" s="88"/>
      <c r="AA106" s="88"/>
      <c r="AB106" s="88"/>
      <c r="AC106" s="88"/>
      <c r="AD106" s="88"/>
      <c r="AE106" s="88"/>
      <c r="AF106" s="88"/>
      <c r="AG106" s="88"/>
      <c r="AH106" s="88"/>
      <c r="AI106" s="88"/>
      <c r="AJ106" s="88"/>
    </row>
    <row r="107" spans="1:36">
      <c r="A107" s="88"/>
      <c r="B107" s="88"/>
      <c r="C107" s="88"/>
      <c r="D107" s="95">
        <v>20.807641085436263</v>
      </c>
      <c r="E107" s="95">
        <v>20.036621856811955</v>
      </c>
      <c r="F107" s="88"/>
      <c r="G107" s="88"/>
      <c r="J107" s="95">
        <v>19.769994644494499</v>
      </c>
      <c r="K107" s="95">
        <v>19.600852699662404</v>
      </c>
      <c r="M107" s="95">
        <v>22.600880398877159</v>
      </c>
      <c r="N107" s="95">
        <v>22.713347647778797</v>
      </c>
      <c r="P107" s="95">
        <v>19.126781317796603</v>
      </c>
      <c r="Q107" s="95">
        <v>18.392781914542418</v>
      </c>
      <c r="S107" s="88"/>
      <c r="T107" s="88"/>
      <c r="U107" s="88"/>
      <c r="V107" s="88"/>
      <c r="W107" s="88"/>
      <c r="X107" s="88"/>
      <c r="Y107" s="88"/>
      <c r="Z107" s="88"/>
      <c r="AA107" s="88"/>
      <c r="AB107" s="88"/>
      <c r="AC107" s="88"/>
      <c r="AD107" s="88"/>
      <c r="AE107" s="88"/>
      <c r="AF107" s="88"/>
      <c r="AG107" s="88"/>
      <c r="AH107" s="88"/>
      <c r="AI107" s="88"/>
      <c r="AJ107" s="88"/>
    </row>
    <row r="108" spans="1:36">
      <c r="A108" s="88"/>
      <c r="B108" s="88"/>
      <c r="C108" s="88"/>
      <c r="D108" s="95">
        <v>19.552001772570829</v>
      </c>
      <c r="E108" s="95">
        <v>19.932901192520834</v>
      </c>
      <c r="F108" s="88"/>
      <c r="G108" s="88"/>
      <c r="J108" s="95">
        <v>19.884850194213584</v>
      </c>
      <c r="K108" s="95">
        <v>18.724834539987782</v>
      </c>
      <c r="M108" s="95">
        <v>22.246140907361596</v>
      </c>
      <c r="N108" s="95">
        <v>20.796458612290369</v>
      </c>
      <c r="P108" s="95">
        <v>21.674871668092788</v>
      </c>
      <c r="Q108" s="95">
        <v>20.57913032510524</v>
      </c>
      <c r="S108" s="88"/>
      <c r="T108" s="88"/>
      <c r="U108" s="88"/>
      <c r="V108" s="88"/>
      <c r="W108" s="88"/>
      <c r="X108" s="88"/>
      <c r="Y108" s="88"/>
      <c r="Z108" s="88"/>
      <c r="AA108" s="88"/>
      <c r="AB108" s="88"/>
      <c r="AC108" s="88"/>
      <c r="AD108" s="88"/>
      <c r="AE108" s="88"/>
      <c r="AF108" s="88"/>
      <c r="AG108" s="88"/>
      <c r="AH108" s="88"/>
      <c r="AI108" s="88"/>
      <c r="AJ108" s="88"/>
    </row>
    <row r="109" spans="1:36">
      <c r="A109" s="88"/>
      <c r="B109" s="88"/>
      <c r="C109" s="88"/>
      <c r="D109" s="95">
        <v>19.588908971735155</v>
      </c>
      <c r="E109" s="95">
        <v>24.498064544544139</v>
      </c>
      <c r="F109" s="88"/>
      <c r="G109" s="88"/>
      <c r="J109" s="95">
        <v>18.385810745437738</v>
      </c>
      <c r="K109" s="95">
        <v>21.015824182521502</v>
      </c>
      <c r="M109" s="95">
        <v>20.925751105802792</v>
      </c>
      <c r="N109" s="95">
        <v>21.635431299134819</v>
      </c>
      <c r="P109" s="95">
        <v>18.416466658671123</v>
      </c>
      <c r="Q109" s="95">
        <v>23.057142765136252</v>
      </c>
      <c r="S109" s="88">
        <v>481.22269226024076</v>
      </c>
      <c r="T109" s="88">
        <v>1.850793867498528</v>
      </c>
      <c r="U109" s="88"/>
      <c r="V109" s="88">
        <v>463.15703394890528</v>
      </c>
      <c r="W109" s="88">
        <v>1.1738497418728266</v>
      </c>
      <c r="X109" s="88"/>
      <c r="Y109" s="88"/>
      <c r="Z109" s="88"/>
      <c r="AA109" s="88"/>
      <c r="AB109" s="88"/>
      <c r="AC109" s="88"/>
      <c r="AD109" s="88"/>
      <c r="AE109" s="88"/>
      <c r="AF109" s="88"/>
      <c r="AG109" s="88"/>
      <c r="AH109" s="88"/>
      <c r="AI109" s="88"/>
      <c r="AJ109" s="88"/>
    </row>
    <row r="110" spans="1:36">
      <c r="A110" s="88"/>
      <c r="B110" s="88"/>
      <c r="C110" s="88"/>
      <c r="D110" s="95">
        <v>22.104244286637257</v>
      </c>
      <c r="E110" s="95">
        <v>21.620459488431077</v>
      </c>
      <c r="F110" s="88"/>
      <c r="G110" s="88"/>
      <c r="J110" s="95">
        <v>20.064233618249286</v>
      </c>
      <c r="K110" s="95">
        <v>20.718424475633881</v>
      </c>
      <c r="M110" s="95">
        <v>19.918989252522096</v>
      </c>
      <c r="N110" s="95">
        <v>19.357494395850409</v>
      </c>
      <c r="P110" s="95">
        <v>20.708382550641744</v>
      </c>
      <c r="Q110" s="95">
        <v>20.25755169828977</v>
      </c>
      <c r="S110" s="88">
        <v>493.99879205997047</v>
      </c>
      <c r="T110" s="88">
        <v>1.3501374527487107</v>
      </c>
      <c r="U110" s="88"/>
      <c r="V110" s="88">
        <v>391.56907420665465</v>
      </c>
      <c r="W110" s="88">
        <v>2.0693012367191441</v>
      </c>
      <c r="X110" s="88"/>
      <c r="Y110" s="88"/>
      <c r="Z110" s="88"/>
      <c r="AA110" s="88"/>
      <c r="AB110" s="88"/>
      <c r="AC110" s="88"/>
      <c r="AD110" s="88"/>
      <c r="AE110" s="88"/>
      <c r="AF110" s="88"/>
      <c r="AG110" s="88"/>
      <c r="AH110" s="88"/>
      <c r="AI110" s="88"/>
      <c r="AJ110" s="88"/>
    </row>
    <row r="111" spans="1:36">
      <c r="A111" s="88"/>
      <c r="B111" s="88"/>
      <c r="C111" s="88"/>
      <c r="D111" s="95">
        <v>20.287428492950053</v>
      </c>
      <c r="E111" s="95">
        <v>24.018233305087485</v>
      </c>
      <c r="F111" s="88"/>
      <c r="G111" s="88"/>
      <c r="J111" s="95">
        <v>20.219579332464217</v>
      </c>
      <c r="K111" s="95">
        <v>21.737171062762599</v>
      </c>
      <c r="M111" s="95">
        <v>22.732723304838242</v>
      </c>
      <c r="N111" s="95">
        <v>21.003599683874832</v>
      </c>
      <c r="P111" s="95">
        <v>20.021913536447482</v>
      </c>
      <c r="Q111" s="95">
        <v>20.106887704692028</v>
      </c>
      <c r="S111" s="88">
        <v>368.47735973808392</v>
      </c>
      <c r="T111" s="88">
        <v>1.803594166268446</v>
      </c>
      <c r="U111" s="88"/>
      <c r="V111" s="88">
        <v>706.38514583583049</v>
      </c>
      <c r="W111" s="88">
        <v>1.2338380472826054</v>
      </c>
      <c r="X111" s="88"/>
      <c r="Y111" s="88"/>
      <c r="Z111" s="88"/>
      <c r="AA111" s="88"/>
      <c r="AB111" s="88"/>
      <c r="AC111" s="88"/>
      <c r="AD111" s="88"/>
      <c r="AE111" s="88"/>
      <c r="AF111" s="88"/>
      <c r="AG111" s="88"/>
      <c r="AH111" s="88"/>
      <c r="AI111" s="88"/>
      <c r="AJ111" s="88"/>
    </row>
    <row r="112" spans="1:36">
      <c r="A112" s="88"/>
      <c r="B112" s="88"/>
      <c r="C112" s="88"/>
      <c r="D112" s="95">
        <v>19.931092538476836</v>
      </c>
      <c r="E112" s="95">
        <v>24.890237718242609</v>
      </c>
      <c r="F112" s="88"/>
      <c r="G112" s="88"/>
      <c r="J112" s="95">
        <v>21.884462490318292</v>
      </c>
      <c r="K112" s="95">
        <v>20.154576140585441</v>
      </c>
      <c r="M112" s="95">
        <v>24.818635227672299</v>
      </c>
      <c r="N112" s="95">
        <v>20.99372703222371</v>
      </c>
      <c r="P112" s="95">
        <v>21.963426608303362</v>
      </c>
      <c r="Q112" s="95">
        <v>18.557828526045665</v>
      </c>
      <c r="S112" s="88">
        <v>945.17150117584401</v>
      </c>
      <c r="T112" s="88">
        <v>1.6531595878301111</v>
      </c>
      <c r="U112" s="88"/>
      <c r="V112" s="88">
        <v>452.0546924576721</v>
      </c>
      <c r="W112" s="88">
        <v>1.4369780841919948</v>
      </c>
      <c r="X112" s="88"/>
      <c r="Y112" s="88"/>
      <c r="Z112" s="88"/>
      <c r="AA112" s="88"/>
      <c r="AB112" s="88"/>
      <c r="AC112" s="88"/>
      <c r="AD112" s="88"/>
      <c r="AE112" s="88"/>
      <c r="AF112" s="88"/>
      <c r="AG112" s="88"/>
      <c r="AH112" s="88"/>
      <c r="AI112" s="88"/>
      <c r="AJ112" s="88"/>
    </row>
    <row r="113" spans="1:36">
      <c r="A113" s="88"/>
      <c r="B113" s="88"/>
      <c r="C113" s="88"/>
      <c r="D113" s="95">
        <v>19.354531857788686</v>
      </c>
      <c r="E113" s="95">
        <v>24.084444026466191</v>
      </c>
      <c r="F113" s="88"/>
      <c r="G113" s="88"/>
      <c r="J113" s="95">
        <v>18.978822893728328</v>
      </c>
      <c r="K113" s="95">
        <v>22.021467203385164</v>
      </c>
      <c r="M113" s="95">
        <v>22.329477759300286</v>
      </c>
      <c r="N113" s="95">
        <v>23.04988007561003</v>
      </c>
      <c r="P113" s="95">
        <v>21.802073902856726</v>
      </c>
      <c r="Q113" s="95">
        <v>20.583787938382045</v>
      </c>
      <c r="S113" s="88">
        <v>391.68955712787425</v>
      </c>
      <c r="T113" s="88">
        <v>1.6920530734943398</v>
      </c>
      <c r="U113" s="88"/>
      <c r="V113" s="88">
        <v>616.83762386002945</v>
      </c>
      <c r="W113" s="88">
        <v>1.2402196865196644</v>
      </c>
      <c r="X113" s="88"/>
      <c r="Y113" s="88"/>
      <c r="Z113" s="88"/>
      <c r="AA113" s="88"/>
      <c r="AB113" s="88"/>
      <c r="AC113" s="88"/>
      <c r="AD113" s="88"/>
      <c r="AE113" s="88"/>
      <c r="AF113" s="88"/>
      <c r="AG113" s="88"/>
      <c r="AH113" s="88"/>
      <c r="AI113" s="88"/>
      <c r="AJ113" s="88"/>
    </row>
    <row r="114" spans="1:36">
      <c r="A114" s="88"/>
      <c r="B114" s="88"/>
      <c r="C114" s="88"/>
      <c r="D114" s="95">
        <v>19.871440068281327</v>
      </c>
      <c r="E114" s="95">
        <v>21.573171150179927</v>
      </c>
      <c r="F114" s="88"/>
      <c r="G114" s="88"/>
      <c r="J114" s="95">
        <v>20.980953767894785</v>
      </c>
      <c r="K114" s="95">
        <v>22.190121056177887</v>
      </c>
      <c r="M114" s="95">
        <v>20.094717693220055</v>
      </c>
      <c r="N114" s="95">
        <v>20.373050196892468</v>
      </c>
      <c r="P114" s="95">
        <v>20.014398237225262</v>
      </c>
      <c r="Q114" s="95">
        <v>19.63586944841532</v>
      </c>
      <c r="S114" s="88">
        <v>543.29582589860308</v>
      </c>
      <c r="T114" s="88">
        <v>1.2816221498329394</v>
      </c>
      <c r="U114" s="88"/>
      <c r="V114" s="88">
        <v>521.74649006765719</v>
      </c>
      <c r="W114" s="88">
        <v>1.3596430264466837</v>
      </c>
      <c r="X114" s="88"/>
      <c r="Y114" s="88"/>
      <c r="Z114" s="88"/>
      <c r="AA114" s="88"/>
      <c r="AB114" s="88"/>
      <c r="AC114" s="88"/>
      <c r="AD114" s="88"/>
      <c r="AE114" s="88"/>
      <c r="AF114" s="88"/>
      <c r="AG114" s="88"/>
      <c r="AH114" s="88"/>
      <c r="AI114" s="88"/>
      <c r="AJ114" s="88"/>
    </row>
    <row r="115" spans="1:36">
      <c r="A115" s="88"/>
      <c r="B115" s="88"/>
      <c r="C115" s="88"/>
      <c r="D115" s="95">
        <v>20.637963581488172</v>
      </c>
      <c r="E115" s="95">
        <v>23.398971360544657</v>
      </c>
      <c r="F115" s="88"/>
      <c r="G115" s="88"/>
      <c r="I115" s="96" t="s">
        <v>182</v>
      </c>
      <c r="J115">
        <f>SUM(J85:J114)/30</f>
        <v>19.707650769054464</v>
      </c>
      <c r="K115">
        <f>SUM(K85:K114)/30</f>
        <v>20.12248618514548</v>
      </c>
      <c r="L115" s="96" t="s">
        <v>182</v>
      </c>
      <c r="M115">
        <f>SUM(M85:M114)/30</f>
        <v>21.026110910824077</v>
      </c>
      <c r="N115">
        <f>SUM(N85:N114)/30</f>
        <v>21.797185843997923</v>
      </c>
      <c r="O115" s="96" t="s">
        <v>182</v>
      </c>
      <c r="P115">
        <f>SUM(P85:P114)/30</f>
        <v>20.11015399330558</v>
      </c>
      <c r="Q115">
        <f>SUM(Q85:Q114)/30</f>
        <v>20.146253719388486</v>
      </c>
      <c r="S115" s="88">
        <v>520.53328596713925</v>
      </c>
      <c r="T115" s="88">
        <v>1.7250821626786426</v>
      </c>
      <c r="U115" s="88"/>
      <c r="V115" s="88">
        <v>630.28948783192322</v>
      </c>
      <c r="W115" s="88">
        <v>1.6811915100537511</v>
      </c>
      <c r="X115" s="88"/>
      <c r="Y115" s="88"/>
      <c r="Z115" s="88"/>
      <c r="AA115" s="88"/>
      <c r="AB115" s="88"/>
      <c r="AC115" s="88"/>
      <c r="AD115" s="88"/>
      <c r="AE115" s="88"/>
      <c r="AF115" s="88"/>
      <c r="AG115" s="88"/>
      <c r="AH115" s="88"/>
      <c r="AI115" s="88"/>
      <c r="AJ115" s="88"/>
    </row>
    <row r="116" spans="1:36">
      <c r="A116" s="88"/>
      <c r="B116" s="88"/>
      <c r="C116" s="88"/>
      <c r="D116" s="95">
        <v>23.946846661443409</v>
      </c>
      <c r="E116" s="95">
        <v>21.122461763877567</v>
      </c>
      <c r="F116" s="88"/>
      <c r="G116" s="88"/>
      <c r="J116">
        <v>2025</v>
      </c>
      <c r="K116">
        <v>2075</v>
      </c>
      <c r="M116">
        <v>2025</v>
      </c>
      <c r="N116">
        <v>2075</v>
      </c>
      <c r="P116">
        <v>2025</v>
      </c>
      <c r="Q116">
        <v>2075</v>
      </c>
      <c r="S116" s="88">
        <v>738.95083151872007</v>
      </c>
      <c r="T116" s="88">
        <v>1.3413734203891243</v>
      </c>
      <c r="U116" s="88"/>
      <c r="V116" s="88">
        <v>414.03378261105166</v>
      </c>
      <c r="W116" s="88">
        <v>1.2630055606467847</v>
      </c>
      <c r="X116" s="88"/>
      <c r="Y116" s="88"/>
      <c r="Z116" s="88"/>
      <c r="AA116" s="88"/>
      <c r="AB116" s="88"/>
      <c r="AC116" s="88"/>
      <c r="AD116" s="88"/>
      <c r="AE116" s="88"/>
      <c r="AF116" s="88"/>
      <c r="AG116" s="88"/>
      <c r="AH116" s="88"/>
      <c r="AI116" s="88"/>
      <c r="AJ116" s="88"/>
    </row>
    <row r="117" spans="1:36">
      <c r="A117" s="88"/>
      <c r="B117" s="88"/>
      <c r="C117" s="88"/>
      <c r="D117" s="95">
        <v>18.429633817978431</v>
      </c>
      <c r="E117" s="95">
        <v>19.524094145178346</v>
      </c>
      <c r="F117" s="88"/>
      <c r="G117" s="88"/>
      <c r="S117" s="88">
        <v>581.74700572851816</v>
      </c>
      <c r="T117" s="88">
        <v>1.2576018746014792</v>
      </c>
      <c r="U117" s="88"/>
      <c r="V117" s="88">
        <v>401.90555111424356</v>
      </c>
      <c r="W117" s="88">
        <v>1.0799887107105033</v>
      </c>
      <c r="X117" s="88"/>
      <c r="Y117" s="88"/>
      <c r="Z117" s="88"/>
      <c r="AA117" s="88"/>
      <c r="AB117" s="88"/>
      <c r="AC117" s="88"/>
      <c r="AD117" s="88"/>
      <c r="AE117" s="88"/>
      <c r="AF117" s="88"/>
      <c r="AG117" s="88"/>
      <c r="AH117" s="88"/>
      <c r="AI117" s="88"/>
      <c r="AJ117" s="88"/>
    </row>
    <row r="118" spans="1:36">
      <c r="A118" s="88"/>
      <c r="B118" s="88"/>
      <c r="C118" s="88"/>
      <c r="D118" s="95">
        <v>20.734436216650991</v>
      </c>
      <c r="E118" s="95">
        <v>21.843592416964771</v>
      </c>
      <c r="F118" s="88"/>
      <c r="G118" s="88"/>
      <c r="S118" s="88">
        <v>603.21052385828273</v>
      </c>
      <c r="T118" s="88">
        <v>1.5076770599135085</v>
      </c>
      <c r="U118" s="88"/>
      <c r="V118" s="88">
        <v>726.60662945789818</v>
      </c>
      <c r="W118" s="88">
        <v>1.4313243705844463</v>
      </c>
      <c r="X118" s="88"/>
      <c r="Y118" s="88"/>
      <c r="Z118" s="88"/>
      <c r="AA118" s="88"/>
      <c r="AB118" s="88"/>
      <c r="AC118" s="88"/>
      <c r="AD118" s="88"/>
      <c r="AE118" s="88"/>
      <c r="AF118" s="88"/>
      <c r="AG118" s="88"/>
      <c r="AH118" s="88"/>
      <c r="AI118" s="88"/>
      <c r="AJ118" s="88"/>
    </row>
    <row r="119" spans="1:36">
      <c r="A119" s="88"/>
      <c r="B119" s="88"/>
      <c r="C119" s="88"/>
      <c r="D119" s="95">
        <v>22.600880398877159</v>
      </c>
      <c r="E119" s="95">
        <v>22.713347647778797</v>
      </c>
      <c r="F119" s="88"/>
      <c r="G119" s="88"/>
      <c r="J119" s="53" t="s">
        <v>187</v>
      </c>
      <c r="S119" s="88">
        <v>681.48374494363338</v>
      </c>
      <c r="T119" s="88">
        <v>1.5517605904423681</v>
      </c>
      <c r="U119" s="88"/>
      <c r="V119" s="88">
        <v>637.72023882062683</v>
      </c>
      <c r="W119" s="88">
        <v>1.477125729104166</v>
      </c>
      <c r="X119" s="88"/>
      <c r="Y119" s="88"/>
      <c r="Z119" s="88"/>
      <c r="AA119" s="88"/>
      <c r="AB119" s="88"/>
      <c r="AC119" s="88"/>
      <c r="AD119" s="88"/>
      <c r="AE119" s="88"/>
      <c r="AF119" s="88"/>
      <c r="AG119" s="88"/>
      <c r="AH119" s="88"/>
      <c r="AI119" s="88"/>
      <c r="AJ119" s="88"/>
    </row>
    <row r="120" spans="1:36">
      <c r="A120" s="88"/>
      <c r="B120" s="88"/>
      <c r="C120" s="88"/>
      <c r="D120" s="95">
        <v>22.246140907361596</v>
      </c>
      <c r="E120" s="95">
        <v>20.796458612290369</v>
      </c>
      <c r="F120" s="88"/>
      <c r="G120" s="88"/>
      <c r="S120" s="88">
        <v>395.98205800552228</v>
      </c>
      <c r="T120" s="88">
        <v>1.5399011400603679</v>
      </c>
      <c r="U120" s="88"/>
      <c r="V120" s="88">
        <v>669.02246299582532</v>
      </c>
      <c r="W120" s="88">
        <v>0.98283299726538931</v>
      </c>
      <c r="X120" s="88"/>
      <c r="Y120" s="88"/>
      <c r="Z120" s="88"/>
      <c r="AA120" s="88"/>
      <c r="AB120" s="88"/>
      <c r="AC120" s="88"/>
      <c r="AD120" s="88"/>
      <c r="AE120" s="88"/>
      <c r="AF120" s="88"/>
      <c r="AG120" s="88"/>
      <c r="AH120" s="88"/>
      <c r="AI120" s="88"/>
      <c r="AJ120" s="88"/>
    </row>
    <row r="121" spans="1:36">
      <c r="A121" s="88"/>
      <c r="B121" s="88"/>
      <c r="C121" s="88"/>
      <c r="D121" s="95">
        <v>20.925751105802792</v>
      </c>
      <c r="E121" s="95">
        <v>21.635431299134819</v>
      </c>
      <c r="F121" s="88"/>
      <c r="G121" s="88"/>
      <c r="J121" t="s">
        <v>178</v>
      </c>
      <c r="M121" t="s">
        <v>179</v>
      </c>
      <c r="P121" t="s">
        <v>180</v>
      </c>
      <c r="S121" s="88">
        <v>547.32939294934465</v>
      </c>
      <c r="T121" s="88">
        <v>1.6677201611817207</v>
      </c>
      <c r="U121" s="88"/>
      <c r="V121" s="88">
        <v>696.20518627998752</v>
      </c>
      <c r="W121" s="88">
        <v>1.0048234336287538</v>
      </c>
      <c r="X121" s="88"/>
      <c r="Y121" s="88"/>
      <c r="Z121" s="88"/>
      <c r="AA121" s="88"/>
      <c r="AB121" s="88"/>
      <c r="AC121" s="88"/>
      <c r="AD121" s="88"/>
      <c r="AE121" s="88"/>
      <c r="AF121" s="88"/>
      <c r="AG121" s="88"/>
      <c r="AH121" s="88"/>
      <c r="AI121" s="88"/>
      <c r="AJ121" s="88"/>
    </row>
    <row r="122" spans="1:36">
      <c r="A122" s="88"/>
      <c r="B122" s="88"/>
      <c r="C122" s="88"/>
      <c r="D122" s="95">
        <v>19.918989252522096</v>
      </c>
      <c r="E122" s="95">
        <v>19.357494395850409</v>
      </c>
      <c r="F122" s="88"/>
      <c r="G122" s="88"/>
      <c r="I122">
        <v>1</v>
      </c>
      <c r="J122" s="95">
        <v>19.529748880754074</v>
      </c>
      <c r="K122" s="95">
        <v>22.994751980473158</v>
      </c>
      <c r="M122" s="95">
        <v>19.15849620274971</v>
      </c>
      <c r="N122" s="95">
        <v>18.303563349413064</v>
      </c>
      <c r="P122" s="95">
        <v>19.912432761182387</v>
      </c>
      <c r="Q122" s="95">
        <v>19.674020295847193</v>
      </c>
      <c r="S122" s="88">
        <v>632.29798205139127</v>
      </c>
      <c r="T122" s="88">
        <v>1.5541694394554635</v>
      </c>
      <c r="U122" s="88"/>
      <c r="V122" s="88">
        <v>490.97420059866488</v>
      </c>
      <c r="W122" s="88">
        <v>1.3741977009380359</v>
      </c>
      <c r="X122" s="88"/>
      <c r="Y122" s="88"/>
      <c r="Z122" s="88"/>
      <c r="AA122" s="88"/>
      <c r="AB122" s="88"/>
      <c r="AC122" s="88"/>
      <c r="AD122" s="88"/>
      <c r="AE122" s="88"/>
      <c r="AF122" s="88"/>
      <c r="AG122" s="88"/>
      <c r="AH122" s="88"/>
      <c r="AI122" s="88"/>
      <c r="AJ122" s="88"/>
    </row>
    <row r="123" spans="1:36">
      <c r="A123" s="88"/>
      <c r="B123" s="88"/>
      <c r="C123" s="88"/>
      <c r="D123" s="95">
        <v>22.732723304838242</v>
      </c>
      <c r="E123" s="95">
        <v>21.003599683874832</v>
      </c>
      <c r="F123" s="88"/>
      <c r="G123" s="88"/>
      <c r="I123">
        <v>2</v>
      </c>
      <c r="J123" s="95">
        <v>20.568901057787095</v>
      </c>
      <c r="K123" s="95">
        <v>22.271155812227324</v>
      </c>
      <c r="M123" s="95">
        <v>22.022752643520906</v>
      </c>
      <c r="N123" s="95">
        <v>22.716065075225469</v>
      </c>
      <c r="P123" s="95">
        <v>22.025293952599394</v>
      </c>
      <c r="Q123" s="95">
        <v>20.113132834727612</v>
      </c>
      <c r="S123" s="88">
        <v>612.49425421787976</v>
      </c>
      <c r="T123" s="88">
        <v>1.7822601487641712</v>
      </c>
      <c r="U123" s="88"/>
      <c r="V123" s="88">
        <v>775.25247818461355</v>
      </c>
      <c r="W123" s="88">
        <v>1.2582438496176949</v>
      </c>
      <c r="X123" s="88"/>
      <c r="Y123" s="88"/>
      <c r="Z123" s="88"/>
      <c r="AA123" s="88"/>
      <c r="AB123" s="88"/>
      <c r="AC123" s="88"/>
      <c r="AD123" s="88"/>
      <c r="AE123" s="88"/>
      <c r="AF123" s="88"/>
      <c r="AG123" s="88"/>
      <c r="AH123" s="88"/>
      <c r="AI123" s="88"/>
      <c r="AJ123" s="88"/>
    </row>
    <row r="124" spans="1:36">
      <c r="A124" s="88"/>
      <c r="B124" s="88"/>
      <c r="C124" s="88"/>
      <c r="D124" s="95">
        <v>24.818635227672299</v>
      </c>
      <c r="E124" s="95">
        <v>20.99372703222371</v>
      </c>
      <c r="F124" s="88"/>
      <c r="G124" s="88"/>
      <c r="I124">
        <v>3</v>
      </c>
      <c r="J124" s="95">
        <v>19.594617960908323</v>
      </c>
      <c r="K124" s="95">
        <v>23.523405190109862</v>
      </c>
      <c r="M124" s="95">
        <v>18.93976372095468</v>
      </c>
      <c r="N124" s="95">
        <v>20.952994185841881</v>
      </c>
      <c r="P124" s="95">
        <v>20.744347080659235</v>
      </c>
      <c r="Q124" s="95">
        <v>19.534230597592291</v>
      </c>
      <c r="S124" s="88">
        <v>759.95109386841841</v>
      </c>
      <c r="T124" s="88">
        <v>1.2034852100434439</v>
      </c>
      <c r="U124" s="88"/>
      <c r="V124" s="88">
        <v>466.85416446720302</v>
      </c>
      <c r="W124" s="88">
        <v>1.1502923043566984</v>
      </c>
      <c r="X124" s="88"/>
      <c r="Y124" s="88"/>
      <c r="Z124" s="88"/>
      <c r="AA124" s="88"/>
      <c r="AB124" s="88"/>
      <c r="AC124" s="88"/>
      <c r="AD124" s="88"/>
      <c r="AE124" s="88"/>
      <c r="AF124" s="88"/>
      <c r="AG124" s="88"/>
      <c r="AH124" s="88"/>
      <c r="AI124" s="88"/>
      <c r="AJ124" s="88"/>
    </row>
    <row r="125" spans="1:36">
      <c r="A125" s="88"/>
      <c r="B125" s="88"/>
      <c r="C125" s="88"/>
      <c r="D125" s="95">
        <v>22.329477759300286</v>
      </c>
      <c r="E125" s="95">
        <v>23.04988007561003</v>
      </c>
      <c r="F125" s="88"/>
      <c r="G125" s="88"/>
      <c r="I125">
        <v>4</v>
      </c>
      <c r="J125" s="95">
        <v>19.007015192875834</v>
      </c>
      <c r="K125" s="95">
        <v>20.821756339887127</v>
      </c>
      <c r="M125" s="95">
        <v>17.132960351063005</v>
      </c>
      <c r="N125" s="95">
        <v>18.336310642927998</v>
      </c>
      <c r="P125" s="95">
        <v>19.138535112465075</v>
      </c>
      <c r="Q125" s="95">
        <v>19.185874571931812</v>
      </c>
      <c r="S125" s="88">
        <v>436.99553350297748</v>
      </c>
      <c r="T125" s="88">
        <v>1.6891601750681162</v>
      </c>
      <c r="U125" s="88"/>
      <c r="V125" s="88">
        <v>735.16017753334643</v>
      </c>
      <c r="W125" s="88">
        <v>0.92458068183600572</v>
      </c>
      <c r="X125" s="88"/>
      <c r="Y125" s="88"/>
      <c r="Z125" s="88"/>
      <c r="AA125" s="88"/>
      <c r="AB125" s="88"/>
      <c r="AC125" s="88"/>
      <c r="AD125" s="88"/>
      <c r="AE125" s="88"/>
      <c r="AF125" s="88"/>
      <c r="AG125" s="88"/>
      <c r="AH125" s="88"/>
      <c r="AI125" s="88"/>
      <c r="AJ125" s="88"/>
    </row>
    <row r="126" spans="1:36">
      <c r="A126" s="88"/>
      <c r="B126" s="88"/>
      <c r="C126" s="88"/>
      <c r="D126" s="95">
        <v>20.094717693220055</v>
      </c>
      <c r="E126" s="95">
        <v>20.373050196892468</v>
      </c>
      <c r="F126" s="88"/>
      <c r="G126" s="88"/>
      <c r="I126">
        <v>5</v>
      </c>
      <c r="J126" s="95">
        <v>19.33376879962832</v>
      </c>
      <c r="K126" s="95">
        <v>20.374307696985998</v>
      </c>
      <c r="M126" s="95">
        <v>20.532575198983512</v>
      </c>
      <c r="N126" s="95">
        <v>19.755671686729535</v>
      </c>
      <c r="P126" s="95">
        <v>18.36477771443656</v>
      </c>
      <c r="Q126" s="95">
        <v>18.771319973093068</v>
      </c>
      <c r="S126" s="88">
        <v>649.04515182994146</v>
      </c>
      <c r="T126" s="88">
        <v>1.6293086990841563</v>
      </c>
      <c r="U126" s="88"/>
      <c r="V126" s="88">
        <v>514.18345931698866</v>
      </c>
      <c r="W126" s="88">
        <v>1.2593616006021944</v>
      </c>
      <c r="X126" s="88"/>
      <c r="Y126" s="88"/>
      <c r="Z126" s="88"/>
      <c r="AA126" s="88"/>
      <c r="AB126" s="88"/>
      <c r="AC126" s="88"/>
      <c r="AD126" s="88"/>
      <c r="AE126" s="88"/>
      <c r="AF126" s="88"/>
      <c r="AG126" s="88"/>
      <c r="AH126" s="88"/>
      <c r="AI126" s="88"/>
      <c r="AJ126" s="88"/>
    </row>
    <row r="127" spans="1:36">
      <c r="A127" s="88"/>
      <c r="B127" s="88"/>
      <c r="C127" s="88"/>
      <c r="D127" s="95"/>
      <c r="E127" s="95"/>
      <c r="F127" s="88"/>
      <c r="G127" s="88"/>
      <c r="I127">
        <v>6</v>
      </c>
      <c r="J127" s="95">
        <v>21.46530665452568</v>
      </c>
      <c r="K127" s="95">
        <v>21.940527266472024</v>
      </c>
      <c r="M127" s="95">
        <v>18.023347452090043</v>
      </c>
      <c r="N127" s="95">
        <v>19.5940038227474</v>
      </c>
      <c r="P127" s="95">
        <v>19.741546676466417</v>
      </c>
      <c r="Q127" s="95">
        <v>18.157062350555748</v>
      </c>
      <c r="S127" s="88">
        <v>453.97875038934825</v>
      </c>
      <c r="T127" s="88">
        <v>1.1985501517618899</v>
      </c>
      <c r="U127" s="88"/>
      <c r="V127" s="88">
        <v>463.64070699343046</v>
      </c>
      <c r="W127" s="88">
        <v>1.3438786797971844</v>
      </c>
      <c r="X127" s="88"/>
      <c r="Y127" s="88"/>
      <c r="Z127" s="88"/>
      <c r="AA127" s="88"/>
      <c r="AB127" s="88"/>
      <c r="AC127" s="88"/>
      <c r="AD127" s="88"/>
      <c r="AE127" s="88"/>
      <c r="AF127" s="88"/>
      <c r="AG127" s="88"/>
      <c r="AH127" s="88"/>
      <c r="AI127" s="88"/>
      <c r="AJ127" s="88"/>
    </row>
    <row r="128" spans="1:36">
      <c r="A128" s="88"/>
      <c r="B128" s="88"/>
      <c r="C128" s="88"/>
      <c r="D128" s="95">
        <v>16.795326143810801</v>
      </c>
      <c r="E128" s="95">
        <v>22.153181038850907</v>
      </c>
      <c r="F128" s="88"/>
      <c r="G128" s="88"/>
      <c r="I128">
        <v>7</v>
      </c>
      <c r="J128" s="95">
        <v>21.287631045606808</v>
      </c>
      <c r="K128" s="95">
        <v>24.519826124984831</v>
      </c>
      <c r="M128" s="95">
        <v>17.039396460451687</v>
      </c>
      <c r="N128" s="95">
        <v>19.111775769380131</v>
      </c>
      <c r="P128" s="95">
        <v>21.992999736159121</v>
      </c>
      <c r="Q128" s="95">
        <v>22.461078396257079</v>
      </c>
      <c r="S128" s="88">
        <v>643.55981514481596</v>
      </c>
      <c r="T128" s="88">
        <v>1.9589236898466857</v>
      </c>
      <c r="U128" s="88"/>
      <c r="V128" s="88">
        <v>553.17162687059908</v>
      </c>
      <c r="W128" s="88">
        <v>1.2048748854475984</v>
      </c>
      <c r="X128" s="88"/>
      <c r="Y128" s="88"/>
      <c r="Z128" s="88"/>
      <c r="AA128" s="88"/>
      <c r="AB128" s="88"/>
      <c r="AC128" s="88"/>
      <c r="AD128" s="88"/>
      <c r="AE128" s="88"/>
      <c r="AF128" s="88"/>
      <c r="AG128" s="88"/>
      <c r="AH128" s="88"/>
      <c r="AI128" s="88"/>
      <c r="AJ128" s="88"/>
    </row>
    <row r="129" spans="1:36">
      <c r="A129" s="88"/>
      <c r="B129" s="88"/>
      <c r="C129" s="88"/>
      <c r="D129" s="95">
        <v>19.389223843829715</v>
      </c>
      <c r="E129" s="95">
        <v>19.330840497198302</v>
      </c>
      <c r="F129" s="88"/>
      <c r="G129" s="88"/>
      <c r="I129">
        <v>8</v>
      </c>
      <c r="J129" s="95">
        <v>20.723846777489179</v>
      </c>
      <c r="K129" s="95">
        <v>20.153455491639715</v>
      </c>
      <c r="M129" s="95">
        <v>21.617294728466565</v>
      </c>
      <c r="N129" s="95">
        <v>20.146354023775142</v>
      </c>
      <c r="P129" s="95">
        <v>18.883581304382769</v>
      </c>
      <c r="Q129" s="95">
        <v>19.020374088060269</v>
      </c>
      <c r="S129" s="88"/>
      <c r="T129" s="88"/>
      <c r="U129" s="88"/>
      <c r="V129" s="88">
        <v>488.30443297219597</v>
      </c>
      <c r="W129" s="88">
        <v>1.27104934077478</v>
      </c>
      <c r="X129" s="88"/>
      <c r="Y129" s="88"/>
      <c r="Z129" s="88"/>
      <c r="AA129" s="88"/>
      <c r="AB129" s="88"/>
      <c r="AC129" s="88"/>
      <c r="AD129" s="88"/>
      <c r="AE129" s="88"/>
      <c r="AF129" s="88"/>
      <c r="AG129" s="88"/>
      <c r="AH129" s="88"/>
      <c r="AI129" s="88"/>
      <c r="AJ129" s="88"/>
    </row>
    <row r="130" spans="1:36">
      <c r="A130" s="88"/>
      <c r="B130" s="88"/>
      <c r="C130" s="88"/>
      <c r="D130" s="95">
        <v>20.302263202658413</v>
      </c>
      <c r="E130" s="95">
        <v>21.11656314558439</v>
      </c>
      <c r="F130" s="88"/>
      <c r="G130" s="88"/>
      <c r="I130">
        <v>9</v>
      </c>
      <c r="J130" s="95">
        <v>19.519610849022172</v>
      </c>
      <c r="K130" s="95">
        <v>20.988456301022008</v>
      </c>
      <c r="M130" s="95">
        <v>20.583584086190022</v>
      </c>
      <c r="N130" s="95">
        <v>19.336998088401984</v>
      </c>
      <c r="P130" s="95">
        <v>20.238072081476361</v>
      </c>
      <c r="Q130" s="95">
        <v>22.456646947075249</v>
      </c>
      <c r="S130" s="88"/>
      <c r="T130" s="88"/>
      <c r="U130" s="88"/>
      <c r="V130" s="88">
        <v>402.70993498227409</v>
      </c>
      <c r="W130" s="88">
        <v>1.3378092854854349</v>
      </c>
      <c r="X130" s="88"/>
      <c r="Y130" s="88"/>
      <c r="Z130" s="88"/>
      <c r="AA130" s="88"/>
      <c r="AB130" s="88"/>
      <c r="AC130" s="88"/>
      <c r="AD130" s="88"/>
      <c r="AE130" s="88"/>
      <c r="AF130" s="88"/>
      <c r="AG130" s="88"/>
      <c r="AH130" s="88"/>
      <c r="AI130" s="88"/>
      <c r="AJ130" s="88"/>
    </row>
    <row r="131" spans="1:36">
      <c r="A131" s="88"/>
      <c r="B131" s="88"/>
      <c r="C131" s="88"/>
      <c r="D131" s="95">
        <v>18.436834935702446</v>
      </c>
      <c r="E131" s="95">
        <v>19.49159678150145</v>
      </c>
      <c r="F131" s="88"/>
      <c r="G131" s="88"/>
      <c r="I131">
        <v>10</v>
      </c>
      <c r="J131" s="95">
        <v>18.905518223878932</v>
      </c>
      <c r="K131" s="95">
        <v>22.071211658942968</v>
      </c>
      <c r="M131" s="95">
        <v>22.185247488554648</v>
      </c>
      <c r="N131" s="95">
        <v>20.490198107602119</v>
      </c>
      <c r="P131" s="95">
        <v>18.99333676310777</v>
      </c>
      <c r="Q131" s="95">
        <v>20.58906396239313</v>
      </c>
      <c r="S131" s="88"/>
      <c r="T131" s="88"/>
      <c r="U131" s="88"/>
      <c r="V131" s="88"/>
      <c r="W131" s="88"/>
      <c r="X131" s="88"/>
      <c r="Y131" s="88"/>
      <c r="Z131" s="88"/>
      <c r="AA131" s="88"/>
      <c r="AB131" s="88"/>
      <c r="AC131" s="88"/>
      <c r="AD131" s="88"/>
      <c r="AE131" s="88"/>
      <c r="AF131" s="88"/>
      <c r="AG131" s="88"/>
      <c r="AH131" s="88"/>
      <c r="AI131" s="88"/>
      <c r="AJ131" s="88"/>
    </row>
    <row r="132" spans="1:36">
      <c r="A132" s="88"/>
      <c r="B132" s="88"/>
      <c r="C132" s="88"/>
      <c r="D132" s="95">
        <v>20.492237767673188</v>
      </c>
      <c r="E132" s="95">
        <v>19.333117164166595</v>
      </c>
      <c r="F132" s="88"/>
      <c r="G132" s="88"/>
      <c r="I132">
        <v>11</v>
      </c>
      <c r="J132" s="95">
        <v>21.492492918658254</v>
      </c>
      <c r="K132" s="95">
        <v>23.020164017845669</v>
      </c>
      <c r="M132" s="95">
        <v>17.9442219757264</v>
      </c>
      <c r="N132" s="95">
        <v>20.538787563890487</v>
      </c>
      <c r="P132" s="95">
        <v>19.78106703422096</v>
      </c>
      <c r="Q132" s="95">
        <v>23.070115618767513</v>
      </c>
      <c r="S132" s="88"/>
      <c r="T132" s="88"/>
      <c r="U132" s="88"/>
      <c r="V132" s="88"/>
      <c r="W132" s="88"/>
      <c r="X132" s="88"/>
      <c r="Y132" s="88"/>
      <c r="Z132" s="88"/>
      <c r="AA132" s="88"/>
      <c r="AB132" s="88"/>
      <c r="AC132" s="88"/>
      <c r="AD132" s="88"/>
      <c r="AE132" s="88"/>
      <c r="AF132" s="88"/>
      <c r="AG132" s="88"/>
      <c r="AH132" s="88"/>
      <c r="AI132" s="88"/>
      <c r="AJ132" s="88"/>
    </row>
    <row r="133" spans="1:36">
      <c r="A133" s="88"/>
      <c r="B133" s="88"/>
      <c r="C133" s="88"/>
      <c r="D133" s="95">
        <v>18.565035387257794</v>
      </c>
      <c r="E133" s="95">
        <v>19.542334040388649</v>
      </c>
      <c r="F133" s="88"/>
      <c r="G133" s="88"/>
      <c r="I133">
        <v>12</v>
      </c>
      <c r="J133" s="95">
        <v>19.172722804234201</v>
      </c>
      <c r="K133" s="95">
        <v>22.366629674870968</v>
      </c>
      <c r="M133" s="95">
        <v>19.258162403409404</v>
      </c>
      <c r="N133" s="95">
        <v>17.072157194577372</v>
      </c>
      <c r="P133" s="95">
        <v>19.741316504662041</v>
      </c>
      <c r="Q133" s="95">
        <v>21.790554677523293</v>
      </c>
      <c r="S133" s="88"/>
      <c r="T133" s="88"/>
      <c r="U133" s="88"/>
      <c r="V133" s="88"/>
      <c r="W133" s="88"/>
      <c r="X133" s="88"/>
      <c r="Y133" s="88"/>
      <c r="Z133" s="88"/>
      <c r="AA133" s="88"/>
      <c r="AB133" s="88"/>
      <c r="AC133" s="88"/>
      <c r="AD133" s="88"/>
      <c r="AE133" s="88"/>
      <c r="AF133" s="88"/>
      <c r="AG133" s="88"/>
      <c r="AH133" s="88"/>
      <c r="AI133" s="88"/>
      <c r="AJ133" s="88"/>
    </row>
    <row r="134" spans="1:36">
      <c r="A134" s="88"/>
      <c r="B134" s="88"/>
      <c r="C134" s="88"/>
      <c r="D134" s="95">
        <v>19.301997526855146</v>
      </c>
      <c r="E134" s="95">
        <v>20.034795787508241</v>
      </c>
      <c r="F134" s="88"/>
      <c r="G134" s="88"/>
      <c r="I134">
        <v>13</v>
      </c>
      <c r="J134" s="95">
        <v>19.396192273466308</v>
      </c>
      <c r="K134" s="95">
        <v>22.058446441212897</v>
      </c>
      <c r="M134" s="95">
        <v>20.087635988165516</v>
      </c>
      <c r="N134" s="95">
        <v>19.096953790559848</v>
      </c>
      <c r="P134" s="95">
        <v>19.746185145301695</v>
      </c>
      <c r="Q134" s="95">
        <v>20.454299167684901</v>
      </c>
      <c r="S134" s="88"/>
      <c r="T134" s="88"/>
      <c r="U134" s="88"/>
      <c r="V134" s="88"/>
      <c r="W134" s="88"/>
      <c r="X134" s="88"/>
      <c r="Y134" s="88"/>
      <c r="Z134" s="88"/>
      <c r="AA134" s="88"/>
      <c r="AB134" s="88"/>
      <c r="AC134" s="88"/>
      <c r="AD134" s="88"/>
      <c r="AE134" s="88"/>
      <c r="AF134" s="88"/>
      <c r="AG134" s="88"/>
      <c r="AH134" s="88"/>
      <c r="AI134" s="88"/>
      <c r="AJ134" s="88"/>
    </row>
    <row r="135" spans="1:36">
      <c r="A135" s="88"/>
      <c r="B135" s="88"/>
      <c r="C135" s="88"/>
      <c r="D135" s="95">
        <v>19.235175508752082</v>
      </c>
      <c r="E135" s="95">
        <v>20.174623858513179</v>
      </c>
      <c r="F135" s="88"/>
      <c r="G135" s="88"/>
      <c r="I135">
        <v>14</v>
      </c>
      <c r="J135" s="95">
        <v>22.238111882361981</v>
      </c>
      <c r="K135" s="95">
        <v>22.158458318714541</v>
      </c>
      <c r="M135" s="95">
        <v>18.748527156060192</v>
      </c>
      <c r="N135" s="95">
        <v>18.900209003270291</v>
      </c>
      <c r="P135" s="95">
        <v>18.81607581423193</v>
      </c>
      <c r="Q135" s="95">
        <v>21.385333016057011</v>
      </c>
      <c r="S135" s="88"/>
      <c r="T135" s="88"/>
      <c r="U135" s="88"/>
      <c r="V135" s="88"/>
      <c r="W135" s="88"/>
      <c r="X135" s="88"/>
      <c r="Y135" s="88"/>
      <c r="Z135" s="88"/>
      <c r="AA135" s="88"/>
      <c r="AB135" s="88"/>
      <c r="AC135" s="88"/>
      <c r="AD135" s="88"/>
      <c r="AE135" s="88"/>
      <c r="AF135" s="88"/>
      <c r="AG135" s="88"/>
      <c r="AH135" s="88"/>
      <c r="AI135" s="88"/>
      <c r="AJ135" s="88"/>
    </row>
    <row r="136" spans="1:36">
      <c r="A136" s="88"/>
      <c r="B136" s="88"/>
      <c r="C136" s="88"/>
      <c r="D136" s="95">
        <v>18.210856027199355</v>
      </c>
      <c r="E136" s="95">
        <v>20.160017768367343</v>
      </c>
      <c r="F136" s="88"/>
      <c r="G136" s="88"/>
      <c r="I136">
        <v>15</v>
      </c>
      <c r="J136" s="95">
        <v>20.141366172050262</v>
      </c>
      <c r="K136" s="95">
        <v>22.624567675118076</v>
      </c>
      <c r="M136" s="95">
        <v>18.667739380594522</v>
      </c>
      <c r="N136" s="95">
        <v>16.700946027241198</v>
      </c>
      <c r="P136" s="95">
        <v>22.056466470999666</v>
      </c>
      <c r="Q136" s="95">
        <v>18.494215239227238</v>
      </c>
      <c r="S136" s="88"/>
      <c r="T136" s="88"/>
      <c r="U136" s="88"/>
      <c r="V136" s="88"/>
      <c r="W136" s="88"/>
      <c r="X136" s="88"/>
      <c r="Y136" s="88"/>
      <c r="Z136" s="88"/>
      <c r="AA136" s="88"/>
      <c r="AB136" s="88"/>
      <c r="AC136" s="88"/>
      <c r="AD136" s="88"/>
      <c r="AE136" s="88"/>
      <c r="AF136" s="88"/>
      <c r="AG136" s="88"/>
      <c r="AH136" s="88"/>
      <c r="AI136" s="88"/>
      <c r="AJ136" s="88"/>
    </row>
    <row r="137" spans="1:36">
      <c r="A137" s="88"/>
      <c r="B137" s="88"/>
      <c r="C137" s="88"/>
      <c r="D137" s="95">
        <v>19.159366951840955</v>
      </c>
      <c r="E137" s="95">
        <v>19.64879366760233</v>
      </c>
      <c r="F137" s="88"/>
      <c r="G137" s="88"/>
      <c r="I137">
        <v>16</v>
      </c>
      <c r="J137" s="95">
        <v>21.99290665678496</v>
      </c>
      <c r="K137" s="95">
        <v>20.22042106625393</v>
      </c>
      <c r="M137" s="95">
        <v>18.297672668360743</v>
      </c>
      <c r="N137" s="95">
        <v>18.865767692287626</v>
      </c>
      <c r="P137" s="95">
        <v>20.572646094674177</v>
      </c>
      <c r="Q137" s="95">
        <v>20.309150544465066</v>
      </c>
      <c r="S137" s="88"/>
      <c r="T137" s="88"/>
      <c r="U137" s="88"/>
      <c r="V137" s="88"/>
      <c r="W137" s="88"/>
      <c r="X137" s="88"/>
      <c r="Y137" s="88"/>
      <c r="Z137" s="88"/>
      <c r="AA137" s="88"/>
      <c r="AB137" s="88"/>
      <c r="AC137" s="88"/>
      <c r="AD137" s="88"/>
      <c r="AE137" s="88"/>
      <c r="AF137" s="88"/>
      <c r="AG137" s="88"/>
      <c r="AH137" s="88"/>
      <c r="AI137" s="88"/>
      <c r="AJ137" s="88"/>
    </row>
    <row r="138" spans="1:36">
      <c r="A138" s="88"/>
      <c r="B138" s="88"/>
      <c r="C138" s="88"/>
      <c r="D138" s="95">
        <v>19.663896409745973</v>
      </c>
      <c r="E138" s="95">
        <v>20.802499016176377</v>
      </c>
      <c r="F138" s="88"/>
      <c r="G138" s="88"/>
      <c r="I138">
        <v>17</v>
      </c>
      <c r="J138" s="95">
        <v>22.473735836758962</v>
      </c>
      <c r="K138" s="95">
        <v>21.91724063821254</v>
      </c>
      <c r="M138" s="95">
        <v>18.964553292717916</v>
      </c>
      <c r="N138" s="95">
        <v>21.254387035279002</v>
      </c>
      <c r="P138" s="95">
        <v>20.050237694480231</v>
      </c>
      <c r="Q138" s="95">
        <v>21.774794939879595</v>
      </c>
      <c r="S138" s="88"/>
      <c r="T138" s="88"/>
      <c r="U138" s="88"/>
      <c r="V138" s="88"/>
      <c r="W138" s="88"/>
      <c r="X138" s="88"/>
      <c r="Y138" s="88"/>
      <c r="Z138" s="88"/>
      <c r="AA138" s="88"/>
      <c r="AB138" s="88"/>
      <c r="AC138" s="88"/>
      <c r="AD138" s="88"/>
      <c r="AE138" s="88"/>
      <c r="AF138" s="88"/>
      <c r="AG138" s="88"/>
      <c r="AH138" s="88"/>
      <c r="AI138" s="88"/>
      <c r="AJ138" s="88"/>
    </row>
    <row r="139" spans="1:36">
      <c r="A139" s="88"/>
      <c r="B139" s="88"/>
      <c r="C139" s="88"/>
      <c r="D139" s="95">
        <v>17.154431996877957</v>
      </c>
      <c r="E139" s="95">
        <v>20.13450146878014</v>
      </c>
      <c r="F139" s="88"/>
      <c r="G139" s="88"/>
      <c r="I139">
        <v>18</v>
      </c>
      <c r="J139" s="95">
        <v>18.368789269108124</v>
      </c>
      <c r="K139" s="95">
        <v>23.302983297216883</v>
      </c>
      <c r="M139" s="95">
        <v>20.227342236099521</v>
      </c>
      <c r="N139" s="95">
        <v>16.900591712182329</v>
      </c>
      <c r="P139" s="95">
        <v>20.066097608179266</v>
      </c>
      <c r="Q139" s="95">
        <v>18.841230109250333</v>
      </c>
      <c r="S139" s="88"/>
      <c r="T139" s="88"/>
      <c r="U139" s="88"/>
      <c r="V139" s="88"/>
      <c r="W139" s="88"/>
      <c r="X139" s="88"/>
      <c r="Y139" s="88"/>
      <c r="Z139" s="88"/>
      <c r="AA139" s="88"/>
      <c r="AB139" s="88"/>
      <c r="AC139" s="88"/>
      <c r="AD139" s="88"/>
      <c r="AE139" s="88"/>
      <c r="AF139" s="88"/>
      <c r="AG139" s="88"/>
      <c r="AH139" s="88"/>
      <c r="AI139" s="88"/>
      <c r="AJ139" s="88"/>
    </row>
    <row r="140" spans="1:36">
      <c r="A140" s="88"/>
      <c r="B140" s="88"/>
      <c r="C140" s="88"/>
      <c r="D140" s="95">
        <v>20.347672525975149</v>
      </c>
      <c r="E140" s="95">
        <v>18.031295891063728</v>
      </c>
      <c r="F140" s="88"/>
      <c r="G140" s="88"/>
      <c r="I140">
        <v>19</v>
      </c>
      <c r="J140" s="95">
        <v>17.374854906565339</v>
      </c>
      <c r="K140" s="95">
        <v>23.673688707410047</v>
      </c>
      <c r="M140" s="95">
        <v>18.646970631865102</v>
      </c>
      <c r="N140" s="95">
        <v>19.377013810198022</v>
      </c>
      <c r="P140" s="95">
        <v>19.128850025245768</v>
      </c>
      <c r="Q140" s="95">
        <v>20.056298809367192</v>
      </c>
      <c r="S140" s="88"/>
      <c r="T140" s="88"/>
      <c r="U140" s="88"/>
      <c r="V140" s="88"/>
      <c r="W140" s="88"/>
      <c r="X140" s="88"/>
      <c r="Y140" s="88"/>
      <c r="Z140" s="88"/>
      <c r="AA140" s="88"/>
      <c r="AB140" s="88"/>
      <c r="AC140" s="88"/>
      <c r="AD140" s="88"/>
      <c r="AE140" s="88"/>
      <c r="AF140" s="88"/>
      <c r="AG140" s="88"/>
      <c r="AH140" s="88"/>
      <c r="AI140" s="88"/>
      <c r="AJ140" s="88"/>
    </row>
    <row r="141" spans="1:36">
      <c r="A141" s="88"/>
      <c r="B141" s="88"/>
      <c r="C141" s="88"/>
      <c r="D141" s="95">
        <v>19.092102981444665</v>
      </c>
      <c r="E141" s="95">
        <v>18.483626423902638</v>
      </c>
      <c r="F141" s="88"/>
      <c r="G141" s="88"/>
      <c r="I141">
        <v>20</v>
      </c>
      <c r="J141" s="95">
        <v>19.98275460096815</v>
      </c>
      <c r="K141" s="95">
        <v>22.48364064352338</v>
      </c>
      <c r="M141" s="95">
        <v>18.244362717706331</v>
      </c>
      <c r="N141" s="95">
        <v>17.694264777813387</v>
      </c>
      <c r="P141" s="95">
        <v>19.719634497407785</v>
      </c>
      <c r="Q141" s="95">
        <v>20.237695875018645</v>
      </c>
      <c r="S141" s="88"/>
      <c r="T141" s="88"/>
      <c r="U141" s="88"/>
      <c r="V141" s="88"/>
      <c r="W141" s="88"/>
      <c r="X141" s="88"/>
      <c r="Y141" s="88"/>
      <c r="Z141" s="88"/>
      <c r="AA141" s="88"/>
      <c r="AB141" s="88"/>
      <c r="AC141" s="88"/>
      <c r="AD141" s="88"/>
      <c r="AE141" s="88"/>
      <c r="AF141" s="88"/>
      <c r="AG141" s="88"/>
      <c r="AH141" s="88"/>
      <c r="AI141" s="88"/>
      <c r="AJ141" s="88"/>
    </row>
    <row r="142" spans="1:36">
      <c r="A142" s="88"/>
      <c r="B142" s="88"/>
      <c r="C142" s="88"/>
      <c r="D142" s="95">
        <v>19.748225062156624</v>
      </c>
      <c r="E142" s="95">
        <v>20.2776616496946</v>
      </c>
      <c r="F142" s="88"/>
      <c r="G142" s="88"/>
      <c r="I142">
        <v>21</v>
      </c>
      <c r="J142" s="95">
        <v>17.978475015911297</v>
      </c>
      <c r="K142" s="95">
        <v>24.481823052350006</v>
      </c>
      <c r="M142" s="95">
        <v>16.741701978999522</v>
      </c>
      <c r="N142" s="95">
        <v>19.160627754926001</v>
      </c>
      <c r="P142" s="95">
        <v>20.519189075804917</v>
      </c>
      <c r="Q142" s="95">
        <v>18.544110228438345</v>
      </c>
      <c r="S142" s="88"/>
      <c r="T142" s="88"/>
      <c r="U142" s="88"/>
      <c r="V142" s="88"/>
      <c r="W142" s="88"/>
      <c r="X142" s="88"/>
      <c r="Y142" s="88"/>
      <c r="Z142" s="88"/>
      <c r="AA142" s="88"/>
      <c r="AB142" s="88"/>
      <c r="AC142" s="88"/>
      <c r="AD142" s="88"/>
      <c r="AE142" s="88"/>
      <c r="AF142" s="88"/>
      <c r="AG142" s="88"/>
      <c r="AH142" s="88"/>
      <c r="AI142" s="88"/>
      <c r="AJ142" s="88"/>
    </row>
    <row r="143" spans="1:36">
      <c r="A143" s="88"/>
      <c r="B143" s="88"/>
      <c r="C143" s="88"/>
      <c r="D143" s="95">
        <v>20.409469013867422</v>
      </c>
      <c r="E143" s="95">
        <v>18.864510884772727</v>
      </c>
      <c r="F143" s="88"/>
      <c r="G143" s="88"/>
      <c r="I143">
        <v>22</v>
      </c>
      <c r="J143" s="95">
        <v>20.255507133695225</v>
      </c>
      <c r="K143" s="95">
        <v>23.038613145371521</v>
      </c>
      <c r="M143" s="95">
        <v>19.440877190676549</v>
      </c>
      <c r="N143" s="95">
        <v>16.349194160062268</v>
      </c>
      <c r="P143" s="95">
        <v>19.343616170988774</v>
      </c>
      <c r="Q143" s="95">
        <v>18.296029017833398</v>
      </c>
      <c r="S143" s="88"/>
      <c r="T143" s="88"/>
      <c r="U143" s="88"/>
      <c r="V143" s="88"/>
      <c r="W143" s="88"/>
      <c r="X143" s="88"/>
      <c r="Y143" s="88"/>
      <c r="Z143" s="88"/>
      <c r="AA143" s="88"/>
      <c r="AB143" s="88"/>
      <c r="AC143" s="88"/>
      <c r="AD143" s="88"/>
      <c r="AE143" s="88"/>
      <c r="AF143" s="88"/>
      <c r="AG143" s="88"/>
      <c r="AH143" s="88"/>
      <c r="AI143" s="88"/>
      <c r="AJ143" s="88"/>
    </row>
    <row r="144" spans="1:36">
      <c r="A144" s="88"/>
      <c r="B144" s="88"/>
      <c r="C144" s="88"/>
      <c r="D144" s="95">
        <v>18.652617003650764</v>
      </c>
      <c r="E144" s="95">
        <v>20.277321466232053</v>
      </c>
      <c r="F144" s="88"/>
      <c r="G144" s="88"/>
      <c r="I144">
        <v>23</v>
      </c>
      <c r="J144" s="95">
        <v>20.967870062665636</v>
      </c>
      <c r="K144" s="95">
        <v>21.678573421821692</v>
      </c>
      <c r="M144" s="95">
        <v>16.963350460020038</v>
      </c>
      <c r="N144" s="95">
        <v>17.026970486080931</v>
      </c>
      <c r="P144" s="95">
        <v>19.126781317796603</v>
      </c>
      <c r="Q144" s="95">
        <v>18.392781914542418</v>
      </c>
      <c r="S144" s="88"/>
      <c r="T144" s="88"/>
      <c r="U144" s="88"/>
      <c r="V144" s="88"/>
      <c r="W144" s="88"/>
      <c r="X144" s="88"/>
      <c r="Y144" s="88"/>
      <c r="Z144" s="88"/>
      <c r="AA144" s="88"/>
      <c r="AB144" s="88"/>
      <c r="AC144" s="88"/>
      <c r="AD144" s="88"/>
      <c r="AE144" s="88"/>
      <c r="AF144" s="88"/>
      <c r="AG144" s="88"/>
      <c r="AH144" s="88"/>
      <c r="AI144" s="88"/>
      <c r="AJ144" s="88"/>
    </row>
    <row r="145" spans="1:36">
      <c r="A145" s="88"/>
      <c r="B145" s="88"/>
      <c r="C145" s="88"/>
      <c r="D145" s="95">
        <v>21.553597710540963</v>
      </c>
      <c r="E145" s="95">
        <v>22.303488590315514</v>
      </c>
      <c r="F145" s="88"/>
      <c r="G145" s="88"/>
      <c r="I145">
        <v>24</v>
      </c>
      <c r="J145" s="95">
        <v>19.262092773868726</v>
      </c>
      <c r="K145" s="95">
        <v>22.574468703911773</v>
      </c>
      <c r="M145" s="95">
        <v>19.248438933264925</v>
      </c>
      <c r="N145" s="95">
        <v>17.109255024631963</v>
      </c>
      <c r="P145" s="95">
        <v>21.674871668092788</v>
      </c>
      <c r="Q145" s="95">
        <v>20.57913032510524</v>
      </c>
      <c r="S145" s="88"/>
      <c r="T145" s="88"/>
      <c r="U145" s="88"/>
      <c r="V145" s="88"/>
      <c r="W145" s="88"/>
      <c r="X145" s="88"/>
      <c r="Y145" s="88"/>
      <c r="Z145" s="88"/>
      <c r="AA145" s="88"/>
      <c r="AB145" s="88"/>
      <c r="AC145" s="88"/>
      <c r="AD145" s="88"/>
      <c r="AE145" s="88"/>
      <c r="AF145" s="88"/>
      <c r="AG145" s="88"/>
      <c r="AH145" s="88"/>
      <c r="AI145" s="88"/>
      <c r="AJ145" s="88"/>
    </row>
    <row r="146" spans="1:36">
      <c r="A146" s="88"/>
      <c r="B146" s="88"/>
      <c r="C146" s="88"/>
      <c r="D146" s="95">
        <v>20.93728181332936</v>
      </c>
      <c r="E146" s="95">
        <v>19.633111434703693</v>
      </c>
      <c r="F146" s="88"/>
      <c r="G146" s="88"/>
      <c r="I146">
        <v>25</v>
      </c>
      <c r="J146" s="95">
        <v>19.562203385875915</v>
      </c>
      <c r="K146" s="95">
        <v>22.132447059097522</v>
      </c>
      <c r="M146" s="95">
        <v>19.602944812340073</v>
      </c>
      <c r="N146" s="95">
        <v>20.325711613080376</v>
      </c>
      <c r="P146" s="95">
        <v>18.416466658671123</v>
      </c>
      <c r="Q146" s="95">
        <v>23.057142765136252</v>
      </c>
      <c r="S146" s="88"/>
      <c r="T146" s="88"/>
      <c r="U146" s="88"/>
      <c r="V146" s="88"/>
      <c r="W146" s="88"/>
      <c r="X146" s="88"/>
      <c r="Y146" s="88"/>
      <c r="Z146" s="88"/>
      <c r="AA146" s="88"/>
      <c r="AB146" s="88"/>
      <c r="AC146" s="88"/>
      <c r="AD146" s="88"/>
      <c r="AE146" s="88"/>
      <c r="AF146" s="88"/>
      <c r="AG146" s="88"/>
      <c r="AH146" s="88"/>
      <c r="AI146" s="88"/>
      <c r="AJ146" s="88"/>
    </row>
    <row r="147" spans="1:36">
      <c r="A147" s="88"/>
      <c r="B147" s="88"/>
      <c r="C147" s="88"/>
      <c r="D147" s="95">
        <v>19.409318184978439</v>
      </c>
      <c r="E147" s="95">
        <v>18.93392088869469</v>
      </c>
      <c r="F147" s="88"/>
      <c r="G147" s="88"/>
      <c r="I147">
        <v>26</v>
      </c>
      <c r="J147" s="95">
        <v>20.957676699524292</v>
      </c>
      <c r="K147" s="95">
        <v>24.638631823021498</v>
      </c>
      <c r="M147" s="95">
        <v>21.291524987001033</v>
      </c>
      <c r="N147" s="95">
        <v>18.542233681785646</v>
      </c>
      <c r="P147" s="95">
        <v>20.708382550641744</v>
      </c>
      <c r="Q147" s="95">
        <v>20.25755169828977</v>
      </c>
      <c r="S147" s="88"/>
      <c r="T147" s="88"/>
      <c r="U147" s="88"/>
      <c r="V147" s="88"/>
      <c r="W147" s="88"/>
      <c r="X147" s="88"/>
      <c r="Y147" s="88"/>
      <c r="Z147" s="88"/>
      <c r="AA147" s="88"/>
      <c r="AB147" s="88"/>
      <c r="AC147" s="88"/>
      <c r="AD147" s="88"/>
      <c r="AE147" s="88"/>
      <c r="AF147" s="88"/>
      <c r="AG147" s="88"/>
      <c r="AH147" s="88"/>
      <c r="AI147" s="88"/>
      <c r="AJ147" s="88"/>
    </row>
    <row r="148" spans="1:36">
      <c r="A148" s="88"/>
      <c r="B148" s="88"/>
      <c r="C148" s="88"/>
      <c r="D148" s="95">
        <v>21.757019455197195</v>
      </c>
      <c r="E148" s="95">
        <v>18.54639831962475</v>
      </c>
      <c r="F148" s="88"/>
      <c r="G148" s="88"/>
      <c r="I148">
        <v>27</v>
      </c>
      <c r="J148" s="95">
        <v>19.301280606063823</v>
      </c>
      <c r="K148" s="95">
        <v>23.445197863542919</v>
      </c>
      <c r="M148" s="95">
        <v>19.735268625340524</v>
      </c>
      <c r="N148" s="95">
        <v>18.98333384211487</v>
      </c>
      <c r="P148" s="95">
        <v>20.021913536447482</v>
      </c>
      <c r="Q148" s="95">
        <v>20.106887704692028</v>
      </c>
      <c r="S148" s="88"/>
      <c r="T148" s="88"/>
      <c r="U148" s="88"/>
      <c r="V148" s="88"/>
      <c r="W148" s="88"/>
      <c r="X148" s="88"/>
      <c r="Y148" s="88"/>
      <c r="Z148" s="88"/>
      <c r="AA148" s="88"/>
      <c r="AB148" s="88"/>
      <c r="AC148" s="88"/>
      <c r="AD148" s="88"/>
      <c r="AE148" s="88"/>
      <c r="AF148" s="88"/>
      <c r="AG148" s="88"/>
      <c r="AH148" s="88"/>
      <c r="AI148" s="88"/>
      <c r="AJ148" s="88"/>
    </row>
    <row r="149" spans="1:36">
      <c r="A149" s="88"/>
      <c r="B149" s="88"/>
      <c r="C149" s="88"/>
      <c r="D149" s="95">
        <v>22.446865931488979</v>
      </c>
      <c r="E149" s="95">
        <v>20.237114410005532</v>
      </c>
      <c r="F149" s="88"/>
      <c r="G149" s="88"/>
      <c r="I149">
        <v>28</v>
      </c>
      <c r="J149" s="95">
        <v>20.966436497965208</v>
      </c>
      <c r="K149" s="95">
        <v>23.845139581154189</v>
      </c>
      <c r="M149" s="95">
        <v>20.8199889872506</v>
      </c>
      <c r="N149" s="95">
        <v>18.68793698793381</v>
      </c>
      <c r="P149" s="95">
        <v>21.963426608303362</v>
      </c>
      <c r="Q149" s="95">
        <v>18.557828526045665</v>
      </c>
      <c r="S149" s="88"/>
      <c r="T149" s="88"/>
      <c r="U149" s="88"/>
      <c r="V149" s="88"/>
      <c r="W149" s="88"/>
      <c r="X149" s="88"/>
      <c r="Y149" s="88"/>
      <c r="Z149" s="88"/>
      <c r="AA149" s="88"/>
      <c r="AB149" s="88"/>
      <c r="AC149" s="88"/>
      <c r="AD149" s="88"/>
      <c r="AE149" s="88"/>
      <c r="AF149" s="88"/>
      <c r="AG149" s="88"/>
      <c r="AH149" s="88"/>
      <c r="AI149" s="88"/>
      <c r="AJ149" s="88"/>
    </row>
    <row r="150" spans="1:36">
      <c r="A150" s="88"/>
      <c r="B150" s="88"/>
      <c r="C150" s="88"/>
      <c r="D150" s="95">
        <v>19.769994644494499</v>
      </c>
      <c r="E150" s="95">
        <v>19.600852699662404</v>
      </c>
      <c r="F150" s="88"/>
      <c r="G150" s="88"/>
      <c r="I150">
        <v>29</v>
      </c>
      <c r="J150" s="95">
        <v>20.024559187789649</v>
      </c>
      <c r="K150" s="95">
        <v>21.669354827463525</v>
      </c>
      <c r="M150" s="95">
        <v>17.830231554416478</v>
      </c>
      <c r="N150" s="95">
        <v>19.718409211771029</v>
      </c>
      <c r="P150" s="95">
        <v>21.802073902856726</v>
      </c>
      <c r="Q150" s="95">
        <v>20.583787938382045</v>
      </c>
      <c r="S150" s="88"/>
      <c r="T150" s="88"/>
      <c r="U150" s="88"/>
      <c r="V150" s="88"/>
      <c r="W150" s="88"/>
      <c r="X150" s="88"/>
      <c r="Y150" s="88"/>
      <c r="Z150" s="88"/>
      <c r="AA150" s="88"/>
      <c r="AB150" s="88"/>
      <c r="AC150" s="88"/>
      <c r="AD150" s="88"/>
      <c r="AE150" s="88"/>
      <c r="AF150" s="88"/>
      <c r="AG150" s="88"/>
      <c r="AH150" s="88"/>
      <c r="AI150" s="88"/>
      <c r="AJ150" s="88"/>
    </row>
    <row r="151" spans="1:36">
      <c r="A151" s="88"/>
      <c r="B151" s="88"/>
      <c r="C151" s="88"/>
      <c r="D151" s="95">
        <v>19.884850194213584</v>
      </c>
      <c r="E151" s="95">
        <v>18.724834539987782</v>
      </c>
      <c r="F151" s="88"/>
      <c r="G151" s="88"/>
      <c r="I151">
        <v>30</v>
      </c>
      <c r="J151" s="95">
        <v>22.079257687514207</v>
      </c>
      <c r="K151" s="95">
        <v>22.325353597988968</v>
      </c>
      <c r="M151" s="95">
        <v>19.113246147098707</v>
      </c>
      <c r="N151" s="95">
        <v>20.683226102066314</v>
      </c>
      <c r="P151" s="95">
        <v>20.014398237225262</v>
      </c>
      <c r="Q151" s="95">
        <v>19.63586944841532</v>
      </c>
      <c r="S151" s="88"/>
      <c r="T151" s="88"/>
      <c r="U151" s="88"/>
      <c r="V151" s="88"/>
      <c r="W151" s="88"/>
      <c r="X151" s="88"/>
      <c r="Y151" s="88"/>
      <c r="Z151" s="88"/>
      <c r="AA151" s="88"/>
      <c r="AB151" s="88"/>
      <c r="AC151" s="88"/>
      <c r="AD151" s="88"/>
      <c r="AE151" s="88"/>
      <c r="AF151" s="88"/>
      <c r="AG151" s="88"/>
      <c r="AH151" s="88"/>
      <c r="AI151" s="88"/>
      <c r="AJ151" s="88"/>
    </row>
    <row r="152" spans="1:36">
      <c r="A152" s="88"/>
      <c r="B152" s="88"/>
      <c r="C152" s="88"/>
      <c r="D152" s="95">
        <v>18.385810745437738</v>
      </c>
      <c r="E152" s="95">
        <v>21.015824182521502</v>
      </c>
      <c r="F152" s="88"/>
      <c r="G152" s="88"/>
      <c r="I152" t="s">
        <v>182</v>
      </c>
      <c r="J152">
        <f>SUM(J122:J151)/30</f>
        <v>20.130841727143565</v>
      </c>
      <c r="K152">
        <f t="shared" ref="K152:Q152" si="3">SUM(K122:K151)/30</f>
        <v>22.443823247294919</v>
      </c>
      <c r="M152">
        <f t="shared" si="3"/>
        <v>19.237006015337961</v>
      </c>
      <c r="N152">
        <f t="shared" si="3"/>
        <v>19.057730407459918</v>
      </c>
      <c r="P152">
        <f t="shared" si="3"/>
        <v>20.11015399330558</v>
      </c>
      <c r="Q152">
        <f t="shared" si="3"/>
        <v>20.146253719388486</v>
      </c>
      <c r="S152" s="88"/>
      <c r="T152" s="88"/>
      <c r="U152" s="88"/>
      <c r="V152" s="88"/>
      <c r="W152" s="88"/>
      <c r="X152" s="88"/>
      <c r="Y152" s="88"/>
      <c r="Z152" s="88"/>
      <c r="AA152" s="88"/>
      <c r="AB152" s="88"/>
      <c r="AC152" s="88"/>
      <c r="AD152" s="88"/>
      <c r="AE152" s="88"/>
      <c r="AF152" s="88"/>
      <c r="AG152" s="88"/>
      <c r="AH152" s="88"/>
      <c r="AI152" s="88"/>
      <c r="AJ152" s="88"/>
    </row>
    <row r="153" spans="1:36">
      <c r="A153" s="88"/>
      <c r="B153" s="88"/>
      <c r="C153" s="88"/>
      <c r="D153" s="95">
        <v>20.064233618249286</v>
      </c>
      <c r="E153" s="95">
        <v>20.718424475633881</v>
      </c>
      <c r="F153" s="88"/>
      <c r="G153" s="88"/>
      <c r="S153" s="88"/>
      <c r="T153" s="88"/>
      <c r="U153" s="88"/>
      <c r="V153" s="88"/>
      <c r="W153" s="88"/>
      <c r="X153" s="88"/>
      <c r="Y153" s="88"/>
      <c r="Z153" s="88"/>
      <c r="AA153" s="88"/>
      <c r="AB153" s="88"/>
      <c r="AC153" s="88"/>
      <c r="AD153" s="88"/>
      <c r="AE153" s="88"/>
      <c r="AF153" s="88"/>
      <c r="AG153" s="88"/>
      <c r="AH153" s="88"/>
      <c r="AI153" s="88"/>
      <c r="AJ153" s="88"/>
    </row>
    <row r="154" spans="1:36">
      <c r="A154" s="88"/>
      <c r="B154" s="88"/>
      <c r="C154" s="88"/>
      <c r="D154" s="95">
        <v>20.219579332464217</v>
      </c>
      <c r="E154" s="95">
        <v>21.737171062762599</v>
      </c>
      <c r="F154" s="88"/>
      <c r="G154" s="88"/>
      <c r="S154" s="88"/>
      <c r="T154" s="88"/>
      <c r="U154" s="88"/>
      <c r="V154" s="88"/>
      <c r="W154" s="88"/>
      <c r="X154" s="88"/>
      <c r="Y154" s="88"/>
      <c r="Z154" s="88"/>
      <c r="AA154" s="88"/>
      <c r="AB154" s="88"/>
      <c r="AC154" s="88"/>
      <c r="AD154" s="88"/>
      <c r="AE154" s="88"/>
      <c r="AF154" s="88"/>
      <c r="AG154" s="88"/>
      <c r="AH154" s="88"/>
      <c r="AI154" s="88"/>
      <c r="AJ154" s="88"/>
    </row>
    <row r="155" spans="1:36">
      <c r="A155" s="88"/>
      <c r="B155" s="88"/>
      <c r="C155" s="88"/>
      <c r="D155" s="95">
        <v>21.884462490318292</v>
      </c>
      <c r="E155" s="95">
        <v>20.154576140585441</v>
      </c>
      <c r="F155" s="88"/>
      <c r="G155" s="88"/>
      <c r="S155" s="88"/>
      <c r="T155" s="88"/>
      <c r="U155" s="88"/>
      <c r="V155" s="88"/>
      <c r="W155" s="88"/>
      <c r="X155" s="88"/>
      <c r="Y155" s="88"/>
      <c r="Z155" s="88"/>
      <c r="AA155" s="88"/>
      <c r="AB155" s="88"/>
      <c r="AC155" s="88"/>
      <c r="AD155" s="88"/>
      <c r="AE155" s="88"/>
      <c r="AF155" s="88"/>
      <c r="AG155" s="88"/>
      <c r="AH155" s="88"/>
      <c r="AI155" s="88"/>
      <c r="AJ155" s="88"/>
    </row>
    <row r="156" spans="1:36">
      <c r="A156" s="88"/>
      <c r="B156" s="88"/>
      <c r="C156" s="88"/>
      <c r="D156" s="95">
        <v>18.978822893728328</v>
      </c>
      <c r="E156" s="95">
        <v>22.021467203385164</v>
      </c>
      <c r="F156" s="88"/>
      <c r="G156" s="88"/>
      <c r="S156" s="88"/>
      <c r="T156" s="88"/>
      <c r="U156" s="88"/>
      <c r="V156" s="88"/>
      <c r="W156" s="88"/>
      <c r="X156" s="88"/>
      <c r="Y156" s="88"/>
      <c r="Z156" s="88"/>
      <c r="AA156" s="88"/>
      <c r="AB156" s="88"/>
      <c r="AC156" s="88"/>
      <c r="AD156" s="88"/>
      <c r="AE156" s="88"/>
      <c r="AF156" s="88"/>
      <c r="AG156" s="88"/>
      <c r="AH156" s="88"/>
      <c r="AI156" s="88"/>
      <c r="AJ156" s="88"/>
    </row>
    <row r="157" spans="1:36">
      <c r="A157" s="88"/>
      <c r="B157" s="88"/>
      <c r="C157" s="88"/>
      <c r="D157" s="95">
        <v>20.980953767894785</v>
      </c>
      <c r="E157" s="95">
        <v>22.190121056177887</v>
      </c>
      <c r="F157" s="88"/>
      <c r="G157" s="88"/>
      <c r="S157" s="88"/>
      <c r="T157" s="88"/>
      <c r="U157" s="88"/>
      <c r="V157" s="88"/>
      <c r="W157" s="88"/>
      <c r="X157" s="88"/>
      <c r="Y157" s="88"/>
      <c r="Z157" s="88"/>
      <c r="AA157" s="88"/>
      <c r="AB157" s="88"/>
      <c r="AC157" s="88"/>
      <c r="AD157" s="88"/>
      <c r="AE157" s="88"/>
      <c r="AF157" s="88"/>
      <c r="AG157" s="88"/>
      <c r="AH157" s="88"/>
      <c r="AI157" s="88"/>
      <c r="AJ157" s="88"/>
    </row>
    <row r="158" spans="1:36">
      <c r="A158" s="88"/>
      <c r="B158" s="88"/>
      <c r="C158" s="88"/>
      <c r="D158" s="95"/>
      <c r="E158" s="95"/>
      <c r="F158" s="88"/>
      <c r="G158" s="88"/>
      <c r="S158" s="88"/>
      <c r="T158" s="88"/>
      <c r="U158" s="88"/>
      <c r="V158" s="88"/>
      <c r="W158" s="88"/>
      <c r="X158" s="88"/>
      <c r="Y158" s="88"/>
      <c r="Z158" s="88"/>
      <c r="AA158" s="88"/>
      <c r="AB158" s="88"/>
      <c r="AC158" s="88"/>
      <c r="AD158" s="88"/>
      <c r="AE158" s="88"/>
      <c r="AF158" s="88"/>
      <c r="AG158" s="88"/>
      <c r="AH158" s="88"/>
      <c r="AI158" s="88"/>
      <c r="AJ158" s="88"/>
    </row>
    <row r="159" spans="1:36">
      <c r="A159" s="88"/>
      <c r="B159" s="88"/>
      <c r="C159" s="88"/>
      <c r="D159" s="95">
        <v>20.415434837532892</v>
      </c>
      <c r="E159" s="95">
        <v>21.714624584768256</v>
      </c>
      <c r="F159" s="88"/>
      <c r="G159" s="88"/>
      <c r="S159" s="88"/>
      <c r="T159" s="88"/>
      <c r="U159" s="88"/>
      <c r="V159" s="88"/>
      <c r="W159" s="88"/>
      <c r="X159" s="88"/>
      <c r="Y159" s="88"/>
      <c r="Z159" s="88"/>
      <c r="AA159" s="88"/>
      <c r="AB159" s="88"/>
      <c r="AC159" s="88"/>
      <c r="AD159" s="88"/>
      <c r="AE159" s="88"/>
      <c r="AF159" s="88"/>
      <c r="AG159" s="88"/>
      <c r="AH159" s="88"/>
      <c r="AI159" s="88"/>
      <c r="AJ159" s="88"/>
    </row>
    <row r="160" spans="1:36">
      <c r="A160" s="88"/>
      <c r="B160" s="88"/>
      <c r="C160" s="88"/>
      <c r="D160" s="95">
        <v>18.951919333377209</v>
      </c>
      <c r="E160" s="95">
        <v>21.183679316582086</v>
      </c>
      <c r="F160" s="88"/>
      <c r="G160" s="88"/>
      <c r="S160" s="88"/>
      <c r="T160" s="88"/>
      <c r="U160" s="88"/>
      <c r="V160" s="88"/>
      <c r="W160" s="88"/>
      <c r="X160" s="88"/>
      <c r="Y160" s="88"/>
      <c r="Z160" s="88"/>
      <c r="AA160" s="88"/>
      <c r="AB160" s="88"/>
      <c r="AC160" s="88"/>
      <c r="AD160" s="88"/>
      <c r="AE160" s="88"/>
      <c r="AF160" s="88"/>
      <c r="AG160" s="88"/>
      <c r="AH160" s="88"/>
      <c r="AI160" s="88"/>
      <c r="AJ160" s="88"/>
    </row>
    <row r="161" spans="1:36">
      <c r="A161" s="88"/>
      <c r="B161" s="88"/>
      <c r="C161" s="88"/>
      <c r="D161" s="95">
        <v>20.76978652100517</v>
      </c>
      <c r="E161" s="95">
        <v>19.842763659741863</v>
      </c>
      <c r="F161" s="88"/>
      <c r="G161" s="88"/>
      <c r="S161" s="88"/>
      <c r="T161" s="88"/>
      <c r="U161" s="88"/>
      <c r="V161" s="88"/>
      <c r="W161" s="88"/>
      <c r="X161" s="88"/>
      <c r="Y161" s="88"/>
      <c r="Z161" s="88"/>
      <c r="AA161" s="88"/>
      <c r="AB161" s="88"/>
      <c r="AC161" s="88"/>
      <c r="AD161" s="88"/>
      <c r="AE161" s="88"/>
      <c r="AF161" s="88"/>
      <c r="AG161" s="88"/>
      <c r="AH161" s="88"/>
      <c r="AI161" s="88"/>
      <c r="AJ161" s="88"/>
    </row>
    <row r="162" spans="1:36">
      <c r="A162" s="88"/>
      <c r="B162" s="88"/>
      <c r="C162" s="88"/>
      <c r="D162" s="95">
        <v>20.970999787438032</v>
      </c>
      <c r="E162" s="95">
        <v>19.948199230798586</v>
      </c>
      <c r="F162" s="88"/>
      <c r="G162" s="88"/>
      <c r="S162" s="88"/>
      <c r="T162" s="88"/>
      <c r="U162" s="88"/>
      <c r="V162" s="88"/>
      <c r="W162" s="88"/>
      <c r="X162" s="88"/>
      <c r="Y162" s="88"/>
      <c r="Z162" s="88"/>
      <c r="AA162" s="88"/>
      <c r="AB162" s="88"/>
      <c r="AC162" s="88"/>
      <c r="AD162" s="88"/>
      <c r="AE162" s="88"/>
      <c r="AF162" s="88"/>
      <c r="AG162" s="88"/>
      <c r="AH162" s="88"/>
      <c r="AI162" s="88"/>
      <c r="AJ162" s="88"/>
    </row>
    <row r="163" spans="1:36">
      <c r="A163" s="88"/>
      <c r="B163" s="88"/>
      <c r="C163" s="88"/>
      <c r="D163" s="95">
        <v>21.412782541526791</v>
      </c>
      <c r="E163" s="95">
        <v>20.253425870816049</v>
      </c>
      <c r="F163" s="88"/>
      <c r="G163" s="88"/>
      <c r="S163" s="88"/>
      <c r="T163" s="88"/>
      <c r="U163" s="88"/>
      <c r="V163" s="88"/>
      <c r="W163" s="88"/>
      <c r="X163" s="88"/>
      <c r="Y163" s="88"/>
      <c r="Z163" s="88"/>
      <c r="AA163" s="88"/>
      <c r="AB163" s="88"/>
      <c r="AC163" s="88"/>
      <c r="AD163" s="88"/>
      <c r="AE163" s="88"/>
      <c r="AF163" s="88"/>
      <c r="AG163" s="88"/>
      <c r="AH163" s="88"/>
      <c r="AI163" s="88"/>
      <c r="AJ163" s="88"/>
    </row>
    <row r="164" spans="1:36">
      <c r="A164" s="88"/>
      <c r="B164" s="88"/>
      <c r="C164" s="88"/>
      <c r="D164" s="95">
        <v>17.886005009721</v>
      </c>
      <c r="E164" s="95">
        <v>19.438283471737343</v>
      </c>
      <c r="F164" s="88"/>
      <c r="G164" s="88"/>
      <c r="S164" s="88"/>
      <c r="T164" s="88"/>
      <c r="U164" s="88"/>
      <c r="V164" s="88"/>
      <c r="W164" s="88"/>
      <c r="X164" s="88"/>
      <c r="Y164" s="88"/>
      <c r="Z164" s="88"/>
      <c r="AA164" s="88"/>
      <c r="AB164" s="88"/>
      <c r="AC164" s="88"/>
      <c r="AD164" s="88"/>
      <c r="AE164" s="88"/>
      <c r="AF164" s="88"/>
      <c r="AG164" s="88"/>
      <c r="AH164" s="88"/>
      <c r="AI164" s="88"/>
      <c r="AJ164" s="88"/>
    </row>
    <row r="165" spans="1:36">
      <c r="A165" s="88"/>
      <c r="B165" s="88"/>
      <c r="C165" s="88"/>
      <c r="D165" s="95">
        <v>19.912003842568978</v>
      </c>
      <c r="E165" s="95">
        <v>20.210418203707857</v>
      </c>
      <c r="F165" s="88"/>
      <c r="G165" s="88"/>
      <c r="S165" s="88"/>
      <c r="T165" s="88"/>
      <c r="U165" s="88"/>
      <c r="V165" s="88"/>
      <c r="W165" s="88"/>
      <c r="X165" s="88"/>
      <c r="Y165" s="88"/>
      <c r="Z165" s="88"/>
      <c r="AA165" s="88"/>
      <c r="AB165" s="88"/>
      <c r="AC165" s="88"/>
      <c r="AD165" s="88"/>
      <c r="AE165" s="88"/>
      <c r="AF165" s="88"/>
      <c r="AG165" s="88"/>
      <c r="AH165" s="88"/>
      <c r="AI165" s="88"/>
      <c r="AJ165" s="88"/>
    </row>
    <row r="166" spans="1:36">
      <c r="A166" s="88"/>
      <c r="B166" s="88"/>
      <c r="C166" s="88"/>
      <c r="D166" s="95">
        <v>20.019751778050523</v>
      </c>
      <c r="E166" s="95">
        <v>20.442718804797952</v>
      </c>
      <c r="F166" s="88"/>
      <c r="G166" s="88"/>
      <c r="S166" s="88"/>
      <c r="T166" s="88"/>
      <c r="U166" s="88"/>
      <c r="V166" s="88"/>
      <c r="W166" s="88"/>
      <c r="X166" s="88"/>
      <c r="Y166" s="88"/>
      <c r="Z166" s="88"/>
      <c r="AA166" s="88"/>
      <c r="AB166" s="88"/>
      <c r="AC166" s="88"/>
      <c r="AD166" s="88"/>
      <c r="AE166" s="88"/>
      <c r="AF166" s="88"/>
      <c r="AG166" s="88"/>
      <c r="AH166" s="88"/>
      <c r="AI166" s="88"/>
      <c r="AJ166" s="88"/>
    </row>
    <row r="167" spans="1:36">
      <c r="A167" s="88"/>
      <c r="B167" s="88"/>
      <c r="C167" s="88"/>
      <c r="D167" s="95">
        <v>19.980860108805455</v>
      </c>
      <c r="E167" s="95">
        <v>21.561590020540315</v>
      </c>
      <c r="F167" s="88"/>
      <c r="G167" s="88"/>
      <c r="S167" s="88"/>
      <c r="T167" s="88"/>
      <c r="U167" s="88"/>
      <c r="V167" s="88"/>
      <c r="W167" s="88"/>
      <c r="X167" s="88"/>
      <c r="Y167" s="88"/>
      <c r="Z167" s="88"/>
      <c r="AA167" s="88"/>
      <c r="AB167" s="88"/>
      <c r="AC167" s="88"/>
      <c r="AD167" s="88"/>
      <c r="AE167" s="88"/>
      <c r="AF167" s="88"/>
      <c r="AG167" s="88"/>
      <c r="AH167" s="88"/>
      <c r="AI167" s="88"/>
      <c r="AJ167" s="88"/>
    </row>
    <row r="168" spans="1:36">
      <c r="A168" s="88"/>
      <c r="B168" s="88"/>
      <c r="C168" s="88"/>
      <c r="D168" s="95">
        <v>18.10662166565605</v>
      </c>
      <c r="E168" s="95">
        <v>20.231525720585253</v>
      </c>
      <c r="F168" s="88"/>
      <c r="G168" s="88"/>
      <c r="S168" s="88"/>
      <c r="T168" s="88"/>
      <c r="U168" s="88"/>
      <c r="V168" s="88"/>
      <c r="W168" s="88"/>
      <c r="X168" s="88"/>
      <c r="Y168" s="88"/>
      <c r="Z168" s="88"/>
      <c r="AA168" s="88"/>
      <c r="AB168" s="88"/>
      <c r="AC168" s="88"/>
      <c r="AD168" s="88"/>
      <c r="AE168" s="88"/>
      <c r="AF168" s="88"/>
      <c r="AG168" s="88"/>
      <c r="AH168" s="88"/>
      <c r="AI168" s="88"/>
      <c r="AJ168" s="88"/>
    </row>
    <row r="169" spans="1:36">
      <c r="A169" s="88"/>
      <c r="B169" s="88"/>
      <c r="C169" s="88"/>
      <c r="D169" s="95">
        <v>20.230297707627706</v>
      </c>
      <c r="E169" s="95">
        <v>21.276485783438918</v>
      </c>
      <c r="F169" s="88"/>
      <c r="G169" s="88"/>
      <c r="S169" s="88"/>
      <c r="T169" s="88"/>
      <c r="U169" s="88"/>
      <c r="V169" s="88"/>
      <c r="W169" s="88"/>
      <c r="X169" s="88"/>
      <c r="Y169" s="88"/>
      <c r="Z169" s="88"/>
      <c r="AA169" s="88"/>
      <c r="AB169" s="88"/>
      <c r="AC169" s="88"/>
      <c r="AD169" s="88"/>
      <c r="AE169" s="88"/>
      <c r="AF169" s="88"/>
      <c r="AG169" s="88"/>
      <c r="AH169" s="88"/>
      <c r="AI169" s="88"/>
      <c r="AJ169" s="88"/>
    </row>
    <row r="170" spans="1:36">
      <c r="A170" s="88"/>
      <c r="B170" s="88"/>
      <c r="C170" s="88"/>
      <c r="D170" s="95">
        <v>20.457245542001441</v>
      </c>
      <c r="E170" s="95">
        <v>21.766276484812249</v>
      </c>
      <c r="F170" s="88"/>
      <c r="G170" s="88"/>
      <c r="S170" s="88"/>
      <c r="T170" s="88"/>
      <c r="U170" s="88"/>
      <c r="V170" s="88"/>
      <c r="W170" s="88"/>
      <c r="X170" s="88"/>
      <c r="Y170" s="88"/>
      <c r="Z170" s="88"/>
      <c r="AA170" s="88"/>
      <c r="AB170" s="88"/>
      <c r="AC170" s="88"/>
      <c r="AD170" s="88"/>
      <c r="AE170" s="88"/>
      <c r="AF170" s="88"/>
      <c r="AG170" s="88"/>
      <c r="AH170" s="88"/>
      <c r="AI170" s="88"/>
      <c r="AJ170" s="88"/>
    </row>
    <row r="171" spans="1:36">
      <c r="A171" s="88"/>
      <c r="B171" s="88"/>
      <c r="C171" s="88"/>
      <c r="D171" s="95">
        <v>20.02697169753786</v>
      </c>
      <c r="E171" s="95">
        <v>18.817450874236098</v>
      </c>
      <c r="F171" s="88"/>
      <c r="G171" s="88"/>
      <c r="S171" s="88"/>
      <c r="T171" s="88"/>
      <c r="U171" s="88"/>
      <c r="V171" s="88"/>
      <c r="W171" s="88"/>
      <c r="X171" s="88"/>
      <c r="Y171" s="88"/>
      <c r="Z171" s="88"/>
      <c r="AA171" s="88"/>
      <c r="AB171" s="88"/>
      <c r="AC171" s="88"/>
      <c r="AD171" s="88"/>
      <c r="AE171" s="88"/>
      <c r="AF171" s="88"/>
      <c r="AG171" s="88"/>
      <c r="AH171" s="88"/>
      <c r="AI171" s="88"/>
      <c r="AJ171" s="88"/>
    </row>
    <row r="172" spans="1:36">
      <c r="A172" s="88"/>
      <c r="B172" s="88"/>
      <c r="C172" s="88"/>
      <c r="D172" s="95">
        <v>20.175095731334967</v>
      </c>
      <c r="E172" s="95">
        <v>20.166271468528482</v>
      </c>
      <c r="F172" s="88"/>
      <c r="G172" s="88"/>
      <c r="S172" s="88"/>
      <c r="T172" s="88"/>
      <c r="U172" s="88"/>
      <c r="V172" s="88"/>
      <c r="W172" s="88"/>
      <c r="X172" s="88"/>
      <c r="Y172" s="88"/>
      <c r="Z172" s="88"/>
      <c r="AA172" s="88"/>
      <c r="AB172" s="88"/>
      <c r="AC172" s="88"/>
      <c r="AD172" s="88"/>
      <c r="AE172" s="88"/>
      <c r="AF172" s="88"/>
      <c r="AG172" s="88"/>
      <c r="AH172" s="88"/>
      <c r="AI172" s="88"/>
      <c r="AJ172" s="88"/>
    </row>
    <row r="173" spans="1:36">
      <c r="A173" s="88"/>
      <c r="B173" s="88"/>
      <c r="C173" s="88"/>
      <c r="D173" s="95">
        <v>19.776116129402251</v>
      </c>
      <c r="E173" s="95">
        <v>23.139860308863405</v>
      </c>
      <c r="F173" s="88"/>
      <c r="G173" s="88"/>
      <c r="S173" s="88"/>
      <c r="T173" s="88"/>
      <c r="U173" s="88"/>
      <c r="V173" s="88"/>
      <c r="W173" s="88"/>
      <c r="X173" s="88"/>
      <c r="Y173" s="88"/>
      <c r="Z173" s="88"/>
      <c r="AA173" s="88"/>
      <c r="AB173" s="88"/>
      <c r="AC173" s="88"/>
      <c r="AD173" s="88"/>
      <c r="AE173" s="88"/>
      <c r="AF173" s="88"/>
      <c r="AG173" s="88"/>
      <c r="AH173" s="88"/>
      <c r="AI173" s="88"/>
      <c r="AJ173" s="88"/>
    </row>
    <row r="174" spans="1:36">
      <c r="A174" s="88"/>
      <c r="B174" s="88"/>
      <c r="C174" s="88"/>
      <c r="D174" s="95">
        <v>21.104297340609158</v>
      </c>
      <c r="E174" s="95">
        <v>19.009544004166262</v>
      </c>
      <c r="F174" s="88"/>
      <c r="G174" s="88"/>
      <c r="S174" s="88"/>
      <c r="T174" s="88"/>
      <c r="U174" s="88"/>
      <c r="V174" s="88"/>
      <c r="W174" s="88"/>
      <c r="X174" s="88"/>
      <c r="Y174" s="88"/>
      <c r="Z174" s="88"/>
      <c r="AA174" s="88"/>
      <c r="AB174" s="88"/>
      <c r="AC174" s="88"/>
      <c r="AD174" s="88"/>
      <c r="AE174" s="88"/>
      <c r="AF174" s="88"/>
      <c r="AG174" s="88"/>
      <c r="AH174" s="88"/>
      <c r="AI174" s="88"/>
      <c r="AJ174" s="88"/>
    </row>
    <row r="175" spans="1:36">
      <c r="A175" s="88"/>
      <c r="B175" s="88"/>
      <c r="C175" s="88"/>
      <c r="D175" s="95">
        <v>19.188560774391675</v>
      </c>
      <c r="E175" s="95">
        <v>23.123921123925175</v>
      </c>
      <c r="F175" s="88"/>
      <c r="G175" s="88"/>
      <c r="S175" s="88"/>
      <c r="T175" s="88"/>
      <c r="U175" s="88"/>
      <c r="V175" s="88"/>
      <c r="W175" s="88"/>
      <c r="X175" s="88"/>
      <c r="Y175" s="88"/>
      <c r="Z175" s="88"/>
      <c r="AA175" s="88"/>
      <c r="AB175" s="88"/>
      <c r="AC175" s="88"/>
      <c r="AD175" s="88"/>
      <c r="AE175" s="88"/>
      <c r="AF175" s="88"/>
      <c r="AG175" s="88"/>
      <c r="AH175" s="88"/>
      <c r="AI175" s="88"/>
      <c r="AJ175" s="88"/>
    </row>
    <row r="176" spans="1:36">
      <c r="A176" s="88"/>
      <c r="B176" s="88"/>
      <c r="C176" s="88"/>
      <c r="D176" s="95">
        <v>20.735603379928687</v>
      </c>
      <c r="E176" s="95">
        <v>21.705246305719193</v>
      </c>
      <c r="F176" s="88"/>
      <c r="G176" s="88"/>
      <c r="S176" s="88"/>
      <c r="T176" s="88"/>
      <c r="U176" s="88"/>
      <c r="V176" s="88"/>
      <c r="W176" s="88"/>
      <c r="X176" s="88"/>
      <c r="Y176" s="88"/>
      <c r="Z176" s="88"/>
      <c r="AA176" s="88"/>
      <c r="AB176" s="88"/>
      <c r="AC176" s="88"/>
      <c r="AD176" s="88"/>
      <c r="AE176" s="88"/>
      <c r="AF176" s="88"/>
      <c r="AG176" s="88"/>
      <c r="AH176" s="88"/>
      <c r="AI176" s="88"/>
      <c r="AJ176" s="88"/>
    </row>
    <row r="177" spans="1:36">
      <c r="A177" s="88"/>
      <c r="B177" s="88"/>
      <c r="C177" s="88"/>
      <c r="D177" s="95">
        <v>18.458480121425836</v>
      </c>
      <c r="E177" s="95">
        <v>19.995609117978216</v>
      </c>
      <c r="F177" s="88"/>
      <c r="G177" s="88"/>
      <c r="S177" s="88"/>
      <c r="T177" s="88"/>
      <c r="U177" s="88"/>
      <c r="V177" s="88"/>
      <c r="W177" s="88"/>
      <c r="X177" s="88"/>
      <c r="Y177" s="88"/>
      <c r="Z177" s="88"/>
      <c r="AA177" s="88"/>
      <c r="AB177" s="88"/>
      <c r="AC177" s="88"/>
      <c r="AD177" s="88"/>
      <c r="AE177" s="88"/>
      <c r="AF177" s="88"/>
      <c r="AG177" s="88"/>
      <c r="AH177" s="88"/>
      <c r="AI177" s="88"/>
      <c r="AJ177" s="88"/>
    </row>
    <row r="178" spans="1:36">
      <c r="A178" s="88"/>
      <c r="B178" s="88"/>
      <c r="C178" s="88"/>
      <c r="D178" s="95">
        <v>19.803354002014618</v>
      </c>
      <c r="E178" s="95">
        <v>19.633328587179534</v>
      </c>
      <c r="F178" s="88"/>
      <c r="G178" s="88"/>
      <c r="S178" s="88"/>
      <c r="T178" s="88"/>
      <c r="U178" s="88"/>
      <c r="V178" s="88"/>
      <c r="W178" s="88"/>
      <c r="X178" s="88"/>
      <c r="Y178" s="88"/>
      <c r="Z178" s="88"/>
      <c r="AA178" s="88"/>
      <c r="AB178" s="88"/>
      <c r="AC178" s="88"/>
      <c r="AD178" s="88"/>
      <c r="AE178" s="88"/>
      <c r="AF178" s="88"/>
      <c r="AG178" s="88"/>
      <c r="AH178" s="88"/>
      <c r="AI178" s="88"/>
      <c r="AJ178" s="88"/>
    </row>
    <row r="179" spans="1:36">
      <c r="A179" s="88"/>
      <c r="B179" s="88"/>
      <c r="C179" s="88"/>
      <c r="D179" s="95">
        <v>22.031967471202201</v>
      </c>
      <c r="E179" s="95">
        <v>21.524100349268426</v>
      </c>
      <c r="F179" s="88"/>
      <c r="G179" s="88"/>
      <c r="S179" s="88"/>
      <c r="T179" s="88"/>
      <c r="U179" s="88"/>
      <c r="V179" s="88"/>
      <c r="W179" s="88"/>
      <c r="X179" s="88"/>
      <c r="Y179" s="88"/>
      <c r="Z179" s="88"/>
      <c r="AA179" s="88"/>
      <c r="AB179" s="88"/>
      <c r="AC179" s="88"/>
      <c r="AD179" s="88"/>
      <c r="AE179" s="88"/>
      <c r="AF179" s="88"/>
      <c r="AG179" s="88"/>
      <c r="AH179" s="88"/>
      <c r="AI179" s="88"/>
      <c r="AJ179" s="88"/>
    </row>
    <row r="180" spans="1:36">
      <c r="A180" s="88"/>
      <c r="B180" s="88"/>
      <c r="C180" s="88"/>
      <c r="D180" s="95">
        <v>16.977417111863687</v>
      </c>
      <c r="E180" s="95">
        <v>21.302201704072282</v>
      </c>
      <c r="F180" s="88"/>
      <c r="G180" s="88"/>
      <c r="S180" s="88"/>
      <c r="T180" s="88"/>
      <c r="U180" s="88"/>
      <c r="V180" s="88"/>
      <c r="W180" s="88"/>
      <c r="X180" s="88"/>
      <c r="Y180" s="88"/>
      <c r="Z180" s="88"/>
      <c r="AA180" s="88"/>
      <c r="AB180" s="88"/>
      <c r="AC180" s="88"/>
      <c r="AD180" s="88"/>
      <c r="AE180" s="88"/>
      <c r="AF180" s="88"/>
      <c r="AG180" s="88"/>
      <c r="AH180" s="88"/>
      <c r="AI180" s="88"/>
      <c r="AJ180" s="88"/>
    </row>
    <row r="181" spans="1:36">
      <c r="A181" s="88"/>
      <c r="B181" s="88"/>
      <c r="C181" s="88"/>
      <c r="D181" s="95">
        <v>22.017743559543163</v>
      </c>
      <c r="E181" s="95">
        <v>23.187285171940538</v>
      </c>
      <c r="F181" s="88"/>
      <c r="G181" s="88"/>
      <c r="S181" s="88"/>
      <c r="T181" s="88"/>
      <c r="U181" s="88"/>
      <c r="V181" s="88"/>
      <c r="W181" s="88"/>
      <c r="X181" s="88"/>
      <c r="Y181" s="88"/>
      <c r="Z181" s="88"/>
      <c r="AA181" s="88"/>
      <c r="AB181" s="88"/>
      <c r="AC181" s="88"/>
      <c r="AD181" s="88"/>
      <c r="AE181" s="88"/>
      <c r="AF181" s="88"/>
      <c r="AG181" s="88"/>
      <c r="AH181" s="88"/>
      <c r="AI181" s="88"/>
      <c r="AJ181" s="88"/>
    </row>
    <row r="182" spans="1:36">
      <c r="A182" s="88"/>
      <c r="B182" s="88"/>
      <c r="C182" s="88"/>
      <c r="D182" s="95">
        <v>17.75389644672622</v>
      </c>
      <c r="E182" s="95">
        <v>21.279353300084729</v>
      </c>
      <c r="F182" s="88"/>
      <c r="G182" s="88"/>
      <c r="S182" s="88"/>
      <c r="T182" s="88"/>
      <c r="U182" s="88"/>
      <c r="V182" s="88"/>
      <c r="W182" s="88"/>
      <c r="X182" s="88"/>
      <c r="Y182" s="88"/>
      <c r="Z182" s="88"/>
      <c r="AA182" s="88"/>
      <c r="AB182" s="88"/>
      <c r="AC182" s="88"/>
      <c r="AD182" s="88"/>
      <c r="AE182" s="88"/>
      <c r="AF182" s="88"/>
      <c r="AG182" s="88"/>
      <c r="AH182" s="88"/>
      <c r="AI182" s="88"/>
      <c r="AJ182" s="88"/>
    </row>
    <row r="183" spans="1:36">
      <c r="A183" s="88"/>
      <c r="B183" s="88"/>
      <c r="C183" s="88"/>
      <c r="D183" s="95">
        <v>18.794530639867173</v>
      </c>
      <c r="E183" s="95">
        <v>22.150026837144505</v>
      </c>
      <c r="F183" s="88"/>
      <c r="G183" s="88"/>
      <c r="S183" s="88"/>
      <c r="T183" s="88"/>
      <c r="U183" s="88"/>
      <c r="V183" s="88"/>
      <c r="W183" s="88"/>
      <c r="X183" s="88"/>
      <c r="Y183" s="88"/>
      <c r="Z183" s="88"/>
      <c r="AA183" s="88"/>
      <c r="AB183" s="88"/>
      <c r="AC183" s="88"/>
      <c r="AD183" s="88"/>
      <c r="AE183" s="88"/>
      <c r="AF183" s="88"/>
      <c r="AG183" s="88"/>
      <c r="AH183" s="88"/>
      <c r="AI183" s="88"/>
      <c r="AJ183" s="88"/>
    </row>
    <row r="184" spans="1:36">
      <c r="A184" s="88"/>
      <c r="B184" s="88"/>
      <c r="C184" s="88"/>
      <c r="D184" s="95">
        <v>20.120055647174368</v>
      </c>
      <c r="E184" s="95">
        <v>19.737744499455061</v>
      </c>
      <c r="F184" s="88"/>
      <c r="G184" s="88"/>
      <c r="S184" s="88"/>
      <c r="T184" s="88"/>
      <c r="U184" s="88"/>
      <c r="V184" s="88"/>
      <c r="W184" s="88"/>
      <c r="X184" s="88"/>
      <c r="Y184" s="88"/>
      <c r="Z184" s="88"/>
      <c r="AA184" s="88"/>
      <c r="AB184" s="88"/>
      <c r="AC184" s="88"/>
      <c r="AD184" s="88"/>
      <c r="AE184" s="88"/>
      <c r="AF184" s="88"/>
      <c r="AG184" s="88"/>
      <c r="AH184" s="88"/>
      <c r="AI184" s="88"/>
      <c r="AJ184" s="88"/>
    </row>
    <row r="185" spans="1:36">
      <c r="A185" s="88"/>
      <c r="B185" s="88"/>
      <c r="C185" s="88"/>
      <c r="D185" s="95">
        <v>19.797265312929255</v>
      </c>
      <c r="E185" s="95">
        <v>20.92174349378768</v>
      </c>
      <c r="F185" s="88"/>
      <c r="G185" s="88"/>
      <c r="S185" s="88"/>
      <c r="T185" s="88"/>
      <c r="U185" s="88"/>
      <c r="V185" s="88"/>
      <c r="W185" s="88"/>
      <c r="X185" s="88"/>
      <c r="Y185" s="88"/>
      <c r="Z185" s="88"/>
      <c r="AA185" s="88"/>
      <c r="AB185" s="88"/>
      <c r="AC185" s="88"/>
      <c r="AD185" s="88"/>
      <c r="AE185" s="88"/>
      <c r="AF185" s="88"/>
      <c r="AG185" s="88"/>
      <c r="AH185" s="88"/>
      <c r="AI185" s="88"/>
      <c r="AJ185" s="88"/>
    </row>
    <row r="186" spans="1:36">
      <c r="A186" s="88"/>
      <c r="B186" s="88"/>
      <c r="C186" s="88"/>
      <c r="D186" s="95">
        <v>21.938863252528719</v>
      </c>
      <c r="E186" s="95">
        <v>20.197411423405807</v>
      </c>
      <c r="F186" s="88"/>
      <c r="G186" s="88"/>
      <c r="S186" s="88"/>
      <c r="T186" s="88"/>
      <c r="U186" s="88"/>
      <c r="V186" s="88"/>
      <c r="W186" s="88"/>
      <c r="X186" s="88"/>
      <c r="Y186" s="88"/>
      <c r="Z186" s="88"/>
      <c r="AA186" s="88"/>
      <c r="AB186" s="88"/>
      <c r="AC186" s="88"/>
      <c r="AD186" s="88"/>
      <c r="AE186" s="88"/>
      <c r="AF186" s="88"/>
      <c r="AG186" s="88"/>
      <c r="AH186" s="88"/>
      <c r="AI186" s="88"/>
      <c r="AJ186" s="88"/>
    </row>
    <row r="187" spans="1:36">
      <c r="A187" s="88"/>
      <c r="B187" s="88"/>
      <c r="C187" s="88"/>
      <c r="D187" s="95">
        <v>22.37020557533798</v>
      </c>
      <c r="E187" s="95">
        <v>19.762244112670004</v>
      </c>
      <c r="F187" s="88"/>
      <c r="G187" s="88"/>
      <c r="S187" s="88"/>
      <c r="T187" s="88"/>
      <c r="U187" s="88"/>
      <c r="V187" s="88"/>
      <c r="W187" s="88"/>
      <c r="X187" s="88"/>
      <c r="Y187" s="88"/>
      <c r="Z187" s="88"/>
      <c r="AA187" s="88"/>
      <c r="AB187" s="88"/>
      <c r="AC187" s="88"/>
      <c r="AD187" s="88"/>
      <c r="AE187" s="88"/>
      <c r="AF187" s="88"/>
      <c r="AG187" s="88"/>
      <c r="AH187" s="88"/>
      <c r="AI187" s="88"/>
      <c r="AJ187" s="88"/>
    </row>
    <row r="188" spans="1:36">
      <c r="A188" s="88"/>
      <c r="B188" s="88"/>
      <c r="C188" s="88"/>
      <c r="D188" s="95">
        <v>21.596059178374759</v>
      </c>
      <c r="E188" s="95">
        <v>19.195293929001807</v>
      </c>
      <c r="F188" s="88"/>
      <c r="G188" s="88"/>
      <c r="S188" s="88"/>
      <c r="T188" s="88"/>
      <c r="U188" s="88"/>
      <c r="V188" s="88"/>
      <c r="W188" s="88"/>
      <c r="X188" s="88"/>
      <c r="Y188" s="88"/>
      <c r="Z188" s="88"/>
      <c r="AA188" s="88"/>
      <c r="AB188" s="88"/>
      <c r="AC188" s="88"/>
      <c r="AD188" s="88"/>
      <c r="AE188" s="88"/>
      <c r="AF188" s="88"/>
      <c r="AG188" s="88"/>
      <c r="AH188" s="88"/>
      <c r="AI188" s="88"/>
      <c r="AJ188" s="88"/>
    </row>
    <row r="189" spans="1:36">
      <c r="A189" s="88"/>
      <c r="B189" s="88"/>
      <c r="C189" s="88"/>
      <c r="D189" s="95"/>
      <c r="E189" s="95"/>
      <c r="F189" s="88"/>
      <c r="G189" s="88"/>
      <c r="S189" s="88"/>
      <c r="T189" s="88"/>
      <c r="U189" s="88"/>
      <c r="V189" s="88"/>
      <c r="W189" s="88"/>
      <c r="X189" s="88"/>
      <c r="Y189" s="88"/>
      <c r="Z189" s="88"/>
      <c r="AA189" s="88"/>
      <c r="AB189" s="88"/>
      <c r="AC189" s="88"/>
      <c r="AD189" s="88"/>
      <c r="AE189" s="88"/>
      <c r="AF189" s="88"/>
      <c r="AG189" s="88"/>
      <c r="AH189" s="88"/>
      <c r="AI189" s="88"/>
      <c r="AJ189" s="88"/>
    </row>
    <row r="190" spans="1:36">
      <c r="A190" s="88"/>
      <c r="B190" s="88"/>
      <c r="C190" s="88"/>
      <c r="D190" s="95">
        <v>15.945389421490239</v>
      </c>
      <c r="E190" s="95">
        <v>20.774126996925112</v>
      </c>
      <c r="F190" s="88"/>
      <c r="G190" s="88"/>
      <c r="S190" s="88"/>
      <c r="T190" s="88"/>
      <c r="U190" s="88"/>
      <c r="V190" s="88"/>
      <c r="W190" s="88"/>
      <c r="X190" s="88"/>
      <c r="Y190" s="88"/>
      <c r="Z190" s="88"/>
      <c r="AA190" s="88"/>
      <c r="AB190" s="88"/>
      <c r="AC190" s="88"/>
      <c r="AD190" s="88"/>
      <c r="AE190" s="88"/>
      <c r="AF190" s="88"/>
      <c r="AG190" s="88"/>
      <c r="AH190" s="88"/>
      <c r="AI190" s="88"/>
      <c r="AJ190" s="88"/>
    </row>
    <row r="191" spans="1:36">
      <c r="A191" s="88"/>
      <c r="B191" s="88"/>
      <c r="C191" s="88"/>
      <c r="D191" s="95">
        <v>18.74319048964896</v>
      </c>
      <c r="E191" s="95">
        <v>17.227461605443757</v>
      </c>
      <c r="F191" s="88"/>
      <c r="G191" s="88"/>
      <c r="S191" s="88"/>
      <c r="T191" s="88"/>
      <c r="U191" s="88"/>
      <c r="V191" s="88"/>
      <c r="W191" s="88"/>
      <c r="X191" s="88"/>
      <c r="Y191" s="88"/>
      <c r="Z191" s="88"/>
      <c r="AA191" s="88"/>
      <c r="AB191" s="88"/>
      <c r="AC191" s="88"/>
      <c r="AD191" s="88"/>
      <c r="AE191" s="88"/>
      <c r="AF191" s="88"/>
      <c r="AG191" s="88"/>
      <c r="AH191" s="88"/>
      <c r="AI191" s="88"/>
      <c r="AJ191" s="88"/>
    </row>
    <row r="192" spans="1:36">
      <c r="A192" s="88"/>
      <c r="B192" s="88"/>
      <c r="C192" s="88"/>
      <c r="D192" s="95">
        <v>18.453219563553912</v>
      </c>
      <c r="E192" s="95">
        <v>17.561746796592796</v>
      </c>
      <c r="F192" s="88"/>
      <c r="G192" s="88"/>
      <c r="S192" s="88"/>
      <c r="T192" s="88"/>
      <c r="U192" s="88"/>
      <c r="V192" s="88"/>
      <c r="W192" s="88"/>
      <c r="X192" s="88"/>
      <c r="Y192" s="88"/>
      <c r="Z192" s="88"/>
      <c r="AA192" s="88"/>
      <c r="AB192" s="88"/>
      <c r="AC192" s="88"/>
      <c r="AD192" s="88"/>
      <c r="AE192" s="88"/>
      <c r="AF192" s="88"/>
      <c r="AG192" s="88"/>
      <c r="AH192" s="88"/>
      <c r="AI192" s="88"/>
      <c r="AJ192" s="88"/>
    </row>
    <row r="193" spans="1:36">
      <c r="A193" s="88"/>
      <c r="B193" s="88"/>
      <c r="C193" s="88"/>
      <c r="D193" s="95">
        <v>18.011689577508303</v>
      </c>
      <c r="E193" s="95">
        <v>17.751921344321275</v>
      </c>
      <c r="F193" s="88"/>
      <c r="G193" s="88"/>
      <c r="S193" s="88"/>
      <c r="T193" s="88"/>
      <c r="U193" s="88"/>
      <c r="V193" s="88"/>
      <c r="W193" s="88"/>
      <c r="X193" s="88"/>
      <c r="Y193" s="88"/>
      <c r="Z193" s="88"/>
      <c r="AA193" s="88"/>
      <c r="AB193" s="88"/>
      <c r="AC193" s="88"/>
      <c r="AD193" s="88"/>
      <c r="AE193" s="88"/>
      <c r="AF193" s="88"/>
      <c r="AG193" s="88"/>
      <c r="AH193" s="88"/>
      <c r="AI193" s="88"/>
      <c r="AJ193" s="88"/>
    </row>
    <row r="194" spans="1:36">
      <c r="A194" s="88"/>
      <c r="B194" s="88"/>
      <c r="C194" s="88"/>
      <c r="D194" s="95">
        <v>19.399328391413551</v>
      </c>
      <c r="E194" s="95">
        <v>18.075190804970756</v>
      </c>
      <c r="F194" s="88"/>
      <c r="G194" s="88"/>
      <c r="S194" s="88"/>
      <c r="T194" s="88"/>
      <c r="U194" s="88"/>
      <c r="V194" s="88"/>
      <c r="W194" s="88"/>
      <c r="X194" s="88"/>
      <c r="Y194" s="88"/>
      <c r="Z194" s="88"/>
      <c r="AA194" s="88"/>
      <c r="AB194" s="88"/>
      <c r="AC194" s="88"/>
      <c r="AD194" s="88"/>
      <c r="AE194" s="88"/>
      <c r="AF194" s="88"/>
      <c r="AG194" s="88"/>
      <c r="AH194" s="88"/>
      <c r="AI194" s="88"/>
      <c r="AJ194" s="88"/>
    </row>
    <row r="195" spans="1:36">
      <c r="A195" s="88"/>
      <c r="B195" s="88"/>
      <c r="C195" s="88"/>
      <c r="D195" s="95">
        <v>17.507524650029566</v>
      </c>
      <c r="E195" s="95">
        <v>19.059551075678755</v>
      </c>
      <c r="F195" s="88"/>
      <c r="G195" s="88"/>
      <c r="S195" s="88"/>
      <c r="T195" s="88"/>
      <c r="U195" s="88"/>
      <c r="V195" s="88"/>
      <c r="W195" s="88"/>
      <c r="X195" s="88"/>
      <c r="Y195" s="88"/>
      <c r="Z195" s="88"/>
      <c r="AA195" s="88"/>
      <c r="AB195" s="88"/>
      <c r="AC195" s="88"/>
      <c r="AD195" s="88"/>
      <c r="AE195" s="88"/>
      <c r="AF195" s="88"/>
      <c r="AG195" s="88"/>
      <c r="AH195" s="88"/>
      <c r="AI195" s="88"/>
      <c r="AJ195" s="88"/>
    </row>
    <row r="196" spans="1:36">
      <c r="A196" s="88"/>
      <c r="B196" s="88"/>
      <c r="C196" s="88"/>
      <c r="D196" s="95">
        <v>16.950344073083691</v>
      </c>
      <c r="E196" s="95">
        <v>17.594567579016971</v>
      </c>
      <c r="F196" s="88"/>
      <c r="G196" s="88"/>
      <c r="S196" s="88"/>
      <c r="T196" s="88"/>
      <c r="U196" s="88"/>
      <c r="V196" s="88"/>
      <c r="W196" s="88"/>
      <c r="X196" s="88"/>
      <c r="Y196" s="88"/>
      <c r="Z196" s="88"/>
      <c r="AA196" s="88"/>
      <c r="AB196" s="88"/>
      <c r="AC196" s="88"/>
      <c r="AD196" s="88"/>
      <c r="AE196" s="88"/>
      <c r="AF196" s="88"/>
      <c r="AG196" s="88"/>
      <c r="AH196" s="88"/>
      <c r="AI196" s="88"/>
      <c r="AJ196" s="88"/>
    </row>
    <row r="197" spans="1:36">
      <c r="A197" s="88"/>
      <c r="B197" s="88"/>
      <c r="C197" s="88"/>
      <c r="D197" s="95">
        <v>17.653678939984385</v>
      </c>
      <c r="E197" s="95">
        <v>18.130489940644651</v>
      </c>
      <c r="F197" s="88"/>
      <c r="G197" s="88"/>
      <c r="S197" s="88"/>
      <c r="T197" s="88"/>
      <c r="U197" s="88"/>
      <c r="V197" s="88"/>
      <c r="W197" s="88"/>
      <c r="X197" s="88"/>
      <c r="Y197" s="88"/>
      <c r="Z197" s="88"/>
      <c r="AA197" s="88"/>
      <c r="AB197" s="88"/>
      <c r="AC197" s="88"/>
      <c r="AD197" s="88"/>
      <c r="AE197" s="88"/>
      <c r="AF197" s="88"/>
      <c r="AG197" s="88"/>
      <c r="AH197" s="88"/>
      <c r="AI197" s="88"/>
      <c r="AJ197" s="88"/>
    </row>
    <row r="198" spans="1:36">
      <c r="A198" s="88"/>
      <c r="B198" s="88"/>
      <c r="C198" s="88"/>
      <c r="D198" s="95">
        <v>17.002747786086452</v>
      </c>
      <c r="E198" s="95">
        <v>18.781368108479736</v>
      </c>
      <c r="F198" s="88"/>
      <c r="G198" s="88"/>
      <c r="S198" s="88"/>
      <c r="T198" s="88"/>
      <c r="U198" s="88"/>
      <c r="V198" s="88"/>
      <c r="W198" s="88"/>
      <c r="X198" s="88"/>
      <c r="Y198" s="88"/>
      <c r="Z198" s="88"/>
      <c r="AA198" s="88"/>
      <c r="AB198" s="88"/>
      <c r="AC198" s="88"/>
      <c r="AD198" s="88"/>
      <c r="AE198" s="88"/>
      <c r="AF198" s="88"/>
      <c r="AG198" s="88"/>
      <c r="AH198" s="88"/>
      <c r="AI198" s="88"/>
      <c r="AJ198" s="88"/>
    </row>
    <row r="199" spans="1:36">
      <c r="A199" s="88"/>
      <c r="B199" s="88"/>
      <c r="C199" s="88"/>
      <c r="D199" s="95">
        <v>17.470004931919291</v>
      </c>
      <c r="E199" s="95">
        <v>19.823890590497228</v>
      </c>
      <c r="F199" s="88"/>
      <c r="G199" s="88"/>
      <c r="S199" s="88"/>
      <c r="T199" s="88"/>
      <c r="U199" s="88"/>
      <c r="V199" s="88"/>
      <c r="W199" s="88"/>
      <c r="X199" s="88"/>
      <c r="Y199" s="88"/>
      <c r="Z199" s="88"/>
      <c r="AA199" s="88"/>
      <c r="AB199" s="88"/>
      <c r="AC199" s="88"/>
      <c r="AD199" s="88"/>
      <c r="AE199" s="88"/>
      <c r="AF199" s="88"/>
      <c r="AG199" s="88"/>
      <c r="AH199" s="88"/>
      <c r="AI199" s="88"/>
      <c r="AJ199" s="88"/>
    </row>
    <row r="200" spans="1:36">
      <c r="A200" s="88"/>
      <c r="B200" s="88"/>
      <c r="C200" s="88"/>
      <c r="D200" s="95">
        <v>18.731466401193401</v>
      </c>
      <c r="E200" s="95">
        <v>17.862274056954405</v>
      </c>
      <c r="F200" s="88"/>
      <c r="G200" s="88"/>
      <c r="S200" s="88"/>
      <c r="T200" s="88"/>
      <c r="U200" s="88"/>
      <c r="V200" s="88"/>
      <c r="W200" s="88"/>
      <c r="X200" s="88"/>
      <c r="Y200" s="88"/>
      <c r="Z200" s="88"/>
      <c r="AA200" s="88"/>
      <c r="AB200" s="88"/>
      <c r="AC200" s="88"/>
      <c r="AD200" s="88"/>
      <c r="AE200" s="88"/>
      <c r="AF200" s="88"/>
      <c r="AG200" s="88"/>
      <c r="AH200" s="88"/>
      <c r="AI200" s="88"/>
      <c r="AJ200" s="88"/>
    </row>
    <row r="201" spans="1:36">
      <c r="A201" s="88"/>
      <c r="B201" s="88"/>
      <c r="C201" s="88"/>
      <c r="D201" s="95">
        <v>18.189075551676311</v>
      </c>
      <c r="E201" s="95">
        <v>18.967765173982297</v>
      </c>
      <c r="F201" s="88"/>
      <c r="G201" s="88"/>
      <c r="S201" s="88"/>
      <c r="T201" s="88"/>
      <c r="U201" s="88"/>
      <c r="V201" s="88"/>
      <c r="W201" s="88"/>
      <c r="X201" s="88"/>
      <c r="Y201" s="88"/>
      <c r="Z201" s="88"/>
      <c r="AA201" s="88"/>
      <c r="AB201" s="88"/>
      <c r="AC201" s="88"/>
      <c r="AD201" s="88"/>
      <c r="AE201" s="88"/>
      <c r="AF201" s="88"/>
      <c r="AG201" s="88"/>
      <c r="AH201" s="88"/>
      <c r="AI201" s="88"/>
      <c r="AJ201" s="88"/>
    </row>
    <row r="202" spans="1:36">
      <c r="A202" s="88"/>
      <c r="B202" s="88"/>
      <c r="C202" s="88"/>
      <c r="D202" s="95">
        <v>19.058011275534426</v>
      </c>
      <c r="E202" s="95">
        <v>20.411754554174781</v>
      </c>
      <c r="F202" s="88"/>
      <c r="G202" s="88"/>
      <c r="S202" s="88"/>
      <c r="T202" s="88"/>
      <c r="U202" s="88"/>
      <c r="V202" s="88"/>
      <c r="W202" s="88"/>
      <c r="X202" s="88"/>
      <c r="Y202" s="88"/>
      <c r="Z202" s="88"/>
      <c r="AA202" s="88"/>
      <c r="AB202" s="88"/>
      <c r="AC202" s="88"/>
      <c r="AD202" s="88"/>
      <c r="AE202" s="88"/>
      <c r="AF202" s="88"/>
      <c r="AG202" s="88"/>
      <c r="AH202" s="88"/>
      <c r="AI202" s="88"/>
      <c r="AJ202" s="88"/>
    </row>
    <row r="203" spans="1:36">
      <c r="A203" s="88"/>
      <c r="B203" s="88"/>
      <c r="C203" s="88"/>
      <c r="D203" s="95">
        <v>17.393206634075252</v>
      </c>
      <c r="E203" s="95">
        <v>19.277898417971493</v>
      </c>
      <c r="F203" s="88"/>
      <c r="G203" s="88"/>
      <c r="S203" s="88"/>
      <c r="T203" s="88"/>
      <c r="U203" s="88"/>
      <c r="V203" s="88"/>
      <c r="W203" s="88"/>
      <c r="X203" s="88"/>
      <c r="Y203" s="88"/>
      <c r="Z203" s="88"/>
      <c r="AA203" s="88"/>
      <c r="AB203" s="88"/>
      <c r="AC203" s="88"/>
      <c r="AD203" s="88"/>
      <c r="AE203" s="88"/>
      <c r="AF203" s="88"/>
      <c r="AG203" s="88"/>
      <c r="AH203" s="88"/>
      <c r="AI203" s="88"/>
      <c r="AJ203" s="88"/>
    </row>
    <row r="204" spans="1:36">
      <c r="A204" s="88"/>
      <c r="B204" s="88"/>
      <c r="C204" s="88"/>
      <c r="D204" s="95">
        <v>17.916475996241854</v>
      </c>
      <c r="E204" s="95">
        <v>18.480108903716154</v>
      </c>
      <c r="F204" s="88"/>
      <c r="G204" s="88"/>
      <c r="S204" s="88"/>
      <c r="T204" s="88"/>
      <c r="U204" s="88"/>
      <c r="V204" s="88"/>
      <c r="W204" s="88"/>
      <c r="X204" s="88"/>
      <c r="Y204" s="88"/>
      <c r="Z204" s="88"/>
      <c r="AA204" s="88"/>
      <c r="AB204" s="88"/>
      <c r="AC204" s="88"/>
      <c r="AD204" s="88"/>
      <c r="AE204" s="88"/>
      <c r="AF204" s="88"/>
      <c r="AG204" s="88"/>
      <c r="AH204" s="88"/>
      <c r="AI204" s="88"/>
      <c r="AJ204" s="88"/>
    </row>
    <row r="205" spans="1:36">
      <c r="A205" s="88"/>
      <c r="B205" s="88"/>
      <c r="C205" s="88"/>
      <c r="D205" s="95">
        <v>17.581928190594574</v>
      </c>
      <c r="E205" s="95">
        <v>17.993813591933357</v>
      </c>
      <c r="F205" s="88"/>
      <c r="G205" s="88"/>
      <c r="S205" s="88"/>
      <c r="T205" s="88"/>
      <c r="U205" s="88"/>
      <c r="V205" s="88"/>
      <c r="W205" s="88"/>
      <c r="X205" s="88"/>
      <c r="Y205" s="88"/>
      <c r="Z205" s="88"/>
      <c r="AA205" s="88"/>
      <c r="AB205" s="88"/>
      <c r="AC205" s="88"/>
      <c r="AD205" s="88"/>
      <c r="AE205" s="88"/>
      <c r="AF205" s="88"/>
      <c r="AG205" s="88"/>
      <c r="AH205" s="88"/>
      <c r="AI205" s="88"/>
      <c r="AJ205" s="88"/>
    </row>
    <row r="206" spans="1:36">
      <c r="A206" s="88"/>
      <c r="B206" s="88"/>
      <c r="C206" s="88"/>
      <c r="D206" s="95">
        <v>18.033690603919439</v>
      </c>
      <c r="E206" s="95">
        <v>19.453616216195432</v>
      </c>
      <c r="F206" s="88"/>
      <c r="G206" s="88"/>
      <c r="S206" s="88"/>
      <c r="T206" s="88"/>
      <c r="U206" s="88"/>
      <c r="V206" s="88"/>
      <c r="W206" s="88"/>
      <c r="X206" s="88"/>
      <c r="Y206" s="88"/>
      <c r="Z206" s="88"/>
      <c r="AA206" s="88"/>
      <c r="AB206" s="88"/>
      <c r="AC206" s="88"/>
      <c r="AD206" s="88"/>
      <c r="AE206" s="88"/>
      <c r="AF206" s="88"/>
      <c r="AG206" s="88"/>
      <c r="AH206" s="88"/>
      <c r="AI206" s="88"/>
      <c r="AJ206" s="88"/>
    </row>
    <row r="207" spans="1:36">
      <c r="A207" s="88"/>
      <c r="B207" s="88"/>
      <c r="C207" s="88"/>
      <c r="D207" s="95">
        <v>16.875039217345599</v>
      </c>
      <c r="E207" s="95">
        <v>20.253699383902124</v>
      </c>
      <c r="F207" s="88"/>
      <c r="G207" s="88"/>
      <c r="S207" s="88"/>
      <c r="T207" s="88"/>
      <c r="U207" s="88"/>
      <c r="V207" s="88"/>
      <c r="W207" s="88"/>
      <c r="X207" s="88"/>
      <c r="Y207" s="88"/>
      <c r="Z207" s="88"/>
      <c r="AA207" s="88"/>
      <c r="AB207" s="88"/>
      <c r="AC207" s="88"/>
      <c r="AD207" s="88"/>
      <c r="AE207" s="88"/>
      <c r="AF207" s="88"/>
      <c r="AG207" s="88"/>
      <c r="AH207" s="88"/>
      <c r="AI207" s="88"/>
      <c r="AJ207" s="88"/>
    </row>
    <row r="208" spans="1:36">
      <c r="A208" s="88"/>
      <c r="B208" s="88"/>
      <c r="C208" s="88"/>
      <c r="D208" s="95">
        <v>18.672284867086706</v>
      </c>
      <c r="E208" s="95">
        <v>20.480723801106127</v>
      </c>
      <c r="F208" s="88"/>
      <c r="G208" s="88"/>
      <c r="S208" s="88"/>
      <c r="T208" s="88"/>
      <c r="U208" s="88"/>
      <c r="V208" s="88"/>
      <c r="W208" s="88"/>
      <c r="X208" s="88"/>
      <c r="Y208" s="88"/>
      <c r="Z208" s="88"/>
      <c r="AA208" s="88"/>
      <c r="AB208" s="88"/>
      <c r="AC208" s="88"/>
      <c r="AD208" s="88"/>
      <c r="AE208" s="88"/>
      <c r="AF208" s="88"/>
      <c r="AG208" s="88"/>
      <c r="AH208" s="88"/>
      <c r="AI208" s="88"/>
      <c r="AJ208" s="88"/>
    </row>
    <row r="209" spans="1:36">
      <c r="A209" s="88"/>
      <c r="B209" s="88"/>
      <c r="C209" s="88"/>
      <c r="D209" s="95">
        <v>16.887513463652265</v>
      </c>
      <c r="E209" s="95">
        <v>17.589126682259618</v>
      </c>
      <c r="F209" s="88"/>
      <c r="G209" s="88"/>
      <c r="S209" s="88"/>
      <c r="T209" s="88"/>
      <c r="U209" s="88"/>
      <c r="V209" s="88"/>
      <c r="W209" s="88"/>
      <c r="X209" s="88"/>
      <c r="Y209" s="88"/>
      <c r="Z209" s="88"/>
      <c r="AA209" s="88"/>
      <c r="AB209" s="88"/>
      <c r="AC209" s="88"/>
      <c r="AD209" s="88"/>
      <c r="AE209" s="88"/>
      <c r="AF209" s="88"/>
      <c r="AG209" s="88"/>
      <c r="AH209" s="88"/>
      <c r="AI209" s="88"/>
      <c r="AJ209" s="88"/>
    </row>
    <row r="210" spans="1:36">
      <c r="A210" s="88"/>
      <c r="B210" s="88"/>
      <c r="C210" s="88"/>
      <c r="D210" s="95">
        <v>16.899764322836038</v>
      </c>
      <c r="E210" s="95">
        <v>18.507258817966033</v>
      </c>
      <c r="F210" s="88"/>
      <c r="G210" s="88"/>
      <c r="S210" s="88"/>
      <c r="T210" s="88"/>
      <c r="U210" s="88"/>
      <c r="V210" s="88"/>
      <c r="W210" s="88"/>
      <c r="X210" s="88"/>
      <c r="Y210" s="88"/>
      <c r="Z210" s="88"/>
      <c r="AA210" s="88"/>
      <c r="AB210" s="88"/>
      <c r="AC210" s="88"/>
      <c r="AD210" s="88"/>
      <c r="AE210" s="88"/>
      <c r="AF210" s="88"/>
      <c r="AG210" s="88"/>
      <c r="AH210" s="88"/>
      <c r="AI210" s="88"/>
      <c r="AJ210" s="88"/>
    </row>
    <row r="211" spans="1:36">
      <c r="A211" s="88"/>
      <c r="B211" s="88"/>
      <c r="C211" s="88"/>
      <c r="D211" s="95">
        <v>16.930569419014944</v>
      </c>
      <c r="E211" s="95">
        <v>20.250354767162062</v>
      </c>
      <c r="F211" s="88"/>
      <c r="G211" s="88"/>
      <c r="S211" s="88"/>
      <c r="T211" s="88"/>
      <c r="U211" s="88"/>
      <c r="V211" s="88"/>
      <c r="W211" s="88"/>
      <c r="X211" s="88"/>
      <c r="Y211" s="88"/>
      <c r="Z211" s="88"/>
      <c r="AA211" s="88"/>
      <c r="AB211" s="88"/>
      <c r="AC211" s="88"/>
      <c r="AD211" s="88"/>
      <c r="AE211" s="88"/>
      <c r="AF211" s="88"/>
      <c r="AG211" s="88"/>
      <c r="AH211" s="88"/>
      <c r="AI211" s="88"/>
      <c r="AJ211" s="88"/>
    </row>
    <row r="212" spans="1:36">
      <c r="A212" s="88"/>
      <c r="B212" s="88"/>
      <c r="C212" s="88"/>
      <c r="D212" s="95">
        <v>18.024643974913452</v>
      </c>
      <c r="E212" s="95">
        <v>17.411002896197513</v>
      </c>
      <c r="F212" s="88"/>
      <c r="G212" s="88"/>
      <c r="S212" s="88"/>
      <c r="T212" s="88"/>
      <c r="U212" s="88"/>
      <c r="V212" s="88"/>
      <c r="W212" s="88"/>
      <c r="X212" s="88"/>
      <c r="Y212" s="88"/>
      <c r="Z212" s="88"/>
      <c r="AA212" s="88"/>
      <c r="AB212" s="88"/>
      <c r="AC212" s="88"/>
      <c r="AD212" s="88"/>
      <c r="AE212" s="88"/>
      <c r="AF212" s="88"/>
      <c r="AG212" s="88"/>
      <c r="AH212" s="88"/>
      <c r="AI212" s="88"/>
      <c r="AJ212" s="88"/>
    </row>
    <row r="213" spans="1:36">
      <c r="A213" s="88"/>
      <c r="B213" s="88"/>
      <c r="C213" s="88"/>
      <c r="D213" s="95">
        <v>17.661860953699374</v>
      </c>
      <c r="E213" s="95">
        <v>19.139144582803102</v>
      </c>
      <c r="F213" s="88"/>
      <c r="G213" s="88"/>
      <c r="S213" s="88"/>
      <c r="T213" s="88"/>
      <c r="U213" s="88"/>
      <c r="V213" s="88"/>
      <c r="W213" s="88"/>
      <c r="X213" s="88"/>
      <c r="Y213" s="88"/>
      <c r="Z213" s="88"/>
      <c r="AA213" s="88"/>
      <c r="AB213" s="88"/>
      <c r="AC213" s="88"/>
      <c r="AD213" s="88"/>
      <c r="AE213" s="88"/>
      <c r="AF213" s="88"/>
      <c r="AG213" s="88"/>
      <c r="AH213" s="88"/>
      <c r="AI213" s="88"/>
      <c r="AJ213" s="88"/>
    </row>
    <row r="214" spans="1:36">
      <c r="A214" s="88"/>
      <c r="B214" s="88"/>
      <c r="C214" s="88"/>
      <c r="D214" s="95">
        <v>18.715845171822153</v>
      </c>
      <c r="E214" s="95">
        <v>16.102399964872323</v>
      </c>
      <c r="F214" s="88"/>
      <c r="G214" s="88"/>
      <c r="S214" s="88"/>
      <c r="T214" s="88"/>
      <c r="U214" s="88"/>
      <c r="V214" s="88"/>
      <c r="W214" s="88"/>
      <c r="X214" s="88"/>
      <c r="Y214" s="88"/>
      <c r="Z214" s="88"/>
      <c r="AA214" s="88"/>
      <c r="AB214" s="88"/>
      <c r="AC214" s="88"/>
      <c r="AD214" s="88"/>
      <c r="AE214" s="88"/>
      <c r="AF214" s="88"/>
      <c r="AG214" s="88"/>
      <c r="AH214" s="88"/>
      <c r="AI214" s="88"/>
      <c r="AJ214" s="88"/>
    </row>
    <row r="215" spans="1:36">
      <c r="A215" s="88"/>
      <c r="B215" s="88"/>
      <c r="C215" s="88"/>
      <c r="D215" s="95">
        <v>19.09338389618809</v>
      </c>
      <c r="E215" s="95">
        <v>19.026351233043563</v>
      </c>
      <c r="F215" s="88"/>
      <c r="G215" s="88"/>
      <c r="S215" s="88"/>
      <c r="T215" s="88"/>
      <c r="U215" s="88"/>
      <c r="V215" s="88"/>
      <c r="W215" s="88"/>
      <c r="X215" s="88"/>
      <c r="Y215" s="88"/>
      <c r="Z215" s="88"/>
      <c r="AA215" s="88"/>
      <c r="AB215" s="88"/>
      <c r="AC215" s="88"/>
      <c r="AD215" s="88"/>
      <c r="AE215" s="88"/>
      <c r="AF215" s="88"/>
      <c r="AG215" s="88"/>
      <c r="AH215" s="88"/>
      <c r="AI215" s="88"/>
      <c r="AJ215" s="88"/>
    </row>
    <row r="216" spans="1:36">
      <c r="A216" s="88"/>
      <c r="B216" s="88"/>
      <c r="C216" s="88"/>
      <c r="D216" s="95">
        <v>19.920871908849609</v>
      </c>
      <c r="E216" s="95">
        <v>20.174714350495531</v>
      </c>
      <c r="F216" s="88"/>
      <c r="G216" s="88"/>
      <c r="S216" s="88"/>
      <c r="T216" s="88"/>
      <c r="U216" s="88"/>
      <c r="V216" s="88"/>
      <c r="W216" s="88"/>
      <c r="X216" s="88"/>
      <c r="Y216" s="88"/>
      <c r="Z216" s="88"/>
      <c r="AA216" s="88"/>
      <c r="AB216" s="88"/>
      <c r="AC216" s="88"/>
      <c r="AD216" s="88"/>
      <c r="AE216" s="88"/>
      <c r="AF216" s="88"/>
      <c r="AG216" s="88"/>
      <c r="AH216" s="88"/>
      <c r="AI216" s="88"/>
      <c r="AJ216" s="88"/>
    </row>
    <row r="217" spans="1:36">
      <c r="A217" s="88"/>
      <c r="B217" s="88"/>
      <c r="C217" s="88"/>
      <c r="D217" s="95">
        <v>16.200379287104976</v>
      </c>
      <c r="E217" s="95">
        <v>17.187474749462002</v>
      </c>
      <c r="F217" s="88"/>
      <c r="G217" s="88"/>
      <c r="S217" s="88"/>
      <c r="T217" s="88"/>
      <c r="U217" s="88"/>
      <c r="V217" s="88"/>
      <c r="W217" s="88"/>
      <c r="X217" s="88"/>
      <c r="Y217" s="88"/>
      <c r="Z217" s="88"/>
      <c r="AA217" s="88"/>
      <c r="AB217" s="88"/>
      <c r="AC217" s="88"/>
      <c r="AD217" s="88"/>
      <c r="AE217" s="88"/>
      <c r="AF217" s="88"/>
      <c r="AG217" s="88"/>
      <c r="AH217" s="88"/>
      <c r="AI217" s="88"/>
      <c r="AJ217" s="88"/>
    </row>
    <row r="218" spans="1:36">
      <c r="A218" s="88"/>
      <c r="B218" s="88"/>
      <c r="C218" s="88"/>
      <c r="D218" s="95">
        <v>16.938198943726519</v>
      </c>
      <c r="E218" s="95">
        <v>19.445052053720332</v>
      </c>
      <c r="F218" s="88"/>
      <c r="G218" s="88"/>
      <c r="S218" s="88"/>
      <c r="T218" s="88"/>
      <c r="U218" s="88"/>
      <c r="V218" s="88"/>
      <c r="W218" s="88"/>
      <c r="X218" s="88"/>
      <c r="Y218" s="88"/>
      <c r="Z218" s="88"/>
      <c r="AA218" s="88"/>
      <c r="AB218" s="88"/>
      <c r="AC218" s="88"/>
      <c r="AD218" s="88"/>
      <c r="AE218" s="88"/>
      <c r="AF218" s="88"/>
      <c r="AG218" s="88"/>
      <c r="AH218" s="88"/>
      <c r="AI218" s="88"/>
      <c r="AJ218" s="88"/>
    </row>
    <row r="219" spans="1:36">
      <c r="A219" s="88"/>
      <c r="B219" s="88"/>
      <c r="C219" s="88"/>
      <c r="D219" s="95">
        <v>19.317625019854432</v>
      </c>
      <c r="E219" s="95">
        <v>17.70898421098077</v>
      </c>
      <c r="F219" s="88"/>
      <c r="G219" s="88"/>
      <c r="S219" s="88"/>
      <c r="T219" s="88"/>
      <c r="U219" s="88"/>
      <c r="V219" s="88"/>
      <c r="W219" s="88"/>
      <c r="X219" s="88"/>
      <c r="Y219" s="88"/>
      <c r="Z219" s="88"/>
      <c r="AA219" s="88"/>
      <c r="AB219" s="88"/>
      <c r="AC219" s="88"/>
      <c r="AD219" s="88"/>
      <c r="AE219" s="88"/>
      <c r="AF219" s="88"/>
      <c r="AG219" s="88"/>
      <c r="AH219" s="88"/>
      <c r="AI219" s="88"/>
      <c r="AJ219" s="88"/>
    </row>
    <row r="220" spans="1:36">
      <c r="A220" s="88"/>
      <c r="B220" s="88"/>
      <c r="C220" s="88"/>
      <c r="D220" s="95"/>
      <c r="E220" s="95"/>
      <c r="F220" s="88"/>
      <c r="G220" s="88"/>
      <c r="S220" s="88"/>
      <c r="T220" s="88"/>
      <c r="U220" s="88"/>
      <c r="V220" s="88"/>
      <c r="W220" s="88"/>
      <c r="X220" s="88"/>
      <c r="Y220" s="88"/>
      <c r="Z220" s="88"/>
      <c r="AA220" s="88"/>
      <c r="AB220" s="88"/>
      <c r="AC220" s="88"/>
      <c r="AD220" s="88"/>
      <c r="AE220" s="88"/>
      <c r="AF220" s="88"/>
      <c r="AG220" s="88"/>
      <c r="AH220" s="88"/>
      <c r="AI220" s="88"/>
      <c r="AJ220" s="88"/>
    </row>
    <row r="221" spans="1:36">
      <c r="A221" s="88"/>
      <c r="B221" s="88"/>
      <c r="C221" s="88"/>
      <c r="D221" s="95">
        <v>21.178028187702125</v>
      </c>
      <c r="E221" s="95">
        <v>22.695160859436722</v>
      </c>
      <c r="F221" s="88"/>
      <c r="G221" s="88"/>
      <c r="S221" s="88"/>
      <c r="T221" s="88"/>
      <c r="U221" s="88"/>
      <c r="V221" s="88"/>
      <c r="W221" s="88"/>
      <c r="X221" s="88"/>
      <c r="Y221" s="88"/>
      <c r="Z221" s="88"/>
      <c r="AA221" s="88"/>
      <c r="AB221" s="88"/>
      <c r="AC221" s="88"/>
      <c r="AD221" s="88"/>
      <c r="AE221" s="88"/>
      <c r="AF221" s="88"/>
      <c r="AG221" s="88"/>
      <c r="AH221" s="88"/>
      <c r="AI221" s="88"/>
      <c r="AJ221" s="88"/>
    </row>
    <row r="222" spans="1:36">
      <c r="A222" s="88"/>
      <c r="B222" s="88"/>
      <c r="C222" s="88"/>
      <c r="D222" s="95">
        <v>22.037879978922156</v>
      </c>
      <c r="E222" s="95">
        <v>23.389811790227913</v>
      </c>
      <c r="F222" s="88"/>
      <c r="G222" s="88"/>
      <c r="S222" s="88"/>
      <c r="T222" s="88"/>
      <c r="U222" s="88"/>
      <c r="V222" s="88"/>
      <c r="W222" s="88"/>
      <c r="X222" s="88"/>
      <c r="Y222" s="88"/>
      <c r="Z222" s="88"/>
      <c r="AA222" s="88"/>
      <c r="AB222" s="88"/>
      <c r="AC222" s="88"/>
      <c r="AD222" s="88"/>
      <c r="AE222" s="88"/>
      <c r="AF222" s="88"/>
      <c r="AG222" s="88"/>
      <c r="AH222" s="88"/>
      <c r="AI222" s="88"/>
      <c r="AJ222" s="88"/>
    </row>
    <row r="223" spans="1:36">
      <c r="A223" s="88"/>
      <c r="B223" s="88"/>
      <c r="C223" s="88"/>
      <c r="D223" s="95">
        <v>24.682993779835581</v>
      </c>
      <c r="E223" s="95">
        <v>21.293295625065511</v>
      </c>
      <c r="F223" s="88"/>
      <c r="G223" s="88"/>
      <c r="S223" s="88"/>
      <c r="T223" s="88"/>
      <c r="U223" s="88"/>
      <c r="V223" s="88"/>
      <c r="W223" s="88"/>
      <c r="X223" s="88"/>
      <c r="Y223" s="88"/>
      <c r="Z223" s="88"/>
      <c r="AA223" s="88"/>
      <c r="AB223" s="88"/>
      <c r="AC223" s="88"/>
      <c r="AD223" s="88"/>
      <c r="AE223" s="88"/>
      <c r="AF223" s="88"/>
      <c r="AG223" s="88"/>
      <c r="AH223" s="88"/>
      <c r="AI223" s="88"/>
      <c r="AJ223" s="88"/>
    </row>
    <row r="224" spans="1:36">
      <c r="A224" s="88"/>
      <c r="B224" s="88"/>
      <c r="C224" s="88"/>
      <c r="D224" s="95">
        <v>23.075243789292365</v>
      </c>
      <c r="E224" s="95">
        <v>20.647562171448826</v>
      </c>
      <c r="F224" s="88"/>
      <c r="G224" s="88"/>
      <c r="S224" s="88"/>
      <c r="T224" s="88"/>
      <c r="U224" s="88"/>
      <c r="V224" s="88"/>
      <c r="W224" s="88"/>
      <c r="X224" s="88"/>
      <c r="Y224" s="88"/>
      <c r="Z224" s="88"/>
      <c r="AA224" s="88"/>
      <c r="AB224" s="88"/>
      <c r="AC224" s="88"/>
      <c r="AD224" s="88"/>
      <c r="AE224" s="88"/>
      <c r="AF224" s="88"/>
      <c r="AG224" s="88"/>
      <c r="AH224" s="88"/>
      <c r="AI224" s="88"/>
      <c r="AJ224" s="88"/>
    </row>
    <row r="225" spans="1:36">
      <c r="A225" s="88"/>
      <c r="B225" s="88"/>
      <c r="C225" s="88"/>
      <c r="D225" s="95">
        <v>21.944214273480011</v>
      </c>
      <c r="E225" s="95">
        <v>26.078270773617351</v>
      </c>
      <c r="F225" s="88"/>
      <c r="G225" s="88"/>
      <c r="S225" s="88"/>
      <c r="T225" s="88"/>
      <c r="U225" s="88"/>
      <c r="V225" s="88"/>
      <c r="W225" s="88"/>
      <c r="X225" s="88"/>
      <c r="Y225" s="88"/>
      <c r="Z225" s="88"/>
      <c r="AA225" s="88"/>
      <c r="AB225" s="88"/>
      <c r="AC225" s="88"/>
      <c r="AD225" s="88"/>
      <c r="AE225" s="88"/>
      <c r="AF225" s="88"/>
      <c r="AG225" s="88"/>
      <c r="AH225" s="88"/>
      <c r="AI225" s="88"/>
      <c r="AJ225" s="88"/>
    </row>
    <row r="226" spans="1:36">
      <c r="A226" s="88"/>
      <c r="B226" s="88"/>
      <c r="C226" s="88"/>
      <c r="D226" s="95">
        <v>21.767238969510551</v>
      </c>
      <c r="E226" s="95">
        <v>24.240151448896036</v>
      </c>
      <c r="F226" s="88"/>
      <c r="G226" s="88"/>
      <c r="S226" s="88"/>
      <c r="T226" s="88"/>
      <c r="U226" s="88"/>
      <c r="V226" s="88"/>
      <c r="W226" s="88"/>
      <c r="X226" s="88"/>
      <c r="Y226" s="88"/>
      <c r="Z226" s="88"/>
      <c r="AA226" s="88"/>
      <c r="AB226" s="88"/>
      <c r="AC226" s="88"/>
      <c r="AD226" s="88"/>
      <c r="AE226" s="88"/>
      <c r="AF226" s="88"/>
      <c r="AG226" s="88"/>
      <c r="AH226" s="88"/>
      <c r="AI226" s="88"/>
      <c r="AJ226" s="88"/>
    </row>
    <row r="227" spans="1:36">
      <c r="A227" s="88"/>
      <c r="B227" s="88"/>
      <c r="C227" s="88"/>
      <c r="D227" s="95">
        <v>24.380922829735155</v>
      </c>
      <c r="E227" s="95">
        <v>25.551765068103542</v>
      </c>
      <c r="F227" s="88"/>
      <c r="G227" s="88"/>
      <c r="S227" s="88"/>
      <c r="T227" s="88"/>
      <c r="U227" s="88"/>
      <c r="V227" s="88"/>
      <c r="W227" s="88"/>
      <c r="X227" s="88"/>
      <c r="Y227" s="88"/>
      <c r="Z227" s="88"/>
      <c r="AA227" s="88"/>
      <c r="AB227" s="88"/>
      <c r="AC227" s="88"/>
      <c r="AD227" s="88"/>
      <c r="AE227" s="88"/>
      <c r="AF227" s="88"/>
      <c r="AG227" s="88"/>
      <c r="AH227" s="88"/>
      <c r="AI227" s="88"/>
      <c r="AJ227" s="88"/>
    </row>
    <row r="228" spans="1:36">
      <c r="A228" s="88"/>
      <c r="B228" s="88"/>
      <c r="C228" s="88"/>
      <c r="D228" s="95">
        <v>24.409244551337927</v>
      </c>
      <c r="E228" s="95">
        <v>21.818560620055777</v>
      </c>
      <c r="F228" s="88"/>
      <c r="G228" s="88"/>
      <c r="S228" s="88"/>
      <c r="T228" s="88"/>
      <c r="U228" s="88"/>
      <c r="V228" s="88"/>
      <c r="W228" s="88"/>
      <c r="X228" s="88"/>
      <c r="Y228" s="88"/>
      <c r="Z228" s="88"/>
      <c r="AA228" s="88"/>
      <c r="AB228" s="88"/>
      <c r="AC228" s="88"/>
      <c r="AD228" s="88"/>
      <c r="AE228" s="88"/>
      <c r="AF228" s="88"/>
      <c r="AG228" s="88"/>
      <c r="AH228" s="88"/>
      <c r="AI228" s="88"/>
      <c r="AJ228" s="88"/>
    </row>
    <row r="229" spans="1:36">
      <c r="A229" s="88"/>
      <c r="B229" s="88"/>
      <c r="C229" s="88"/>
      <c r="D229" s="95">
        <v>23.261723122696456</v>
      </c>
      <c r="E229" s="95">
        <v>24.209547312250383</v>
      </c>
      <c r="F229" s="88"/>
      <c r="G229" s="88"/>
      <c r="S229" s="88"/>
      <c r="T229" s="88"/>
      <c r="U229" s="88"/>
      <c r="V229" s="88"/>
      <c r="W229" s="88"/>
      <c r="X229" s="88"/>
      <c r="Y229" s="88"/>
      <c r="Z229" s="88"/>
      <c r="AA229" s="88"/>
      <c r="AB229" s="88"/>
      <c r="AC229" s="88"/>
      <c r="AD229" s="88"/>
      <c r="AE229" s="88"/>
      <c r="AF229" s="88"/>
      <c r="AG229" s="88"/>
      <c r="AH229" s="88"/>
      <c r="AI229" s="88"/>
      <c r="AJ229" s="88"/>
    </row>
    <row r="230" spans="1:36">
      <c r="A230" s="88"/>
      <c r="B230" s="88"/>
      <c r="C230" s="88"/>
      <c r="D230" s="95">
        <v>22.787113355288056</v>
      </c>
      <c r="E230" s="95">
        <v>23.125476704087053</v>
      </c>
      <c r="F230" s="88"/>
      <c r="G230" s="88"/>
      <c r="S230" s="88"/>
      <c r="T230" s="88"/>
      <c r="U230" s="88"/>
      <c r="V230" s="88"/>
      <c r="W230" s="88"/>
      <c r="X230" s="88"/>
      <c r="Y230" s="88"/>
      <c r="Z230" s="88"/>
      <c r="AA230" s="88"/>
      <c r="AB230" s="88"/>
      <c r="AC230" s="88"/>
      <c r="AD230" s="88"/>
      <c r="AE230" s="88"/>
      <c r="AF230" s="88"/>
      <c r="AG230" s="88"/>
      <c r="AH230" s="88"/>
      <c r="AI230" s="88"/>
      <c r="AJ230" s="88"/>
    </row>
    <row r="231" spans="1:36">
      <c r="A231" s="88"/>
      <c r="B231" s="88"/>
      <c r="C231" s="88"/>
      <c r="D231" s="95">
        <v>24.814718463917902</v>
      </c>
      <c r="E231" s="95">
        <v>22.012683867041059</v>
      </c>
      <c r="F231" s="88"/>
      <c r="G231" s="88"/>
      <c r="S231" s="88"/>
      <c r="T231" s="88"/>
      <c r="U231" s="88"/>
      <c r="V231" s="88"/>
      <c r="W231" s="88"/>
      <c r="X231" s="88"/>
      <c r="Y231" s="88"/>
      <c r="Z231" s="88"/>
      <c r="AA231" s="88"/>
      <c r="AB231" s="88"/>
      <c r="AC231" s="88"/>
      <c r="AD231" s="88"/>
      <c r="AE231" s="88"/>
      <c r="AF231" s="88"/>
      <c r="AG231" s="88"/>
      <c r="AH231" s="88"/>
      <c r="AI231" s="88"/>
      <c r="AJ231" s="88"/>
    </row>
    <row r="232" spans="1:36">
      <c r="A232" s="88"/>
      <c r="B232" s="88"/>
      <c r="C232" s="88"/>
      <c r="D232" s="95">
        <v>21.566176377926428</v>
      </c>
      <c r="E232" s="95">
        <v>22.915835087429564</v>
      </c>
      <c r="F232" s="88"/>
      <c r="G232" s="88"/>
      <c r="S232" s="88"/>
      <c r="T232" s="88"/>
      <c r="U232" s="88"/>
      <c r="V232" s="88"/>
      <c r="W232" s="88"/>
      <c r="X232" s="88"/>
      <c r="Y232" s="88"/>
      <c r="Z232" s="88"/>
      <c r="AA232" s="88"/>
      <c r="AB232" s="88"/>
      <c r="AC232" s="88"/>
      <c r="AD232" s="88"/>
      <c r="AE232" s="88"/>
      <c r="AF232" s="88"/>
      <c r="AG232" s="88"/>
      <c r="AH232" s="88"/>
      <c r="AI232" s="88"/>
      <c r="AJ232" s="88"/>
    </row>
    <row r="233" spans="1:36">
      <c r="A233" s="88"/>
      <c r="B233" s="88"/>
      <c r="C233" s="88"/>
      <c r="D233" s="95">
        <v>22.77909219231999</v>
      </c>
      <c r="E233" s="95">
        <v>24.117879576025214</v>
      </c>
      <c r="F233" s="88"/>
      <c r="G233" s="88"/>
      <c r="S233" s="88"/>
      <c r="T233" s="88"/>
      <c r="U233" s="88"/>
      <c r="V233" s="88"/>
      <c r="W233" s="88"/>
      <c r="X233" s="88"/>
      <c r="Y233" s="88"/>
      <c r="Z233" s="88"/>
      <c r="AA233" s="88"/>
      <c r="AB233" s="88"/>
      <c r="AC233" s="88"/>
      <c r="AD233" s="88"/>
      <c r="AE233" s="88"/>
      <c r="AF233" s="88"/>
      <c r="AG233" s="88"/>
      <c r="AH233" s="88"/>
      <c r="AI233" s="88"/>
      <c r="AJ233" s="88"/>
    </row>
    <row r="234" spans="1:36">
      <c r="A234" s="88"/>
      <c r="B234" s="88"/>
      <c r="C234" s="88"/>
      <c r="D234" s="95">
        <v>24.631937773214187</v>
      </c>
      <c r="E234" s="95">
        <v>24.986530726196001</v>
      </c>
      <c r="F234" s="88"/>
      <c r="G234" s="88"/>
      <c r="S234" s="88"/>
      <c r="T234" s="88"/>
      <c r="U234" s="88"/>
      <c r="V234" s="88"/>
      <c r="W234" s="88"/>
      <c r="X234" s="88"/>
      <c r="Y234" s="88"/>
      <c r="Z234" s="88"/>
      <c r="AA234" s="88"/>
      <c r="AB234" s="88"/>
      <c r="AC234" s="88"/>
      <c r="AD234" s="88"/>
      <c r="AE234" s="88"/>
      <c r="AF234" s="88"/>
      <c r="AG234" s="88"/>
      <c r="AH234" s="88"/>
      <c r="AI234" s="88"/>
      <c r="AJ234" s="88"/>
    </row>
    <row r="235" spans="1:36">
      <c r="A235" s="88"/>
      <c r="B235" s="88"/>
      <c r="C235" s="88"/>
      <c r="D235" s="95">
        <v>19.317091854371558</v>
      </c>
      <c r="E235" s="95">
        <v>23.996757560692021</v>
      </c>
      <c r="F235" s="88"/>
      <c r="G235" s="88"/>
      <c r="S235" s="88"/>
      <c r="T235" s="88"/>
      <c r="U235" s="88"/>
      <c r="V235" s="88"/>
      <c r="W235" s="88"/>
      <c r="X235" s="88"/>
      <c r="Y235" s="88"/>
      <c r="Z235" s="88"/>
      <c r="AA235" s="88"/>
      <c r="AB235" s="88"/>
      <c r="AC235" s="88"/>
      <c r="AD235" s="88"/>
      <c r="AE235" s="88"/>
      <c r="AF235" s="88"/>
      <c r="AG235" s="88"/>
      <c r="AH235" s="88"/>
      <c r="AI235" s="88"/>
      <c r="AJ235" s="88"/>
    </row>
    <row r="236" spans="1:36">
      <c r="A236" s="88"/>
      <c r="B236" s="88"/>
      <c r="C236" s="88"/>
      <c r="D236" s="95">
        <v>21.954862244029332</v>
      </c>
      <c r="E236" s="95">
        <v>21.297625656782142</v>
      </c>
      <c r="F236" s="88"/>
      <c r="G236" s="88"/>
      <c r="S236" s="88"/>
      <c r="T236" s="88"/>
      <c r="U236" s="88"/>
      <c r="V236" s="88"/>
      <c r="W236" s="88"/>
      <c r="X236" s="88"/>
      <c r="Y236" s="88"/>
      <c r="Z236" s="88"/>
      <c r="AA236" s="88"/>
      <c r="AB236" s="88"/>
      <c r="AC236" s="88"/>
      <c r="AD236" s="88"/>
      <c r="AE236" s="88"/>
      <c r="AF236" s="88"/>
      <c r="AG236" s="88"/>
      <c r="AH236" s="88"/>
      <c r="AI236" s="88"/>
      <c r="AJ236" s="88"/>
    </row>
    <row r="237" spans="1:36">
      <c r="A237" s="88"/>
      <c r="B237" s="88"/>
      <c r="C237" s="88"/>
      <c r="D237" s="95">
        <v>20.569356922620152</v>
      </c>
      <c r="E237" s="95">
        <v>22.972340212201729</v>
      </c>
      <c r="F237" s="88"/>
      <c r="G237" s="88"/>
      <c r="S237" s="88"/>
      <c r="T237" s="88"/>
      <c r="U237" s="88"/>
      <c r="V237" s="88"/>
      <c r="W237" s="88"/>
      <c r="X237" s="88"/>
      <c r="Y237" s="88"/>
      <c r="Z237" s="88"/>
      <c r="AA237" s="88"/>
      <c r="AB237" s="88"/>
      <c r="AC237" s="88"/>
      <c r="AD237" s="88"/>
      <c r="AE237" s="88"/>
      <c r="AF237" s="88"/>
      <c r="AG237" s="88"/>
      <c r="AH237" s="88"/>
      <c r="AI237" s="88"/>
      <c r="AJ237" s="88"/>
    </row>
    <row r="238" spans="1:36">
      <c r="A238" s="88"/>
      <c r="B238" s="88"/>
      <c r="C238" s="88"/>
      <c r="D238" s="95">
        <v>20.763990471386983</v>
      </c>
      <c r="E238" s="95">
        <v>25.817073615123821</v>
      </c>
      <c r="F238" s="88"/>
      <c r="G238" s="88"/>
      <c r="S238" s="88"/>
      <c r="T238" s="88"/>
      <c r="U238" s="88"/>
      <c r="V238" s="88"/>
      <c r="W238" s="88"/>
      <c r="X238" s="88"/>
      <c r="Y238" s="88"/>
      <c r="Z238" s="88"/>
      <c r="AA238" s="88"/>
      <c r="AB238" s="88"/>
      <c r="AC238" s="88"/>
      <c r="AD238" s="88"/>
      <c r="AE238" s="88"/>
      <c r="AF238" s="88"/>
      <c r="AG238" s="88"/>
      <c r="AH238" s="88"/>
      <c r="AI238" s="88"/>
      <c r="AJ238" s="88"/>
    </row>
    <row r="239" spans="1:36">
      <c r="A239" s="88"/>
      <c r="B239" s="88"/>
      <c r="C239" s="88"/>
      <c r="D239" s="95">
        <v>22.796582995923529</v>
      </c>
      <c r="E239" s="95">
        <v>21.289596195822305</v>
      </c>
      <c r="F239" s="88"/>
      <c r="G239" s="88"/>
      <c r="S239" s="88"/>
      <c r="T239" s="88"/>
      <c r="U239" s="88"/>
      <c r="V239" s="88"/>
      <c r="W239" s="88"/>
      <c r="X239" s="88"/>
      <c r="Y239" s="88"/>
      <c r="Z239" s="88"/>
      <c r="AA239" s="88"/>
      <c r="AB239" s="88"/>
      <c r="AC239" s="88"/>
      <c r="AD239" s="88"/>
      <c r="AE239" s="88"/>
      <c r="AF239" s="88"/>
      <c r="AG239" s="88"/>
      <c r="AH239" s="88"/>
      <c r="AI239" s="88"/>
      <c r="AJ239" s="88"/>
    </row>
    <row r="240" spans="1:36">
      <c r="A240" s="88"/>
      <c r="B240" s="88"/>
      <c r="C240" s="88"/>
      <c r="D240" s="95">
        <v>22.32637498991517</v>
      </c>
      <c r="E240" s="95">
        <v>21.630340112399161</v>
      </c>
      <c r="F240" s="88"/>
      <c r="G240" s="88"/>
      <c r="S240" s="88"/>
      <c r="T240" s="88"/>
      <c r="U240" s="88"/>
      <c r="V240" s="88"/>
      <c r="W240" s="88"/>
      <c r="X240" s="88"/>
      <c r="Y240" s="88"/>
      <c r="Z240" s="88"/>
      <c r="AA240" s="88"/>
      <c r="AB240" s="88"/>
      <c r="AC240" s="88"/>
      <c r="AD240" s="88"/>
      <c r="AE240" s="88"/>
      <c r="AF240" s="88"/>
      <c r="AG240" s="88"/>
      <c r="AH240" s="88"/>
      <c r="AI240" s="88"/>
      <c r="AJ240" s="88"/>
    </row>
    <row r="241" spans="1:36">
      <c r="A241" s="88"/>
      <c r="B241" s="88"/>
      <c r="C241" s="88"/>
      <c r="D241" s="95">
        <v>21.510999955514166</v>
      </c>
      <c r="E241" s="95">
        <v>21.9429573863926</v>
      </c>
      <c r="F241" s="88"/>
      <c r="G241" s="88"/>
      <c r="S241" s="88"/>
      <c r="T241" s="88"/>
      <c r="U241" s="88"/>
      <c r="V241" s="88"/>
      <c r="W241" s="88"/>
      <c r="X241" s="88"/>
      <c r="Y241" s="88"/>
      <c r="Z241" s="88"/>
      <c r="AA241" s="88"/>
      <c r="AB241" s="88"/>
      <c r="AC241" s="88"/>
      <c r="AD241" s="88"/>
      <c r="AE241" s="88"/>
      <c r="AF241" s="88"/>
      <c r="AG241" s="88"/>
      <c r="AH241" s="88"/>
      <c r="AI241" s="88"/>
      <c r="AJ241" s="88"/>
    </row>
    <row r="242" spans="1:36">
      <c r="A242" s="88"/>
      <c r="B242" s="88"/>
      <c r="C242" s="88"/>
      <c r="D242" s="95">
        <v>20.836927735056999</v>
      </c>
      <c r="E242" s="95">
        <v>20.619630431154892</v>
      </c>
      <c r="F242" s="88"/>
      <c r="G242" s="88"/>
      <c r="S242" s="88"/>
      <c r="T242" s="88"/>
      <c r="U242" s="88"/>
      <c r="V242" s="88"/>
      <c r="W242" s="88"/>
      <c r="X242" s="88"/>
      <c r="Y242" s="88"/>
      <c r="Z242" s="88"/>
      <c r="AA242" s="88"/>
      <c r="AB242" s="88"/>
      <c r="AC242" s="88"/>
      <c r="AD242" s="88"/>
      <c r="AE242" s="88"/>
      <c r="AF242" s="88"/>
      <c r="AG242" s="88"/>
      <c r="AH242" s="88"/>
      <c r="AI242" s="88"/>
      <c r="AJ242" s="88"/>
    </row>
    <row r="243" spans="1:36">
      <c r="A243" s="88"/>
      <c r="B243" s="88"/>
      <c r="C243" s="88"/>
      <c r="D243" s="95">
        <v>24.626689845070672</v>
      </c>
      <c r="E243" s="95">
        <v>21.297501104755632</v>
      </c>
      <c r="F243" s="88"/>
      <c r="G243" s="88"/>
      <c r="S243" s="88"/>
      <c r="T243" s="88"/>
      <c r="U243" s="88"/>
      <c r="V243" s="88"/>
      <c r="W243" s="88"/>
      <c r="X243" s="88"/>
      <c r="Y243" s="88"/>
      <c r="Z243" s="88"/>
      <c r="AA243" s="88"/>
      <c r="AB243" s="88"/>
      <c r="AC243" s="88"/>
      <c r="AD243" s="88"/>
      <c r="AE243" s="88"/>
      <c r="AF243" s="88"/>
      <c r="AG243" s="88"/>
      <c r="AH243" s="88"/>
      <c r="AI243" s="88"/>
      <c r="AJ243" s="88"/>
    </row>
    <row r="244" spans="1:36">
      <c r="A244" s="88"/>
      <c r="B244" s="88"/>
      <c r="C244" s="88"/>
      <c r="D244" s="95">
        <v>21.935204125034723</v>
      </c>
      <c r="E244" s="95">
        <v>20.466355882137886</v>
      </c>
      <c r="F244" s="88"/>
      <c r="G244" s="88"/>
      <c r="S244" s="88"/>
      <c r="T244" s="88"/>
      <c r="U244" s="88"/>
      <c r="V244" s="88"/>
      <c r="W244" s="88"/>
      <c r="X244" s="88"/>
      <c r="Y244" s="88"/>
      <c r="Z244" s="88"/>
      <c r="AA244" s="88"/>
      <c r="AB244" s="88"/>
      <c r="AC244" s="88"/>
      <c r="AD244" s="88"/>
      <c r="AE244" s="88"/>
      <c r="AF244" s="88"/>
      <c r="AG244" s="88"/>
      <c r="AH244" s="88"/>
      <c r="AI244" s="88"/>
      <c r="AJ244" s="88"/>
    </row>
    <row r="245" spans="1:36">
      <c r="A245" s="88"/>
      <c r="B245" s="88"/>
      <c r="C245" s="88"/>
      <c r="D245" s="95">
        <v>23.028225182207066</v>
      </c>
      <c r="E245" s="95">
        <v>21.119704636223567</v>
      </c>
      <c r="F245" s="88"/>
      <c r="G245" s="88"/>
      <c r="S245" s="88"/>
      <c r="T245" s="88"/>
      <c r="U245" s="88"/>
      <c r="V245" s="88"/>
      <c r="W245" s="88"/>
      <c r="X245" s="88"/>
      <c r="Y245" s="88"/>
      <c r="Z245" s="88"/>
      <c r="AA245" s="88"/>
      <c r="AB245" s="88"/>
      <c r="AC245" s="88"/>
      <c r="AD245" s="88"/>
      <c r="AE245" s="88"/>
      <c r="AF245" s="88"/>
      <c r="AG245" s="88"/>
      <c r="AH245" s="88"/>
      <c r="AI245" s="88"/>
      <c r="AJ245" s="88"/>
    </row>
    <row r="246" spans="1:36">
      <c r="A246" s="88"/>
      <c r="B246" s="88"/>
      <c r="C246" s="88"/>
      <c r="D246" s="95">
        <v>24.00961640655397</v>
      </c>
      <c r="E246" s="95">
        <v>23.567086006684878</v>
      </c>
      <c r="F246" s="88"/>
      <c r="G246" s="88"/>
      <c r="S246" s="88"/>
      <c r="T246" s="88"/>
      <c r="U246" s="88"/>
      <c r="V246" s="88"/>
      <c r="W246" s="88"/>
      <c r="X246" s="88"/>
      <c r="Y246" s="88"/>
      <c r="Z246" s="88"/>
      <c r="AA246" s="88"/>
      <c r="AB246" s="88"/>
      <c r="AC246" s="88"/>
      <c r="AD246" s="88"/>
      <c r="AE246" s="88"/>
      <c r="AF246" s="88"/>
      <c r="AG246" s="88"/>
      <c r="AH246" s="88"/>
      <c r="AI246" s="88"/>
      <c r="AJ246" s="88"/>
    </row>
    <row r="247" spans="1:36">
      <c r="A247" s="88"/>
      <c r="B247" s="88"/>
      <c r="C247" s="88"/>
      <c r="D247" s="95">
        <v>23.236561867888991</v>
      </c>
      <c r="E247" s="95">
        <v>23.790614039381744</v>
      </c>
      <c r="F247" s="88"/>
      <c r="G247" s="88"/>
      <c r="S247" s="88"/>
      <c r="T247" s="88"/>
      <c r="U247" s="88"/>
      <c r="V247" s="88"/>
      <c r="W247" s="88"/>
      <c r="X247" s="88"/>
      <c r="Y247" s="88"/>
      <c r="Z247" s="88"/>
      <c r="AA247" s="88"/>
      <c r="AB247" s="88"/>
      <c r="AC247" s="88"/>
      <c r="AD247" s="88"/>
      <c r="AE247" s="88"/>
      <c r="AF247" s="88"/>
      <c r="AG247" s="88"/>
      <c r="AH247" s="88"/>
      <c r="AI247" s="88"/>
      <c r="AJ247" s="88"/>
    </row>
    <row r="248" spans="1:36">
      <c r="A248" s="88"/>
      <c r="B248" s="88"/>
      <c r="C248" s="88"/>
      <c r="D248" s="95">
        <v>19.821244401238708</v>
      </c>
      <c r="E248" s="95">
        <v>22.892916466369901</v>
      </c>
      <c r="F248" s="88"/>
      <c r="G248" s="88"/>
      <c r="S248" s="88"/>
      <c r="T248" s="88"/>
      <c r="U248" s="88"/>
      <c r="V248" s="88"/>
      <c r="W248" s="88"/>
      <c r="X248" s="88"/>
      <c r="Y248" s="88"/>
      <c r="Z248" s="88"/>
      <c r="AA248" s="88"/>
      <c r="AB248" s="88"/>
      <c r="AC248" s="88"/>
      <c r="AD248" s="88"/>
      <c r="AE248" s="88"/>
      <c r="AF248" s="88"/>
      <c r="AG248" s="88"/>
      <c r="AH248" s="88"/>
      <c r="AI248" s="88"/>
      <c r="AJ248" s="88"/>
    </row>
    <row r="249" spans="1:36">
      <c r="A249" s="88"/>
      <c r="B249" s="88"/>
      <c r="C249" s="88"/>
      <c r="D249" s="95">
        <v>20.571972149163066</v>
      </c>
      <c r="E249" s="95">
        <v>23.140977620686705</v>
      </c>
      <c r="F249" s="88"/>
      <c r="G249" s="88"/>
      <c r="S249" s="88"/>
      <c r="T249" s="88"/>
      <c r="U249" s="88"/>
      <c r="V249" s="88"/>
      <c r="W249" s="88"/>
      <c r="X249" s="88"/>
      <c r="Y249" s="88"/>
      <c r="Z249" s="88"/>
      <c r="AA249" s="88"/>
      <c r="AB249" s="88"/>
      <c r="AC249" s="88"/>
      <c r="AD249" s="88"/>
      <c r="AE249" s="88"/>
      <c r="AF249" s="88"/>
      <c r="AG249" s="88"/>
      <c r="AH249" s="88"/>
      <c r="AI249" s="88"/>
      <c r="AJ249" s="88"/>
    </row>
    <row r="250" spans="1:36">
      <c r="A250" s="88"/>
      <c r="B250" s="88"/>
      <c r="C250" s="88"/>
      <c r="D250" s="95">
        <v>24.898374194362958</v>
      </c>
      <c r="E250" s="95">
        <v>23.27965000609143</v>
      </c>
      <c r="F250" s="88"/>
      <c r="G250" s="88"/>
      <c r="S250" s="88"/>
      <c r="T250" s="88"/>
      <c r="U250" s="88"/>
      <c r="V250" s="88"/>
      <c r="W250" s="88"/>
      <c r="X250" s="88"/>
      <c r="Y250" s="88"/>
      <c r="Z250" s="88"/>
      <c r="AA250" s="88"/>
      <c r="AB250" s="88"/>
      <c r="AC250" s="88"/>
      <c r="AD250" s="88"/>
      <c r="AE250" s="88"/>
      <c r="AF250" s="88"/>
      <c r="AG250" s="88"/>
      <c r="AH250" s="88"/>
      <c r="AI250" s="88"/>
      <c r="AJ250" s="88"/>
    </row>
    <row r="251" spans="1:36">
      <c r="A251" s="88"/>
      <c r="B251" s="88"/>
      <c r="C251" s="88"/>
      <c r="D251" s="95"/>
      <c r="E251" s="95"/>
      <c r="F251" s="88"/>
      <c r="G251" s="88"/>
      <c r="S251" s="88"/>
      <c r="T251" s="88"/>
      <c r="U251" s="88"/>
      <c r="V251" s="88"/>
      <c r="W251" s="88"/>
      <c r="X251" s="88"/>
      <c r="Y251" s="88"/>
      <c r="Z251" s="88"/>
      <c r="AA251" s="88"/>
      <c r="AB251" s="88"/>
      <c r="AC251" s="88"/>
      <c r="AD251" s="88"/>
      <c r="AE251" s="88"/>
      <c r="AF251" s="88"/>
      <c r="AG251" s="88"/>
      <c r="AH251" s="88"/>
      <c r="AI251" s="88"/>
      <c r="AJ251" s="88"/>
    </row>
    <row r="252" spans="1:36">
      <c r="A252" s="88"/>
      <c r="B252" s="88"/>
      <c r="C252" s="88"/>
      <c r="D252" s="95">
        <v>20.74685722657971</v>
      </c>
      <c r="E252" s="95">
        <v>22.386151756323912</v>
      </c>
      <c r="F252" s="88"/>
      <c r="G252" s="88"/>
      <c r="S252" s="88"/>
      <c r="T252" s="88"/>
      <c r="U252" s="88"/>
      <c r="V252" s="88"/>
      <c r="W252" s="88"/>
      <c r="X252" s="88"/>
      <c r="Y252" s="88"/>
      <c r="Z252" s="88"/>
      <c r="AA252" s="88"/>
      <c r="AB252" s="88"/>
      <c r="AC252" s="88"/>
      <c r="AD252" s="88"/>
      <c r="AE252" s="88"/>
      <c r="AF252" s="88"/>
      <c r="AG252" s="88"/>
      <c r="AH252" s="88"/>
      <c r="AI252" s="88"/>
      <c r="AJ252" s="88"/>
    </row>
    <row r="253" spans="1:36">
      <c r="A253" s="88"/>
      <c r="B253" s="88"/>
      <c r="C253" s="88"/>
      <c r="D253" s="95">
        <v>17.636116856918868</v>
      </c>
      <c r="E253" s="95">
        <v>19.713918689604633</v>
      </c>
      <c r="F253" s="88"/>
      <c r="G253" s="88"/>
      <c r="S253" s="88"/>
      <c r="T253" s="88"/>
      <c r="U253" s="88"/>
      <c r="V253" s="88"/>
      <c r="W253" s="88"/>
      <c r="X253" s="88"/>
      <c r="Y253" s="88"/>
      <c r="Z253" s="88"/>
      <c r="AA253" s="88"/>
      <c r="AB253" s="88"/>
      <c r="AC253" s="88"/>
      <c r="AD253" s="88"/>
      <c r="AE253" s="88"/>
      <c r="AF253" s="88"/>
      <c r="AG253" s="88"/>
      <c r="AH253" s="88"/>
      <c r="AI253" s="88"/>
      <c r="AJ253" s="88"/>
    </row>
    <row r="254" spans="1:36">
      <c r="A254" s="88"/>
      <c r="B254" s="88"/>
      <c r="C254" s="88"/>
      <c r="D254" s="95">
        <v>19.806348967987997</v>
      </c>
      <c r="E254" s="95">
        <v>21.799803544068062</v>
      </c>
      <c r="F254" s="88"/>
      <c r="G254" s="88"/>
      <c r="S254" s="88"/>
      <c r="T254" s="88"/>
      <c r="U254" s="88"/>
      <c r="V254" s="88"/>
      <c r="W254" s="88"/>
      <c r="X254" s="88"/>
      <c r="Y254" s="88"/>
      <c r="Z254" s="88"/>
      <c r="AA254" s="88"/>
      <c r="AB254" s="88"/>
      <c r="AC254" s="88"/>
      <c r="AD254" s="88"/>
      <c r="AE254" s="88"/>
      <c r="AF254" s="88"/>
      <c r="AG254" s="88"/>
      <c r="AH254" s="88"/>
      <c r="AI254" s="88"/>
      <c r="AJ254" s="88"/>
    </row>
    <row r="255" spans="1:36">
      <c r="A255" s="88"/>
      <c r="B255" s="88"/>
      <c r="C255" s="88"/>
      <c r="D255" s="95">
        <v>20.965037529503437</v>
      </c>
      <c r="E255" s="95">
        <v>22.396807557701674</v>
      </c>
      <c r="F255" s="88"/>
      <c r="G255" s="88"/>
      <c r="S255" s="88"/>
      <c r="T255" s="88"/>
      <c r="U255" s="88"/>
      <c r="V255" s="88"/>
      <c r="W255" s="88"/>
      <c r="X255" s="88"/>
      <c r="Y255" s="88"/>
      <c r="Z255" s="88"/>
      <c r="AA255" s="88"/>
      <c r="AB255" s="88"/>
      <c r="AC255" s="88"/>
      <c r="AD255" s="88"/>
      <c r="AE255" s="88"/>
      <c r="AF255" s="88"/>
      <c r="AG255" s="88"/>
      <c r="AH255" s="88"/>
      <c r="AI255" s="88"/>
      <c r="AJ255" s="88"/>
    </row>
    <row r="256" spans="1:36">
      <c r="A256" s="88"/>
      <c r="B256" s="88"/>
      <c r="C256" s="88"/>
      <c r="D256" s="95">
        <v>16.478358744955486</v>
      </c>
      <c r="E256" s="95">
        <v>20.951271409620734</v>
      </c>
      <c r="F256" s="88"/>
      <c r="G256" s="88"/>
      <c r="S256" s="88"/>
      <c r="T256" s="88"/>
      <c r="U256" s="88"/>
      <c r="V256" s="88"/>
      <c r="W256" s="88"/>
      <c r="X256" s="88"/>
      <c r="Y256" s="88"/>
      <c r="Z256" s="88"/>
      <c r="AA256" s="88"/>
      <c r="AB256" s="88"/>
      <c r="AC256" s="88"/>
      <c r="AD256" s="88"/>
      <c r="AE256" s="88"/>
      <c r="AF256" s="88"/>
      <c r="AG256" s="88"/>
      <c r="AH256" s="88"/>
      <c r="AI256" s="88"/>
      <c r="AJ256" s="88"/>
    </row>
    <row r="257" spans="1:36">
      <c r="A257" s="88"/>
      <c r="B257" s="88"/>
      <c r="C257" s="88"/>
      <c r="D257" s="95">
        <v>18.76713080760122</v>
      </c>
      <c r="E257" s="95">
        <v>21.693466957963217</v>
      </c>
      <c r="F257" s="88"/>
      <c r="G257" s="88"/>
      <c r="S257" s="88"/>
      <c r="T257" s="88"/>
      <c r="U257" s="88"/>
      <c r="V257" s="88"/>
      <c r="W257" s="88"/>
      <c r="X257" s="88"/>
      <c r="Y257" s="88"/>
      <c r="Z257" s="88"/>
      <c r="AA257" s="88"/>
      <c r="AB257" s="88"/>
      <c r="AC257" s="88"/>
      <c r="AD257" s="88"/>
      <c r="AE257" s="88"/>
      <c r="AF257" s="88"/>
      <c r="AG257" s="88"/>
      <c r="AH257" s="88"/>
      <c r="AI257" s="88"/>
      <c r="AJ257" s="88"/>
    </row>
    <row r="258" spans="1:36">
      <c r="A258" s="88"/>
      <c r="B258" s="88"/>
      <c r="C258" s="88"/>
      <c r="D258" s="95">
        <v>21.848855522316001</v>
      </c>
      <c r="E258" s="95">
        <v>21.225437389967112</v>
      </c>
      <c r="F258" s="88"/>
      <c r="G258" s="88"/>
      <c r="S258" s="88"/>
      <c r="T258" s="88"/>
      <c r="U258" s="88"/>
      <c r="V258" s="88"/>
      <c r="W258" s="88"/>
      <c r="X258" s="88"/>
      <c r="Y258" s="88"/>
      <c r="Z258" s="88"/>
      <c r="AA258" s="88"/>
      <c r="AB258" s="88"/>
      <c r="AC258" s="88"/>
      <c r="AD258" s="88"/>
      <c r="AE258" s="88"/>
      <c r="AF258" s="88"/>
      <c r="AG258" s="88"/>
      <c r="AH258" s="88"/>
      <c r="AI258" s="88"/>
      <c r="AJ258" s="88"/>
    </row>
    <row r="259" spans="1:36">
      <c r="A259" s="88"/>
      <c r="B259" s="88"/>
      <c r="C259" s="88"/>
      <c r="D259" s="95">
        <v>19.881760757889033</v>
      </c>
      <c r="E259" s="95">
        <v>19.707408499217252</v>
      </c>
      <c r="F259" s="88"/>
      <c r="G259" s="88"/>
      <c r="S259" s="88"/>
      <c r="T259" s="88"/>
      <c r="U259" s="88"/>
      <c r="V259" s="88"/>
      <c r="W259" s="88"/>
      <c r="X259" s="88"/>
      <c r="Y259" s="88"/>
      <c r="Z259" s="88"/>
      <c r="AA259" s="88"/>
      <c r="AB259" s="88"/>
      <c r="AC259" s="88"/>
      <c r="AD259" s="88"/>
      <c r="AE259" s="88"/>
      <c r="AF259" s="88"/>
      <c r="AG259" s="88"/>
      <c r="AH259" s="88"/>
      <c r="AI259" s="88"/>
      <c r="AJ259" s="88"/>
    </row>
    <row r="260" spans="1:36">
      <c r="A260" s="88"/>
      <c r="B260" s="88"/>
      <c r="C260" s="88"/>
      <c r="D260" s="95">
        <v>21.801898637530478</v>
      </c>
      <c r="E260" s="95">
        <v>20.566665093975633</v>
      </c>
      <c r="F260" s="88"/>
      <c r="G260" s="88"/>
      <c r="S260" s="88"/>
      <c r="T260" s="88"/>
      <c r="U260" s="88"/>
      <c r="V260" s="88"/>
      <c r="W260" s="88"/>
      <c r="X260" s="88"/>
      <c r="Y260" s="88"/>
      <c r="Z260" s="88"/>
      <c r="AA260" s="88"/>
      <c r="AB260" s="88"/>
      <c r="AC260" s="88"/>
      <c r="AD260" s="88"/>
      <c r="AE260" s="88"/>
      <c r="AF260" s="88"/>
      <c r="AG260" s="88"/>
      <c r="AH260" s="88"/>
      <c r="AI260" s="88"/>
      <c r="AJ260" s="88"/>
    </row>
    <row r="261" spans="1:36">
      <c r="A261" s="88"/>
      <c r="B261" s="88"/>
      <c r="C261" s="88"/>
      <c r="D261" s="95">
        <v>19.456727994346622</v>
      </c>
      <c r="E261" s="95">
        <v>21.810430670430986</v>
      </c>
      <c r="F261" s="88"/>
      <c r="G261" s="88"/>
      <c r="S261" s="88"/>
      <c r="T261" s="88"/>
      <c r="U261" s="88"/>
      <c r="V261" s="88"/>
      <c r="W261" s="88"/>
      <c r="X261" s="88"/>
      <c r="Y261" s="88"/>
      <c r="Z261" s="88"/>
      <c r="AA261" s="88"/>
      <c r="AB261" s="88"/>
      <c r="AC261" s="88"/>
      <c r="AD261" s="88"/>
      <c r="AE261" s="88"/>
      <c r="AF261" s="88"/>
      <c r="AG261" s="88"/>
      <c r="AH261" s="88"/>
      <c r="AI261" s="88"/>
      <c r="AJ261" s="88"/>
    </row>
    <row r="262" spans="1:36">
      <c r="A262" s="88"/>
      <c r="B262" s="88"/>
      <c r="C262" s="88"/>
      <c r="D262" s="95">
        <v>20.126174331312736</v>
      </c>
      <c r="E262" s="95">
        <v>22.972694573022029</v>
      </c>
      <c r="F262" s="88"/>
      <c r="G262" s="88"/>
      <c r="S262" s="88"/>
      <c r="T262" s="88"/>
      <c r="U262" s="88"/>
      <c r="V262" s="88"/>
      <c r="W262" s="88"/>
      <c r="X262" s="88"/>
      <c r="Y262" s="88"/>
      <c r="Z262" s="88"/>
      <c r="AA262" s="88"/>
      <c r="AB262" s="88"/>
      <c r="AC262" s="88"/>
      <c r="AD262" s="88"/>
      <c r="AE262" s="88"/>
      <c r="AF262" s="88"/>
      <c r="AG262" s="88"/>
      <c r="AH262" s="88"/>
      <c r="AI262" s="88"/>
      <c r="AJ262" s="88"/>
    </row>
    <row r="263" spans="1:36">
      <c r="A263" s="88"/>
      <c r="B263" s="88"/>
      <c r="C263" s="88"/>
      <c r="D263" s="95">
        <v>20.794000116427988</v>
      </c>
      <c r="E263" s="95">
        <v>20.269395922113688</v>
      </c>
      <c r="F263" s="88"/>
      <c r="G263" s="88"/>
      <c r="S263" s="88"/>
      <c r="T263" s="88"/>
      <c r="U263" s="88"/>
      <c r="V263" s="88"/>
      <c r="W263" s="88"/>
      <c r="X263" s="88"/>
      <c r="Y263" s="88"/>
      <c r="Z263" s="88"/>
      <c r="AA263" s="88"/>
      <c r="AB263" s="88"/>
      <c r="AC263" s="88"/>
      <c r="AD263" s="88"/>
      <c r="AE263" s="88"/>
      <c r="AF263" s="88"/>
      <c r="AG263" s="88"/>
      <c r="AH263" s="88"/>
      <c r="AI263" s="88"/>
      <c r="AJ263" s="88"/>
    </row>
    <row r="264" spans="1:36">
      <c r="A264" s="88"/>
      <c r="B264" s="88"/>
      <c r="C264" s="88"/>
      <c r="D264" s="95">
        <v>21.37908828432759</v>
      </c>
      <c r="E264" s="95">
        <v>22.942148363949038</v>
      </c>
      <c r="F264" s="88"/>
      <c r="G264" s="88"/>
      <c r="S264" s="88"/>
      <c r="T264" s="88"/>
      <c r="U264" s="88"/>
      <c r="V264" s="88"/>
      <c r="W264" s="88"/>
      <c r="X264" s="88"/>
      <c r="Y264" s="88"/>
      <c r="Z264" s="88"/>
      <c r="AA264" s="88"/>
      <c r="AB264" s="88"/>
      <c r="AC264" s="88"/>
      <c r="AD264" s="88"/>
      <c r="AE264" s="88"/>
      <c r="AF264" s="88"/>
      <c r="AG264" s="88"/>
      <c r="AH264" s="88"/>
      <c r="AI264" s="88"/>
      <c r="AJ264" s="88"/>
    </row>
    <row r="265" spans="1:36">
      <c r="A265" s="88"/>
      <c r="B265" s="88"/>
      <c r="C265" s="88"/>
      <c r="D265" s="95">
        <v>20.456301750369001</v>
      </c>
      <c r="E265" s="95">
        <v>20.792014769458486</v>
      </c>
      <c r="F265" s="88"/>
      <c r="G265" s="88"/>
      <c r="S265" s="88"/>
      <c r="T265" s="88"/>
      <c r="U265" s="88"/>
      <c r="V265" s="88"/>
      <c r="W265" s="88"/>
      <c r="X265" s="88"/>
      <c r="Y265" s="88"/>
      <c r="Z265" s="88"/>
      <c r="AA265" s="88"/>
      <c r="AB265" s="88"/>
      <c r="AC265" s="88"/>
      <c r="AD265" s="88"/>
      <c r="AE265" s="88"/>
      <c r="AF265" s="88"/>
      <c r="AG265" s="88"/>
      <c r="AH265" s="88"/>
      <c r="AI265" s="88"/>
      <c r="AJ265" s="88"/>
    </row>
    <row r="266" spans="1:36">
      <c r="A266" s="88"/>
      <c r="B266" s="88"/>
      <c r="C266" s="88"/>
      <c r="D266" s="95">
        <v>20.968172040750222</v>
      </c>
      <c r="E266" s="95">
        <v>18.704773736145508</v>
      </c>
      <c r="F266" s="88"/>
      <c r="G266" s="88"/>
      <c r="S266" s="88"/>
      <c r="T266" s="88"/>
      <c r="U266" s="88"/>
      <c r="V266" s="88"/>
      <c r="W266" s="88"/>
      <c r="X266" s="88"/>
      <c r="Y266" s="88"/>
      <c r="Z266" s="88"/>
      <c r="AA266" s="88"/>
      <c r="AB266" s="88"/>
      <c r="AC266" s="88"/>
      <c r="AD266" s="88"/>
      <c r="AE266" s="88"/>
      <c r="AF266" s="88"/>
      <c r="AG266" s="88"/>
      <c r="AH266" s="88"/>
      <c r="AI266" s="88"/>
      <c r="AJ266" s="88"/>
    </row>
    <row r="267" spans="1:36">
      <c r="A267" s="88"/>
      <c r="B267" s="88"/>
      <c r="C267" s="88"/>
      <c r="D267" s="95">
        <v>18.182921416976232</v>
      </c>
      <c r="E267" s="95">
        <v>20.69201445041638</v>
      </c>
      <c r="F267" s="88"/>
      <c r="G267" s="88"/>
      <c r="S267" s="88"/>
      <c r="T267" s="88"/>
      <c r="U267" s="88"/>
      <c r="V267" s="88"/>
      <c r="W267" s="88"/>
      <c r="X267" s="88"/>
      <c r="Y267" s="88"/>
      <c r="Z267" s="88"/>
      <c r="AA267" s="88"/>
      <c r="AB267" s="88"/>
      <c r="AC267" s="88"/>
      <c r="AD267" s="88"/>
      <c r="AE267" s="88"/>
      <c r="AF267" s="88"/>
      <c r="AG267" s="88"/>
      <c r="AH267" s="88"/>
      <c r="AI267" s="88"/>
      <c r="AJ267" s="88"/>
    </row>
    <row r="268" spans="1:36">
      <c r="A268" s="88"/>
      <c r="B268" s="88"/>
      <c r="C268" s="88"/>
      <c r="D268" s="95">
        <v>21.667838990352919</v>
      </c>
      <c r="E268" s="95">
        <v>21.197082552614084</v>
      </c>
      <c r="F268" s="88"/>
      <c r="G268" s="88"/>
      <c r="S268" s="88"/>
      <c r="T268" s="88"/>
      <c r="U268" s="88"/>
      <c r="V268" s="88"/>
      <c r="W268" s="88"/>
      <c r="X268" s="88"/>
      <c r="Y268" s="88"/>
      <c r="Z268" s="88"/>
      <c r="AA268" s="88"/>
      <c r="AB268" s="88"/>
      <c r="AC268" s="88"/>
      <c r="AD268" s="88"/>
      <c r="AE268" s="88"/>
      <c r="AF268" s="88"/>
      <c r="AG268" s="88"/>
      <c r="AH268" s="88"/>
      <c r="AI268" s="88"/>
      <c r="AJ268" s="88"/>
    </row>
    <row r="269" spans="1:36">
      <c r="A269" s="88"/>
      <c r="B269" s="88"/>
      <c r="C269" s="88"/>
      <c r="D269" s="95">
        <v>17.727619358407061</v>
      </c>
      <c r="E269" s="95">
        <v>21.595300847458631</v>
      </c>
      <c r="F269" s="88"/>
      <c r="G269" s="88"/>
      <c r="S269" s="88"/>
      <c r="T269" s="88"/>
      <c r="U269" s="88"/>
      <c r="V269" s="88"/>
      <c r="W269" s="88"/>
      <c r="X269" s="88"/>
      <c r="Y269" s="88"/>
      <c r="Z269" s="88"/>
      <c r="AA269" s="88"/>
      <c r="AB269" s="88"/>
      <c r="AC269" s="88"/>
      <c r="AD269" s="88"/>
      <c r="AE269" s="88"/>
      <c r="AF269" s="88"/>
      <c r="AG269" s="88"/>
      <c r="AH269" s="88"/>
      <c r="AI269" s="88"/>
      <c r="AJ269" s="88"/>
    </row>
    <row r="270" spans="1:36">
      <c r="A270" s="88"/>
      <c r="B270" s="88"/>
      <c r="C270" s="88"/>
      <c r="D270" s="95">
        <v>22.028752975926974</v>
      </c>
      <c r="E270" s="95">
        <v>21.741103847595276</v>
      </c>
      <c r="F270" s="88"/>
      <c r="G270" s="88"/>
      <c r="S270" s="88"/>
      <c r="T270" s="88"/>
      <c r="U270" s="88"/>
      <c r="V270" s="88"/>
      <c r="W270" s="88"/>
      <c r="X270" s="88"/>
      <c r="Y270" s="88"/>
      <c r="Z270" s="88"/>
      <c r="AA270" s="88"/>
      <c r="AB270" s="88"/>
      <c r="AC270" s="88"/>
      <c r="AD270" s="88"/>
      <c r="AE270" s="88"/>
      <c r="AF270" s="88"/>
      <c r="AG270" s="88"/>
      <c r="AH270" s="88"/>
      <c r="AI270" s="88"/>
      <c r="AJ270" s="88"/>
    </row>
    <row r="271" spans="1:36">
      <c r="A271" s="88"/>
      <c r="B271" s="88"/>
      <c r="C271" s="88"/>
      <c r="D271" s="95">
        <v>20.920505516600858</v>
      </c>
      <c r="E271" s="95">
        <v>22.037398460435341</v>
      </c>
      <c r="F271" s="88"/>
      <c r="G271" s="88"/>
      <c r="S271" s="88"/>
      <c r="T271" s="88"/>
      <c r="U271" s="88"/>
      <c r="V271" s="88"/>
      <c r="W271" s="88"/>
      <c r="X271" s="88"/>
      <c r="Y271" s="88"/>
      <c r="Z271" s="88"/>
      <c r="AA271" s="88"/>
      <c r="AB271" s="88"/>
      <c r="AC271" s="88"/>
      <c r="AD271" s="88"/>
      <c r="AE271" s="88"/>
      <c r="AF271" s="88"/>
      <c r="AG271" s="88"/>
      <c r="AH271" s="88"/>
      <c r="AI271" s="88"/>
      <c r="AJ271" s="88"/>
    </row>
    <row r="272" spans="1:36">
      <c r="A272" s="88"/>
      <c r="B272" s="88"/>
      <c r="C272" s="88"/>
      <c r="D272" s="95">
        <v>24.126913067787051</v>
      </c>
      <c r="E272" s="95">
        <v>21.003589996302434</v>
      </c>
      <c r="F272" s="88"/>
      <c r="G272" s="88"/>
      <c r="S272" s="88"/>
      <c r="T272" s="88"/>
      <c r="U272" s="88"/>
      <c r="V272" s="88"/>
      <c r="W272" s="88"/>
      <c r="X272" s="88"/>
      <c r="Y272" s="88"/>
      <c r="Z272" s="88"/>
      <c r="AA272" s="88"/>
      <c r="AB272" s="88"/>
      <c r="AC272" s="88"/>
      <c r="AD272" s="88"/>
      <c r="AE272" s="88"/>
      <c r="AF272" s="88"/>
      <c r="AG272" s="88"/>
      <c r="AH272" s="88"/>
      <c r="AI272" s="88"/>
      <c r="AJ272" s="88"/>
    </row>
    <row r="273" spans="1:36">
      <c r="A273" s="88"/>
      <c r="B273" s="88"/>
      <c r="C273" s="88"/>
      <c r="D273" s="95"/>
      <c r="E273" s="95"/>
      <c r="F273" s="88"/>
      <c r="G273" s="88"/>
      <c r="S273" s="88"/>
      <c r="T273" s="88"/>
      <c r="U273" s="88"/>
      <c r="V273" s="88"/>
      <c r="W273" s="88"/>
      <c r="X273" s="88"/>
      <c r="Y273" s="88"/>
      <c r="Z273" s="88"/>
      <c r="AA273" s="88"/>
      <c r="AB273" s="88"/>
      <c r="AC273" s="88"/>
      <c r="AD273" s="88"/>
      <c r="AE273" s="88"/>
      <c r="AF273" s="88"/>
      <c r="AG273" s="88"/>
      <c r="AH273" s="88"/>
      <c r="AI273" s="88"/>
      <c r="AJ273" s="88"/>
    </row>
    <row r="274" spans="1:36">
      <c r="A274" s="88"/>
      <c r="B274" s="88"/>
      <c r="C274" s="88"/>
      <c r="D274" s="95">
        <v>19.499389374388635</v>
      </c>
      <c r="E274" s="95">
        <v>19.290232721510868</v>
      </c>
      <c r="F274" s="88"/>
      <c r="G274" s="88"/>
      <c r="S274" s="88"/>
      <c r="T274" s="88"/>
      <c r="U274" s="88"/>
      <c r="V274" s="88"/>
      <c r="W274" s="88"/>
      <c r="X274" s="88"/>
      <c r="Y274" s="88"/>
      <c r="Z274" s="88"/>
      <c r="AA274" s="88"/>
      <c r="AB274" s="88"/>
      <c r="AC274" s="88"/>
      <c r="AD274" s="88"/>
      <c r="AE274" s="88"/>
      <c r="AF274" s="88"/>
      <c r="AG274" s="88"/>
      <c r="AH274" s="88"/>
      <c r="AI274" s="88"/>
      <c r="AJ274" s="88"/>
    </row>
    <row r="275" spans="1:36">
      <c r="A275" s="88"/>
      <c r="B275" s="88"/>
      <c r="C275" s="88"/>
      <c r="D275" s="95">
        <v>21.161414803852274</v>
      </c>
      <c r="E275" s="95">
        <v>21.02586374057482</v>
      </c>
      <c r="F275" s="88"/>
      <c r="G275" s="88"/>
      <c r="S275" s="88"/>
      <c r="T275" s="88"/>
      <c r="U275" s="88"/>
      <c r="V275" s="88"/>
      <c r="W275" s="88"/>
      <c r="X275" s="88"/>
      <c r="Y275" s="88"/>
      <c r="Z275" s="88"/>
      <c r="AA275" s="88"/>
      <c r="AB275" s="88"/>
      <c r="AC275" s="88"/>
      <c r="AD275" s="88"/>
      <c r="AE275" s="88"/>
      <c r="AF275" s="88"/>
      <c r="AG275" s="88"/>
      <c r="AH275" s="88"/>
      <c r="AI275" s="88"/>
      <c r="AJ275" s="88"/>
    </row>
    <row r="276" spans="1:36">
      <c r="A276" s="88"/>
      <c r="B276" s="88"/>
      <c r="C276" s="88"/>
      <c r="D276" s="95">
        <v>18.726745206536261</v>
      </c>
      <c r="E276" s="95">
        <v>22.586297453759453</v>
      </c>
      <c r="F276" s="88"/>
      <c r="G276" s="88"/>
      <c r="S276" s="88"/>
      <c r="T276" s="88"/>
      <c r="U276" s="88"/>
      <c r="V276" s="88"/>
      <c r="W276" s="88"/>
      <c r="X276" s="88"/>
      <c r="Y276" s="88"/>
      <c r="Z276" s="88"/>
      <c r="AA276" s="88"/>
      <c r="AB276" s="88"/>
      <c r="AC276" s="88"/>
      <c r="AD276" s="88"/>
      <c r="AE276" s="88"/>
      <c r="AF276" s="88"/>
      <c r="AG276" s="88"/>
      <c r="AH276" s="88"/>
      <c r="AI276" s="88"/>
      <c r="AJ276" s="88"/>
    </row>
    <row r="277" spans="1:36">
      <c r="A277" s="88"/>
      <c r="B277" s="88"/>
      <c r="C277" s="88"/>
      <c r="D277" s="95">
        <v>21.050794570218802</v>
      </c>
      <c r="E277" s="95">
        <v>19.310890250119758</v>
      </c>
      <c r="F277" s="88"/>
      <c r="G277" s="88"/>
      <c r="S277" s="88"/>
      <c r="T277" s="88"/>
      <c r="U277" s="88"/>
      <c r="V277" s="88"/>
      <c r="W277" s="88"/>
      <c r="X277" s="88"/>
      <c r="Y277" s="88"/>
      <c r="Z277" s="88"/>
      <c r="AA277" s="88"/>
      <c r="AB277" s="88"/>
      <c r="AC277" s="88"/>
      <c r="AD277" s="88"/>
      <c r="AE277" s="88"/>
      <c r="AF277" s="88"/>
      <c r="AG277" s="88"/>
      <c r="AH277" s="88"/>
      <c r="AI277" s="88"/>
      <c r="AJ277" s="88"/>
    </row>
    <row r="278" spans="1:36">
      <c r="A278" s="88"/>
      <c r="B278" s="88"/>
      <c r="C278" s="88"/>
      <c r="D278" s="95">
        <v>20.187837274682838</v>
      </c>
      <c r="E278" s="95">
        <v>19.130763536942823</v>
      </c>
      <c r="F278" s="88"/>
      <c r="G278" s="88"/>
      <c r="S278" s="88"/>
      <c r="T278" s="88"/>
      <c r="U278" s="88"/>
      <c r="V278" s="88"/>
      <c r="W278" s="88"/>
      <c r="X278" s="88"/>
      <c r="Y278" s="88"/>
      <c r="Z278" s="88"/>
      <c r="AA278" s="88"/>
      <c r="AB278" s="88"/>
      <c r="AC278" s="88"/>
      <c r="AD278" s="88"/>
      <c r="AE278" s="88"/>
      <c r="AF278" s="88"/>
      <c r="AG278" s="88"/>
      <c r="AH278" s="88"/>
      <c r="AI278" s="88"/>
      <c r="AJ278" s="88"/>
    </row>
    <row r="279" spans="1:36">
      <c r="A279" s="88"/>
      <c r="B279" s="88"/>
      <c r="C279" s="88"/>
      <c r="D279" s="95">
        <v>19.763439241780219</v>
      </c>
      <c r="E279" s="95">
        <v>21.640703458946334</v>
      </c>
      <c r="F279" s="88"/>
      <c r="G279" s="88"/>
      <c r="S279" s="88"/>
      <c r="T279" s="88"/>
      <c r="U279" s="88"/>
      <c r="V279" s="88"/>
      <c r="W279" s="88"/>
      <c r="X279" s="88"/>
      <c r="Y279" s="88"/>
      <c r="Z279" s="88"/>
      <c r="AA279" s="88"/>
      <c r="AB279" s="88"/>
      <c r="AC279" s="88"/>
      <c r="AD279" s="88"/>
      <c r="AE279" s="88"/>
      <c r="AF279" s="88"/>
      <c r="AG279" s="88"/>
      <c r="AH279" s="88"/>
      <c r="AI279" s="88"/>
      <c r="AJ279" s="88"/>
    </row>
    <row r="280" spans="1:36">
      <c r="A280" s="88"/>
      <c r="B280" s="88"/>
      <c r="C280" s="88"/>
      <c r="D280" s="95">
        <v>19.1221112603588</v>
      </c>
      <c r="E280" s="95">
        <v>20.311423291947794</v>
      </c>
      <c r="F280" s="88"/>
      <c r="G280" s="88"/>
      <c r="S280" s="88"/>
      <c r="T280" s="88"/>
      <c r="U280" s="88"/>
      <c r="V280" s="88"/>
      <c r="W280" s="88"/>
      <c r="X280" s="88"/>
      <c r="Y280" s="88"/>
      <c r="Z280" s="88"/>
      <c r="AA280" s="88"/>
      <c r="AB280" s="88"/>
      <c r="AC280" s="88"/>
      <c r="AD280" s="88"/>
      <c r="AE280" s="88"/>
      <c r="AF280" s="88"/>
      <c r="AG280" s="88"/>
      <c r="AH280" s="88"/>
      <c r="AI280" s="88"/>
      <c r="AJ280" s="88"/>
    </row>
    <row r="281" spans="1:36">
      <c r="A281" s="88"/>
      <c r="B281" s="88"/>
      <c r="C281" s="88"/>
      <c r="D281" s="95">
        <v>23.364493559333713</v>
      </c>
      <c r="E281" s="95">
        <v>18.968047135629458</v>
      </c>
      <c r="F281" s="88"/>
      <c r="G281" s="88"/>
      <c r="S281" s="88"/>
      <c r="T281" s="88"/>
      <c r="U281" s="88"/>
      <c r="V281" s="88"/>
      <c r="W281" s="88"/>
      <c r="X281" s="88"/>
      <c r="Y281" s="88"/>
      <c r="Z281" s="88"/>
      <c r="AA281" s="88"/>
      <c r="AB281" s="88"/>
      <c r="AC281" s="88"/>
      <c r="AD281" s="88"/>
      <c r="AE281" s="88"/>
      <c r="AF281" s="88"/>
      <c r="AG281" s="88"/>
      <c r="AH281" s="88"/>
      <c r="AI281" s="88"/>
      <c r="AJ281" s="88"/>
    </row>
    <row r="282" spans="1:36">
      <c r="A282" s="88"/>
      <c r="B282" s="88"/>
      <c r="C282" s="88"/>
      <c r="D282" s="95">
        <v>22.834369306255624</v>
      </c>
      <c r="E282" s="95">
        <v>20.075754250404028</v>
      </c>
      <c r="F282" s="88"/>
      <c r="G282" s="88"/>
      <c r="S282" s="88"/>
      <c r="T282" s="88"/>
      <c r="U282" s="88"/>
      <c r="V282" s="88"/>
      <c r="W282" s="88"/>
      <c r="X282" s="88"/>
      <c r="Y282" s="88"/>
      <c r="Z282" s="88"/>
      <c r="AA282" s="88"/>
      <c r="AB282" s="88"/>
      <c r="AC282" s="88"/>
      <c r="AD282" s="88"/>
      <c r="AE282" s="88"/>
      <c r="AF282" s="88"/>
      <c r="AG282" s="88"/>
      <c r="AH282" s="88"/>
      <c r="AI282" s="88"/>
      <c r="AJ282" s="88"/>
    </row>
    <row r="283" spans="1:36">
      <c r="A283" s="88"/>
      <c r="B283" s="88"/>
      <c r="C283" s="88"/>
      <c r="D283" s="95">
        <v>20.479967366003308</v>
      </c>
      <c r="E283" s="95">
        <v>20.71651553648281</v>
      </c>
      <c r="F283" s="88"/>
      <c r="G283" s="88"/>
      <c r="S283" s="88"/>
      <c r="T283" s="88"/>
      <c r="U283" s="88"/>
      <c r="V283" s="88"/>
      <c r="W283" s="88"/>
      <c r="X283" s="88"/>
      <c r="Y283" s="88"/>
      <c r="Z283" s="88"/>
      <c r="AA283" s="88"/>
      <c r="AB283" s="88"/>
      <c r="AC283" s="88"/>
      <c r="AD283" s="88"/>
      <c r="AE283" s="88"/>
      <c r="AF283" s="88"/>
      <c r="AG283" s="88"/>
      <c r="AH283" s="88"/>
      <c r="AI283" s="88"/>
      <c r="AJ283" s="88"/>
    </row>
    <row r="284" spans="1:36">
      <c r="A284" s="88"/>
      <c r="B284" s="88"/>
      <c r="C284" s="88"/>
      <c r="D284" s="95">
        <v>21.262053491874745</v>
      </c>
      <c r="E284" s="95">
        <v>21.902865729893868</v>
      </c>
      <c r="F284" s="88"/>
      <c r="G284" s="88"/>
      <c r="S284" s="88"/>
      <c r="T284" s="88"/>
      <c r="U284" s="88"/>
      <c r="V284" s="88"/>
      <c r="W284" s="88"/>
      <c r="X284" s="88"/>
      <c r="Y284" s="88"/>
      <c r="Z284" s="88"/>
      <c r="AA284" s="88"/>
      <c r="AB284" s="88"/>
      <c r="AC284" s="88"/>
      <c r="AD284" s="88"/>
      <c r="AE284" s="88"/>
      <c r="AF284" s="88"/>
      <c r="AG284" s="88"/>
      <c r="AH284" s="88"/>
      <c r="AI284" s="88"/>
      <c r="AJ284" s="88"/>
    </row>
    <row r="285" spans="1:36">
      <c r="A285" s="88"/>
      <c r="B285" s="88"/>
      <c r="C285" s="88"/>
      <c r="D285" s="95">
        <v>21.005070106326755</v>
      </c>
      <c r="E285" s="95">
        <v>18.177605905071371</v>
      </c>
      <c r="F285" s="88"/>
      <c r="G285" s="88"/>
      <c r="S285" s="88"/>
      <c r="T285" s="88"/>
      <c r="U285" s="88"/>
      <c r="V285" s="88"/>
      <c r="W285" s="88"/>
      <c r="X285" s="88"/>
      <c r="Y285" s="88"/>
      <c r="Z285" s="88"/>
      <c r="AA285" s="88"/>
      <c r="AB285" s="88"/>
      <c r="AC285" s="88"/>
      <c r="AD285" s="88"/>
      <c r="AE285" s="88"/>
      <c r="AF285" s="88"/>
      <c r="AG285" s="88"/>
      <c r="AH285" s="88"/>
      <c r="AI285" s="88"/>
      <c r="AJ285" s="88"/>
    </row>
    <row r="286" spans="1:36">
      <c r="A286" s="88"/>
      <c r="B286" s="88"/>
      <c r="C286" s="88"/>
      <c r="D286" s="95">
        <v>21.603996175929161</v>
      </c>
      <c r="E286" s="95">
        <v>19.1505443665421</v>
      </c>
      <c r="F286" s="88"/>
      <c r="G286" s="88"/>
      <c r="S286" s="88"/>
      <c r="T286" s="88"/>
      <c r="U286" s="88"/>
      <c r="V286" s="88"/>
      <c r="W286" s="88"/>
      <c r="X286" s="88"/>
      <c r="Y286" s="88"/>
      <c r="Z286" s="88"/>
      <c r="AA286" s="88"/>
      <c r="AB286" s="88"/>
      <c r="AC286" s="88"/>
      <c r="AD286" s="88"/>
      <c r="AE286" s="88"/>
      <c r="AF286" s="88"/>
      <c r="AG286" s="88"/>
      <c r="AH286" s="88"/>
      <c r="AI286" s="88"/>
      <c r="AJ286" s="88"/>
    </row>
    <row r="287" spans="1:36">
      <c r="A287" s="88"/>
      <c r="B287" s="88"/>
      <c r="C287" s="88"/>
      <c r="D287" s="95">
        <v>19.854386651057652</v>
      </c>
      <c r="E287" s="95">
        <v>20.178419817326599</v>
      </c>
      <c r="F287" s="88"/>
      <c r="G287" s="88"/>
      <c r="S287" s="88"/>
      <c r="T287" s="88"/>
      <c r="U287" s="88"/>
      <c r="V287" s="88"/>
      <c r="W287" s="88"/>
      <c r="X287" s="88"/>
      <c r="Y287" s="88"/>
      <c r="Z287" s="88"/>
      <c r="AA287" s="88"/>
      <c r="AB287" s="88"/>
      <c r="AC287" s="88"/>
      <c r="AD287" s="88"/>
      <c r="AE287" s="88"/>
      <c r="AF287" s="88"/>
      <c r="AG287" s="88"/>
      <c r="AH287" s="88"/>
      <c r="AI287" s="88"/>
      <c r="AJ287" s="88"/>
    </row>
    <row r="288" spans="1:36">
      <c r="A288" s="88"/>
      <c r="B288" s="88"/>
      <c r="C288" s="88"/>
      <c r="D288" s="95">
        <v>21.356470564863912</v>
      </c>
      <c r="E288" s="95">
        <v>22.260373154281897</v>
      </c>
      <c r="F288" s="88"/>
      <c r="G288" s="88"/>
      <c r="S288" s="88"/>
      <c r="T288" s="88"/>
      <c r="U288" s="88"/>
      <c r="V288" s="88"/>
      <c r="W288" s="88"/>
      <c r="X288" s="88"/>
      <c r="Y288" s="88"/>
      <c r="Z288" s="88"/>
      <c r="AA288" s="88"/>
      <c r="AB288" s="88"/>
      <c r="AC288" s="88"/>
      <c r="AD288" s="88"/>
      <c r="AE288" s="88"/>
      <c r="AF288" s="88"/>
      <c r="AG288" s="88"/>
      <c r="AH288" s="88"/>
      <c r="AI288" s="88"/>
      <c r="AJ288" s="88"/>
    </row>
    <row r="289" spans="1:36">
      <c r="A289" s="88"/>
      <c r="B289" s="88"/>
      <c r="C289" s="88"/>
      <c r="D289" s="95">
        <v>22.204075119653787</v>
      </c>
      <c r="E289" s="95">
        <v>19.599980098457863</v>
      </c>
      <c r="F289" s="88"/>
      <c r="G289" s="88"/>
      <c r="S289" s="88"/>
      <c r="T289" s="88"/>
      <c r="U289" s="88"/>
      <c r="V289" s="88"/>
      <c r="W289" s="88"/>
      <c r="X289" s="88"/>
      <c r="Y289" s="88"/>
      <c r="Z289" s="88"/>
      <c r="AA289" s="88"/>
      <c r="AB289" s="88"/>
      <c r="AC289" s="88"/>
      <c r="AD289" s="88"/>
      <c r="AE289" s="88"/>
      <c r="AF289" s="88"/>
      <c r="AG289" s="88"/>
      <c r="AH289" s="88"/>
      <c r="AI289" s="88"/>
      <c r="AJ289" s="88"/>
    </row>
    <row r="290" spans="1:36">
      <c r="A290" s="88"/>
      <c r="B290" s="88"/>
      <c r="C290" s="88"/>
      <c r="D290" s="95">
        <v>19.982425614696474</v>
      </c>
      <c r="E290" s="95">
        <v>19.393730774413239</v>
      </c>
      <c r="F290" s="88"/>
      <c r="G290" s="88"/>
      <c r="S290" s="88"/>
      <c r="T290" s="88"/>
      <c r="U290" s="88"/>
      <c r="V290" s="88"/>
      <c r="W290" s="88"/>
      <c r="X290" s="88"/>
      <c r="Y290" s="88"/>
      <c r="Z290" s="88"/>
      <c r="AA290" s="88"/>
      <c r="AB290" s="88"/>
      <c r="AC290" s="88"/>
      <c r="AD290" s="88"/>
      <c r="AE290" s="88"/>
      <c r="AF290" s="88"/>
      <c r="AG290" s="88"/>
      <c r="AH290" s="88"/>
      <c r="AI290" s="88"/>
      <c r="AJ290" s="88"/>
    </row>
    <row r="291" spans="1:36">
      <c r="A291" s="88"/>
      <c r="B291" s="88"/>
      <c r="C291" s="88"/>
      <c r="D291" s="95">
        <v>24.324123933544126</v>
      </c>
      <c r="E291" s="95">
        <v>20.343507365470618</v>
      </c>
      <c r="F291" s="88"/>
      <c r="G291" s="88"/>
      <c r="S291" s="88"/>
      <c r="T291" s="88"/>
      <c r="U291" s="88"/>
      <c r="V291" s="88"/>
      <c r="W291" s="88"/>
      <c r="X291" s="88"/>
      <c r="Y291" s="88"/>
      <c r="Z291" s="88"/>
      <c r="AA291" s="88"/>
      <c r="AB291" s="88"/>
      <c r="AC291" s="88"/>
      <c r="AD291" s="88"/>
      <c r="AE291" s="88"/>
      <c r="AF291" s="88"/>
      <c r="AG291" s="88"/>
      <c r="AH291" s="88"/>
      <c r="AI291" s="88"/>
      <c r="AJ291" s="88"/>
    </row>
    <row r="292" spans="1:36">
      <c r="A292" s="88"/>
      <c r="B292" s="88"/>
      <c r="C292" s="88"/>
      <c r="D292" s="95">
        <v>18.584853328645657</v>
      </c>
      <c r="E292" s="95">
        <v>20.883715593299126</v>
      </c>
      <c r="F292" s="88"/>
      <c r="G292" s="88"/>
      <c r="S292" s="88"/>
      <c r="T292" s="88"/>
      <c r="U292" s="88"/>
      <c r="V292" s="88"/>
      <c r="W292" s="88"/>
      <c r="X292" s="88"/>
      <c r="Y292" s="88"/>
      <c r="Z292" s="88"/>
      <c r="AA292" s="88"/>
      <c r="AB292" s="88"/>
      <c r="AC292" s="88"/>
      <c r="AD292" s="88"/>
      <c r="AE292" s="88"/>
      <c r="AF292" s="88"/>
      <c r="AG292" s="88"/>
      <c r="AH292" s="88"/>
      <c r="AI292" s="88"/>
      <c r="AJ292" s="88"/>
    </row>
    <row r="293" spans="1:36">
      <c r="A293" s="88"/>
      <c r="B293" s="88"/>
      <c r="C293" s="88"/>
      <c r="D293" s="95">
        <v>20.48135104895298</v>
      </c>
      <c r="E293" s="95">
        <v>21.141205325347588</v>
      </c>
      <c r="F293" s="88"/>
      <c r="G293" s="88"/>
      <c r="S293" s="88"/>
      <c r="T293" s="88"/>
      <c r="U293" s="88"/>
      <c r="V293" s="88"/>
      <c r="W293" s="88"/>
      <c r="X293" s="88"/>
      <c r="Y293" s="88"/>
      <c r="Z293" s="88"/>
      <c r="AA293" s="88"/>
      <c r="AB293" s="88"/>
      <c r="AC293" s="88"/>
      <c r="AD293" s="88"/>
      <c r="AE293" s="88"/>
      <c r="AF293" s="88"/>
      <c r="AG293" s="88"/>
      <c r="AH293" s="88"/>
      <c r="AI293" s="88"/>
      <c r="AJ293" s="88"/>
    </row>
    <row r="294" spans="1:36">
      <c r="A294" s="88"/>
      <c r="B294" s="88"/>
      <c r="C294" s="88"/>
      <c r="D294" s="95"/>
      <c r="E294" s="95"/>
      <c r="F294" s="88"/>
      <c r="G294" s="88"/>
      <c r="S294" s="88"/>
      <c r="T294" s="88"/>
      <c r="U294" s="88"/>
      <c r="V294" s="88"/>
      <c r="W294" s="88"/>
      <c r="X294" s="88"/>
      <c r="Y294" s="88"/>
      <c r="Z294" s="88"/>
      <c r="AA294" s="88"/>
      <c r="AB294" s="88"/>
      <c r="AC294" s="88"/>
      <c r="AD294" s="88"/>
      <c r="AE294" s="88"/>
      <c r="AF294" s="88"/>
      <c r="AG294" s="88"/>
      <c r="AH294" s="88"/>
      <c r="AI294" s="88"/>
      <c r="AJ294" s="88"/>
    </row>
    <row r="295" spans="1:36">
      <c r="A295" s="88"/>
      <c r="B295" s="88"/>
      <c r="C295" s="88"/>
      <c r="D295" s="95">
        <v>20.511605726928973</v>
      </c>
      <c r="E295" s="95">
        <v>23.065334849057599</v>
      </c>
      <c r="F295" s="88"/>
      <c r="G295" s="88"/>
      <c r="S295" s="88"/>
      <c r="T295" s="88"/>
      <c r="U295" s="88"/>
      <c r="V295" s="88"/>
      <c r="W295" s="88"/>
      <c r="X295" s="88"/>
      <c r="Y295" s="88"/>
      <c r="Z295" s="88"/>
      <c r="AA295" s="88"/>
      <c r="AB295" s="88"/>
      <c r="AC295" s="88"/>
      <c r="AD295" s="88"/>
      <c r="AE295" s="88"/>
      <c r="AF295" s="88"/>
      <c r="AG295" s="88"/>
      <c r="AH295" s="88"/>
      <c r="AI295" s="88"/>
      <c r="AJ295" s="88"/>
    </row>
    <row r="296" spans="1:36">
      <c r="A296" s="88"/>
      <c r="B296" s="88"/>
      <c r="C296" s="88"/>
      <c r="D296" s="95">
        <v>18.431286448585844</v>
      </c>
      <c r="E296" s="95">
        <v>22.57932442836665</v>
      </c>
      <c r="F296" s="88"/>
      <c r="G296" s="88"/>
      <c r="S296" s="88"/>
      <c r="T296" s="88"/>
      <c r="U296" s="88"/>
      <c r="V296" s="88"/>
      <c r="W296" s="88"/>
      <c r="X296" s="88"/>
      <c r="Y296" s="88"/>
      <c r="Z296" s="88"/>
      <c r="AA296" s="88"/>
      <c r="AB296" s="88"/>
      <c r="AC296" s="88"/>
      <c r="AD296" s="88"/>
      <c r="AE296" s="88"/>
      <c r="AF296" s="88"/>
      <c r="AG296" s="88"/>
      <c r="AH296" s="88"/>
      <c r="AI296" s="88"/>
      <c r="AJ296" s="88"/>
    </row>
    <row r="297" spans="1:36">
      <c r="A297" s="88"/>
      <c r="B297" s="88"/>
      <c r="C297" s="88"/>
      <c r="D297" s="95">
        <v>18.663293006580673</v>
      </c>
      <c r="E297" s="95">
        <v>24.090023244584614</v>
      </c>
      <c r="F297" s="88"/>
      <c r="G297" s="88"/>
      <c r="S297" s="88"/>
      <c r="T297" s="88"/>
      <c r="U297" s="88"/>
      <c r="V297" s="88"/>
      <c r="W297" s="88"/>
      <c r="X297" s="88"/>
      <c r="Y297" s="88"/>
      <c r="Z297" s="88"/>
      <c r="AA297" s="88"/>
      <c r="AB297" s="88"/>
      <c r="AC297" s="88"/>
      <c r="AD297" s="88"/>
      <c r="AE297" s="88"/>
      <c r="AF297" s="88"/>
      <c r="AG297" s="88"/>
      <c r="AH297" s="88"/>
      <c r="AI297" s="88"/>
      <c r="AJ297" s="88"/>
    </row>
    <row r="298" spans="1:36">
      <c r="A298" s="88"/>
      <c r="B298" s="88"/>
      <c r="C298" s="88"/>
      <c r="D298" s="95">
        <v>20.978712802068518</v>
      </c>
      <c r="E298" s="95">
        <v>24.936991692061309</v>
      </c>
      <c r="F298" s="88"/>
      <c r="G298" s="88"/>
      <c r="S298" s="88"/>
      <c r="T298" s="88"/>
      <c r="U298" s="88"/>
      <c r="V298" s="88"/>
      <c r="W298" s="88"/>
      <c r="X298" s="88"/>
      <c r="Y298" s="88"/>
      <c r="Z298" s="88"/>
      <c r="AA298" s="88"/>
      <c r="AB298" s="88"/>
      <c r="AC298" s="88"/>
      <c r="AD298" s="88"/>
      <c r="AE298" s="88"/>
      <c r="AF298" s="88"/>
      <c r="AG298" s="88"/>
      <c r="AH298" s="88"/>
      <c r="AI298" s="88"/>
      <c r="AJ298" s="88"/>
    </row>
    <row r="299" spans="1:36">
      <c r="A299" s="88"/>
      <c r="B299" s="88"/>
      <c r="C299" s="88"/>
      <c r="D299" s="95">
        <v>19.904561954582633</v>
      </c>
      <c r="E299" s="95">
        <v>23.320550544197989</v>
      </c>
      <c r="F299" s="88"/>
      <c r="G299" s="88"/>
      <c r="S299" s="88"/>
      <c r="T299" s="88"/>
      <c r="U299" s="88"/>
      <c r="V299" s="88"/>
      <c r="W299" s="88"/>
      <c r="X299" s="88"/>
      <c r="Y299" s="88"/>
      <c r="Z299" s="88"/>
      <c r="AA299" s="88"/>
      <c r="AB299" s="88"/>
      <c r="AC299" s="88"/>
      <c r="AD299" s="88"/>
      <c r="AE299" s="88"/>
      <c r="AF299" s="88"/>
      <c r="AG299" s="88"/>
      <c r="AH299" s="88"/>
      <c r="AI299" s="88"/>
      <c r="AJ299" s="88"/>
    </row>
    <row r="300" spans="1:36">
      <c r="A300" s="88"/>
      <c r="B300" s="88"/>
      <c r="C300" s="88"/>
      <c r="D300" s="95">
        <v>20.387075749885991</v>
      </c>
      <c r="E300" s="95">
        <v>24.679801942348288</v>
      </c>
      <c r="F300" s="88"/>
      <c r="G300" s="88"/>
      <c r="S300" s="88"/>
      <c r="T300" s="88"/>
      <c r="U300" s="88"/>
      <c r="V300" s="88"/>
      <c r="W300" s="88"/>
      <c r="X300" s="88"/>
      <c r="Y300" s="88"/>
      <c r="Z300" s="88"/>
      <c r="AA300" s="88"/>
      <c r="AB300" s="88"/>
      <c r="AC300" s="88"/>
      <c r="AD300" s="88"/>
      <c r="AE300" s="88"/>
      <c r="AF300" s="88"/>
      <c r="AG300" s="88"/>
      <c r="AH300" s="88"/>
      <c r="AI300" s="88"/>
      <c r="AJ300" s="88"/>
    </row>
    <row r="301" spans="1:36">
      <c r="A301" s="88"/>
      <c r="B301" s="88"/>
      <c r="C301" s="88"/>
      <c r="D301" s="95">
        <v>19.47786780375553</v>
      </c>
      <c r="E301" s="95">
        <v>20.250163242254381</v>
      </c>
      <c r="F301" s="88"/>
      <c r="G301" s="88"/>
      <c r="S301" s="88"/>
      <c r="T301" s="88"/>
      <c r="U301" s="88"/>
      <c r="V301" s="88"/>
      <c r="W301" s="88"/>
      <c r="X301" s="88"/>
      <c r="Y301" s="88"/>
      <c r="Z301" s="88"/>
      <c r="AA301" s="88"/>
      <c r="AB301" s="88"/>
      <c r="AC301" s="88"/>
      <c r="AD301" s="88"/>
      <c r="AE301" s="88"/>
      <c r="AF301" s="88"/>
      <c r="AG301" s="88"/>
      <c r="AH301" s="88"/>
      <c r="AI301" s="88"/>
      <c r="AJ301" s="88"/>
    </row>
    <row r="302" spans="1:36">
      <c r="A302" s="88"/>
      <c r="B302" s="88"/>
      <c r="C302" s="88"/>
      <c r="D302" s="95">
        <v>20.133828838154187</v>
      </c>
      <c r="E302" s="95">
        <v>24.921384437555517</v>
      </c>
      <c r="F302" s="88"/>
      <c r="G302" s="88"/>
      <c r="S302" s="88"/>
      <c r="T302" s="88"/>
      <c r="U302" s="88"/>
      <c r="V302" s="88"/>
      <c r="W302" s="88"/>
      <c r="X302" s="88"/>
      <c r="Y302" s="88"/>
      <c r="Z302" s="88"/>
      <c r="AA302" s="88"/>
      <c r="AB302" s="88"/>
      <c r="AC302" s="88"/>
      <c r="AD302" s="88"/>
      <c r="AE302" s="88"/>
      <c r="AF302" s="88"/>
      <c r="AG302" s="88"/>
      <c r="AH302" s="88"/>
      <c r="AI302" s="88"/>
      <c r="AJ302" s="88"/>
    </row>
    <row r="303" spans="1:36">
      <c r="A303" s="88"/>
      <c r="B303" s="88"/>
      <c r="C303" s="88"/>
      <c r="D303" s="95">
        <v>19.324954236101355</v>
      </c>
      <c r="E303" s="95">
        <v>25.817472744423881</v>
      </c>
      <c r="F303" s="88"/>
      <c r="G303" s="88"/>
      <c r="S303" s="88"/>
      <c r="T303" s="88"/>
      <c r="U303" s="88"/>
      <c r="V303" s="88"/>
      <c r="W303" s="88"/>
      <c r="X303" s="88"/>
      <c r="Y303" s="88"/>
      <c r="Z303" s="88"/>
      <c r="AA303" s="88"/>
      <c r="AB303" s="88"/>
      <c r="AC303" s="88"/>
      <c r="AD303" s="88"/>
      <c r="AE303" s="88"/>
      <c r="AF303" s="88"/>
      <c r="AG303" s="88"/>
      <c r="AH303" s="88"/>
      <c r="AI303" s="88"/>
      <c r="AJ303" s="88"/>
    </row>
    <row r="304" spans="1:36">
      <c r="A304" s="88"/>
      <c r="B304" s="88"/>
      <c r="C304" s="88"/>
      <c r="D304" s="95">
        <v>18.789315720608183</v>
      </c>
      <c r="E304" s="95">
        <v>24.444058843630479</v>
      </c>
      <c r="F304" s="88"/>
      <c r="G304" s="88"/>
      <c r="S304" s="88"/>
      <c r="T304" s="88"/>
      <c r="U304" s="88"/>
      <c r="V304" s="88"/>
      <c r="W304" s="88"/>
      <c r="X304" s="88"/>
      <c r="Y304" s="88"/>
      <c r="Z304" s="88"/>
      <c r="AA304" s="88"/>
      <c r="AB304" s="88"/>
      <c r="AC304" s="88"/>
      <c r="AD304" s="88"/>
      <c r="AE304" s="88"/>
      <c r="AF304" s="88"/>
      <c r="AG304" s="88"/>
      <c r="AH304" s="88"/>
      <c r="AI304" s="88"/>
      <c r="AJ304" s="88"/>
    </row>
    <row r="305" spans="1:36">
      <c r="A305" s="88"/>
      <c r="B305" s="88"/>
      <c r="C305" s="88"/>
      <c r="D305" s="95">
        <v>21.104616030122603</v>
      </c>
      <c r="E305" s="95">
        <v>22.941354939642704</v>
      </c>
      <c r="F305" s="88"/>
      <c r="G305" s="88"/>
      <c r="S305" s="88"/>
      <c r="T305" s="88"/>
      <c r="U305" s="88"/>
      <c r="V305" s="88"/>
      <c r="W305" s="88"/>
      <c r="X305" s="88"/>
      <c r="Y305" s="88"/>
      <c r="Z305" s="88"/>
      <c r="AA305" s="88"/>
      <c r="AB305" s="88"/>
      <c r="AC305" s="88"/>
      <c r="AD305" s="88"/>
      <c r="AE305" s="88"/>
      <c r="AF305" s="88"/>
      <c r="AG305" s="88"/>
      <c r="AH305" s="88"/>
      <c r="AI305" s="88"/>
      <c r="AJ305" s="88"/>
    </row>
    <row r="306" spans="1:36">
      <c r="A306" s="88"/>
      <c r="B306" s="88"/>
      <c r="C306" s="88"/>
      <c r="D306" s="95">
        <v>20.978672316509087</v>
      </c>
      <c r="E306" s="95">
        <v>24.406095421615571</v>
      </c>
      <c r="F306" s="88"/>
      <c r="G306" s="88"/>
      <c r="S306" s="88"/>
      <c r="T306" s="88"/>
      <c r="U306" s="88"/>
      <c r="V306" s="88"/>
      <c r="W306" s="88"/>
      <c r="X306" s="88"/>
      <c r="Y306" s="88"/>
      <c r="Z306" s="88"/>
      <c r="AA306" s="88"/>
      <c r="AB306" s="88"/>
      <c r="AC306" s="88"/>
      <c r="AD306" s="88"/>
      <c r="AE306" s="88"/>
      <c r="AF306" s="88"/>
      <c r="AG306" s="88"/>
      <c r="AH306" s="88"/>
      <c r="AI306" s="88"/>
      <c r="AJ306" s="88"/>
    </row>
    <row r="307" spans="1:36">
      <c r="A307" s="88"/>
      <c r="B307" s="88"/>
      <c r="C307" s="88"/>
      <c r="D307" s="95">
        <v>22.837561461590671</v>
      </c>
      <c r="E307" s="95">
        <v>22.859346126528042</v>
      </c>
      <c r="F307" s="88"/>
      <c r="G307" s="88"/>
      <c r="S307" s="88"/>
      <c r="T307" s="88"/>
      <c r="U307" s="88"/>
      <c r="V307" s="88"/>
      <c r="W307" s="88"/>
      <c r="X307" s="88"/>
      <c r="Y307" s="88"/>
      <c r="Z307" s="88"/>
      <c r="AA307" s="88"/>
      <c r="AB307" s="88"/>
      <c r="AC307" s="88"/>
      <c r="AD307" s="88"/>
      <c r="AE307" s="88"/>
      <c r="AF307" s="88"/>
      <c r="AG307" s="88"/>
      <c r="AH307" s="88"/>
      <c r="AI307" s="88"/>
      <c r="AJ307" s="88"/>
    </row>
    <row r="308" spans="1:36">
      <c r="A308" s="88"/>
      <c r="B308" s="88"/>
      <c r="C308" s="88"/>
      <c r="D308" s="95">
        <v>21.948682423382415</v>
      </c>
      <c r="E308" s="95">
        <v>24.918914292957556</v>
      </c>
      <c r="F308" s="88"/>
      <c r="G308" s="88"/>
      <c r="S308" s="88"/>
      <c r="T308" s="88"/>
      <c r="U308" s="88"/>
      <c r="V308" s="88"/>
      <c r="W308" s="88"/>
      <c r="X308" s="88"/>
      <c r="Y308" s="88"/>
      <c r="Z308" s="88"/>
      <c r="AA308" s="88"/>
      <c r="AB308" s="88"/>
      <c r="AC308" s="88"/>
      <c r="AD308" s="88"/>
      <c r="AE308" s="88"/>
      <c r="AF308" s="88"/>
      <c r="AG308" s="88"/>
      <c r="AH308" s="88"/>
      <c r="AI308" s="88"/>
      <c r="AJ308" s="88"/>
    </row>
    <row r="309" spans="1:36">
      <c r="A309" s="88"/>
      <c r="B309" s="88"/>
      <c r="C309" s="88"/>
      <c r="D309" s="95">
        <v>19.540031330012734</v>
      </c>
      <c r="E309" s="95">
        <v>24.505186184225444</v>
      </c>
      <c r="F309" s="88"/>
      <c r="G309" s="88"/>
      <c r="S309" s="88"/>
      <c r="T309" s="88"/>
      <c r="U309" s="88"/>
      <c r="V309" s="88"/>
      <c r="W309" s="88"/>
      <c r="X309" s="88"/>
      <c r="Y309" s="88"/>
      <c r="Z309" s="88"/>
      <c r="AA309" s="88"/>
      <c r="AB309" s="88"/>
      <c r="AC309" s="88"/>
      <c r="AD309" s="88"/>
      <c r="AE309" s="88"/>
      <c r="AF309" s="88"/>
      <c r="AG309" s="88"/>
      <c r="AH309" s="88"/>
      <c r="AI309" s="88"/>
      <c r="AJ309" s="88"/>
    </row>
    <row r="310" spans="1:36">
      <c r="A310" s="88"/>
      <c r="B310" s="88"/>
      <c r="C310" s="88"/>
      <c r="D310" s="95">
        <v>21.390900648614128</v>
      </c>
      <c r="E310" s="95">
        <v>24.318745697002488</v>
      </c>
      <c r="F310" s="88"/>
      <c r="G310" s="88"/>
      <c r="S310" s="88"/>
      <c r="T310" s="88"/>
      <c r="U310" s="88"/>
      <c r="V310" s="88"/>
      <c r="W310" s="88"/>
      <c r="X310" s="88"/>
      <c r="Y310" s="88"/>
      <c r="Z310" s="88"/>
      <c r="AA310" s="88"/>
      <c r="AB310" s="88"/>
      <c r="AC310" s="88"/>
      <c r="AD310" s="88"/>
      <c r="AE310" s="88"/>
      <c r="AF310" s="88"/>
      <c r="AG310" s="88"/>
      <c r="AH310" s="88"/>
      <c r="AI310" s="88"/>
      <c r="AJ310" s="88"/>
    </row>
    <row r="311" spans="1:36">
      <c r="A311" s="88"/>
      <c r="B311" s="88"/>
      <c r="C311" s="88"/>
      <c r="D311" s="95">
        <v>21.089375044940532</v>
      </c>
      <c r="E311" s="95">
        <v>21.659553682596819</v>
      </c>
      <c r="F311" s="88"/>
      <c r="G311" s="88"/>
      <c r="S311" s="88"/>
      <c r="T311" s="88"/>
      <c r="U311" s="88"/>
      <c r="V311" s="88"/>
      <c r="W311" s="88"/>
      <c r="X311" s="88"/>
      <c r="Y311" s="88"/>
      <c r="Z311" s="88"/>
      <c r="AA311" s="88"/>
      <c r="AB311" s="88"/>
      <c r="AC311" s="88"/>
      <c r="AD311" s="88"/>
      <c r="AE311" s="88"/>
      <c r="AF311" s="88"/>
      <c r="AG311" s="88"/>
      <c r="AH311" s="88"/>
      <c r="AI311" s="88"/>
      <c r="AJ311" s="88"/>
    </row>
    <row r="312" spans="1:36">
      <c r="A312" s="88"/>
      <c r="B312" s="88"/>
      <c r="C312" s="88"/>
      <c r="D312" s="95">
        <v>20.945471931727894</v>
      </c>
      <c r="E312" s="95">
        <v>25.070595249654616</v>
      </c>
      <c r="F312" s="88"/>
      <c r="G312" s="88"/>
      <c r="S312" s="88"/>
      <c r="T312" s="88"/>
      <c r="U312" s="88"/>
      <c r="V312" s="88"/>
      <c r="W312" s="88"/>
      <c r="X312" s="88"/>
      <c r="Y312" s="88"/>
      <c r="Z312" s="88"/>
      <c r="AA312" s="88"/>
      <c r="AB312" s="88"/>
      <c r="AC312" s="88"/>
      <c r="AD312" s="88"/>
      <c r="AE312" s="88"/>
      <c r="AF312" s="88"/>
      <c r="AG312" s="88"/>
      <c r="AH312" s="88"/>
      <c r="AI312" s="88"/>
      <c r="AJ312" s="88"/>
    </row>
    <row r="313" spans="1:36">
      <c r="A313" s="88"/>
      <c r="B313" s="88"/>
      <c r="C313" s="88"/>
      <c r="D313" s="95">
        <v>20.140134751104203</v>
      </c>
      <c r="E313" s="95">
        <v>23.238558318510069</v>
      </c>
      <c r="F313" s="88"/>
      <c r="G313" s="88"/>
      <c r="S313" s="88"/>
      <c r="T313" s="88"/>
      <c r="U313" s="88"/>
      <c r="V313" s="88"/>
      <c r="W313" s="88"/>
      <c r="X313" s="88"/>
      <c r="Y313" s="88"/>
      <c r="Z313" s="88"/>
      <c r="AA313" s="88"/>
      <c r="AB313" s="88"/>
      <c r="AC313" s="88"/>
      <c r="AD313" s="88"/>
      <c r="AE313" s="88"/>
      <c r="AF313" s="88"/>
      <c r="AG313" s="88"/>
      <c r="AH313" s="88"/>
      <c r="AI313" s="88"/>
      <c r="AJ313" s="88"/>
    </row>
    <row r="314" spans="1:36">
      <c r="A314" s="88"/>
      <c r="B314" s="88"/>
      <c r="C314" s="88"/>
      <c r="D314" s="95">
        <v>20.962307145237443</v>
      </c>
      <c r="E314" s="95">
        <v>22.386288430102791</v>
      </c>
      <c r="F314" s="88"/>
      <c r="G314" s="88"/>
      <c r="S314" s="88"/>
      <c r="T314" s="88"/>
      <c r="U314" s="88"/>
      <c r="V314" s="88"/>
      <c r="W314" s="88"/>
      <c r="X314" s="88"/>
      <c r="Y314" s="88"/>
      <c r="Z314" s="88"/>
      <c r="AA314" s="88"/>
      <c r="AB314" s="88"/>
      <c r="AC314" s="88"/>
      <c r="AD314" s="88"/>
      <c r="AE314" s="88"/>
      <c r="AF314" s="88"/>
      <c r="AG314" s="88"/>
      <c r="AH314" s="88"/>
      <c r="AI314" s="88"/>
      <c r="AJ314" s="88"/>
    </row>
    <row r="315" spans="1:36">
      <c r="A315" s="88"/>
      <c r="B315" s="88"/>
      <c r="C315" s="88"/>
      <c r="D315" s="95"/>
      <c r="E315" s="95"/>
      <c r="F315" s="88"/>
      <c r="G315" s="88"/>
      <c r="S315" s="88"/>
      <c r="T315" s="88"/>
      <c r="U315" s="88"/>
      <c r="V315" s="88"/>
      <c r="W315" s="88"/>
      <c r="X315" s="88"/>
      <c r="Y315" s="88"/>
      <c r="Z315" s="88"/>
      <c r="AA315" s="88"/>
      <c r="AB315" s="88"/>
      <c r="AC315" s="88"/>
      <c r="AD315" s="88"/>
      <c r="AE315" s="88"/>
      <c r="AF315" s="88"/>
      <c r="AG315" s="88"/>
      <c r="AH315" s="88"/>
      <c r="AI315" s="88"/>
      <c r="AJ315" s="88"/>
    </row>
    <row r="316" spans="1:36">
      <c r="A316" s="88"/>
      <c r="B316" s="88"/>
      <c r="C316" s="88"/>
      <c r="D316" s="95"/>
      <c r="E316" s="95"/>
      <c r="F316" s="88"/>
      <c r="G316" s="88"/>
      <c r="S316" s="88"/>
      <c r="T316" s="88"/>
      <c r="U316" s="88"/>
      <c r="V316" s="88"/>
      <c r="W316" s="88"/>
      <c r="X316" s="88"/>
      <c r="Y316" s="88"/>
      <c r="Z316" s="88"/>
      <c r="AA316" s="88"/>
      <c r="AB316" s="88"/>
      <c r="AC316" s="88"/>
      <c r="AD316" s="88"/>
      <c r="AE316" s="88"/>
      <c r="AF316" s="88"/>
      <c r="AG316" s="88"/>
      <c r="AH316" s="88"/>
      <c r="AI316" s="88"/>
      <c r="AJ316" s="88"/>
    </row>
    <row r="317" spans="1:36">
      <c r="A317" s="88"/>
      <c r="B317" s="88"/>
      <c r="C317" s="88"/>
      <c r="D317" s="95"/>
      <c r="E317" s="95"/>
      <c r="F317" s="88"/>
      <c r="G317" s="88"/>
      <c r="S317" s="88"/>
      <c r="T317" s="88"/>
      <c r="U317" s="88"/>
      <c r="V317" s="88"/>
      <c r="W317" s="88"/>
      <c r="X317" s="88"/>
      <c r="Y317" s="88"/>
      <c r="Z317" s="88"/>
      <c r="AA317" s="88"/>
      <c r="AB317" s="88"/>
      <c r="AC317" s="88"/>
      <c r="AD317" s="88"/>
      <c r="AE317" s="88"/>
      <c r="AF317" s="88"/>
      <c r="AG317" s="88"/>
      <c r="AH317" s="88"/>
      <c r="AI317" s="88"/>
      <c r="AJ317" s="88"/>
    </row>
    <row r="318" spans="1:36">
      <c r="A318" s="88"/>
      <c r="B318" s="88"/>
      <c r="C318" s="88"/>
      <c r="D318" s="95"/>
      <c r="E318" s="95"/>
      <c r="F318" s="88"/>
      <c r="G318" s="88"/>
      <c r="S318" s="88"/>
      <c r="T318" s="88"/>
      <c r="U318" s="88"/>
      <c r="V318" s="88"/>
      <c r="W318" s="88"/>
      <c r="X318" s="88"/>
      <c r="Y318" s="88"/>
      <c r="Z318" s="88"/>
      <c r="AA318" s="88"/>
      <c r="AB318" s="88"/>
      <c r="AC318" s="88"/>
      <c r="AD318" s="88"/>
      <c r="AE318" s="88"/>
      <c r="AF318" s="88"/>
      <c r="AG318" s="88"/>
      <c r="AH318" s="88"/>
      <c r="AI318" s="88"/>
      <c r="AJ318" s="88"/>
    </row>
    <row r="319" spans="1:36">
      <c r="A319" s="88"/>
      <c r="B319" s="88"/>
      <c r="C319" s="88"/>
      <c r="D319" s="95"/>
      <c r="E319" s="95"/>
      <c r="F319" s="88"/>
      <c r="G319" s="88"/>
      <c r="S319" s="88"/>
      <c r="T319" s="88"/>
      <c r="U319" s="88"/>
      <c r="V319" s="88"/>
      <c r="W319" s="88"/>
      <c r="X319" s="88"/>
      <c r="Y319" s="88"/>
      <c r="Z319" s="88"/>
      <c r="AA319" s="88"/>
      <c r="AB319" s="88"/>
      <c r="AC319" s="88"/>
      <c r="AD319" s="88"/>
      <c r="AE319" s="88"/>
      <c r="AF319" s="88"/>
      <c r="AG319" s="88"/>
      <c r="AH319" s="88"/>
      <c r="AI319" s="88"/>
      <c r="AJ319" s="88"/>
    </row>
    <row r="320" spans="1:36">
      <c r="A320" s="88"/>
      <c r="B320" s="88"/>
      <c r="C320" s="88"/>
      <c r="D320" s="95"/>
      <c r="E320" s="95"/>
      <c r="F320" s="88"/>
      <c r="G320" s="88"/>
      <c r="S320" s="88"/>
      <c r="T320" s="88"/>
      <c r="U320" s="88"/>
      <c r="V320" s="88"/>
      <c r="W320" s="88"/>
      <c r="X320" s="88"/>
      <c r="Y320" s="88"/>
      <c r="Z320" s="88"/>
      <c r="AA320" s="88"/>
      <c r="AB320" s="88"/>
      <c r="AC320" s="88"/>
      <c r="AD320" s="88"/>
      <c r="AE320" s="88"/>
      <c r="AF320" s="88"/>
      <c r="AG320" s="88"/>
      <c r="AH320" s="88"/>
      <c r="AI320" s="88"/>
      <c r="AJ320" s="88"/>
    </row>
    <row r="321" spans="1:36">
      <c r="A321" s="88"/>
      <c r="B321" s="88"/>
      <c r="C321" s="88"/>
      <c r="D321" s="95"/>
      <c r="E321" s="95"/>
      <c r="F321" s="88"/>
      <c r="G321" s="88"/>
      <c r="S321" s="88"/>
      <c r="T321" s="88"/>
      <c r="U321" s="88"/>
      <c r="V321" s="88"/>
      <c r="W321" s="88"/>
      <c r="X321" s="88"/>
      <c r="Y321" s="88"/>
      <c r="Z321" s="88"/>
      <c r="AA321" s="88"/>
      <c r="AB321" s="88"/>
      <c r="AC321" s="88"/>
      <c r="AD321" s="88"/>
      <c r="AE321" s="88"/>
      <c r="AF321" s="88"/>
      <c r="AG321" s="88"/>
      <c r="AH321" s="88"/>
      <c r="AI321" s="88"/>
      <c r="AJ321" s="88"/>
    </row>
    <row r="322" spans="1:36">
      <c r="A322" s="88"/>
      <c r="B322" s="88"/>
      <c r="C322" s="88"/>
      <c r="D322" s="95"/>
      <c r="E322" s="95"/>
      <c r="F322" s="88"/>
      <c r="G322" s="88"/>
      <c r="S322" s="88"/>
      <c r="T322" s="88"/>
      <c r="U322" s="88"/>
      <c r="V322" s="88"/>
      <c r="W322" s="88"/>
      <c r="X322" s="88"/>
      <c r="Y322" s="88"/>
      <c r="Z322" s="88"/>
      <c r="AA322" s="88"/>
      <c r="AB322" s="88"/>
      <c r="AC322" s="88"/>
      <c r="AD322" s="88"/>
      <c r="AE322" s="88"/>
      <c r="AF322" s="88"/>
      <c r="AG322" s="88"/>
      <c r="AH322" s="88"/>
      <c r="AI322" s="88"/>
      <c r="AJ322" s="88"/>
    </row>
    <row r="323" spans="1:36">
      <c r="A323" s="88"/>
      <c r="B323" s="88"/>
      <c r="C323" s="88"/>
      <c r="D323" s="95"/>
      <c r="E323" s="95"/>
      <c r="F323" s="88"/>
      <c r="G323" s="88"/>
      <c r="S323" s="88"/>
      <c r="T323" s="88"/>
      <c r="U323" s="88"/>
      <c r="V323" s="88"/>
      <c r="W323" s="88"/>
      <c r="X323" s="88"/>
      <c r="Y323" s="88"/>
      <c r="Z323" s="88"/>
      <c r="AA323" s="88"/>
      <c r="AB323" s="88"/>
      <c r="AC323" s="88"/>
      <c r="AD323" s="88"/>
      <c r="AE323" s="88"/>
      <c r="AF323" s="88"/>
      <c r="AG323" s="88"/>
      <c r="AH323" s="88"/>
      <c r="AI323" s="88"/>
      <c r="AJ323" s="88"/>
    </row>
    <row r="324" spans="1:36">
      <c r="A324" s="88"/>
      <c r="B324" s="88"/>
      <c r="C324" s="88"/>
      <c r="D324" s="95"/>
      <c r="E324" s="88"/>
      <c r="F324" s="88"/>
      <c r="G324" s="88"/>
      <c r="S324" s="88"/>
      <c r="T324" s="88"/>
      <c r="U324" s="88"/>
      <c r="V324" s="88"/>
      <c r="W324" s="88"/>
      <c r="X324" s="88"/>
      <c r="Y324" s="88"/>
      <c r="Z324" s="88"/>
      <c r="AA324" s="88"/>
      <c r="AB324" s="88"/>
      <c r="AC324" s="88"/>
      <c r="AD324" s="88"/>
      <c r="AE324" s="88"/>
      <c r="AF324" s="88"/>
      <c r="AG324" s="88"/>
      <c r="AH324" s="88"/>
      <c r="AI324" s="88"/>
      <c r="AJ324" s="88"/>
    </row>
    <row r="325" spans="1:36">
      <c r="A325" s="88"/>
      <c r="B325" s="88"/>
      <c r="C325" s="88"/>
      <c r="D325" s="95"/>
      <c r="E325" s="88"/>
      <c r="F325" s="88"/>
      <c r="G325" s="88"/>
      <c r="S325" s="88"/>
      <c r="T325" s="88"/>
      <c r="U325" s="88"/>
      <c r="V325" s="88"/>
      <c r="W325" s="88"/>
      <c r="X325" s="88"/>
      <c r="Y325" s="88"/>
      <c r="Z325" s="88"/>
      <c r="AA325" s="88"/>
      <c r="AB325" s="88"/>
      <c r="AC325" s="88"/>
      <c r="AD325" s="88"/>
      <c r="AE325" s="88"/>
      <c r="AF325" s="88"/>
      <c r="AG325" s="88"/>
      <c r="AH325" s="88"/>
      <c r="AI325" s="88"/>
      <c r="AJ325" s="88"/>
    </row>
    <row r="326" spans="1:36">
      <c r="A326" s="88"/>
      <c r="B326" s="88"/>
      <c r="C326" s="88"/>
      <c r="D326" s="95"/>
      <c r="E326" s="88"/>
      <c r="F326" s="88"/>
      <c r="G326" s="88"/>
      <c r="S326" s="88"/>
      <c r="T326" s="88"/>
      <c r="U326" s="88"/>
      <c r="V326" s="88"/>
      <c r="W326" s="88"/>
      <c r="X326" s="88"/>
      <c r="Y326" s="88"/>
      <c r="Z326" s="88"/>
      <c r="AA326" s="88"/>
      <c r="AB326" s="88"/>
      <c r="AC326" s="88"/>
      <c r="AD326" s="88"/>
      <c r="AE326" s="88"/>
      <c r="AF326" s="88"/>
      <c r="AG326" s="88"/>
      <c r="AH326" s="88"/>
      <c r="AI326" s="88"/>
      <c r="AJ326" s="88"/>
    </row>
    <row r="327" spans="1:36">
      <c r="A327" s="88"/>
      <c r="B327" s="88"/>
      <c r="C327" s="88"/>
      <c r="D327" s="88"/>
      <c r="E327" s="88"/>
      <c r="F327" s="88"/>
      <c r="G327" s="88"/>
      <c r="S327" s="88"/>
      <c r="T327" s="88"/>
      <c r="U327" s="88"/>
      <c r="V327" s="88"/>
      <c r="W327" s="88"/>
      <c r="X327" s="88"/>
      <c r="Y327" s="88"/>
      <c r="Z327" s="88"/>
      <c r="AA327" s="88"/>
      <c r="AB327" s="88"/>
      <c r="AC327" s="88"/>
      <c r="AD327" s="88"/>
      <c r="AE327" s="88"/>
      <c r="AF327" s="88"/>
      <c r="AG327" s="88"/>
      <c r="AH327" s="88"/>
      <c r="AI327" s="88"/>
      <c r="AJ327" s="88"/>
    </row>
    <row r="328" spans="1:36">
      <c r="A328" s="88"/>
      <c r="B328" s="88"/>
      <c r="C328" s="88"/>
      <c r="D328" s="88"/>
      <c r="E328" s="88"/>
      <c r="F328" s="88"/>
      <c r="G328" s="88"/>
      <c r="S328" s="88"/>
      <c r="T328" s="88"/>
      <c r="U328" s="88"/>
      <c r="V328" s="88"/>
      <c r="W328" s="88"/>
      <c r="X328" s="88"/>
      <c r="Y328" s="88"/>
      <c r="Z328" s="88"/>
      <c r="AA328" s="88"/>
      <c r="AB328" s="88"/>
      <c r="AC328" s="88"/>
      <c r="AD328" s="88"/>
      <c r="AE328" s="88"/>
      <c r="AF328" s="88"/>
      <c r="AG328" s="88"/>
      <c r="AH328" s="88"/>
      <c r="AI328" s="88"/>
      <c r="AJ328" s="88"/>
    </row>
    <row r="329" spans="1:36">
      <c r="A329" s="88"/>
      <c r="B329" s="88"/>
      <c r="C329" s="88"/>
      <c r="D329" s="88"/>
      <c r="E329" s="88"/>
      <c r="F329" s="88"/>
      <c r="G329" s="88"/>
      <c r="S329" s="88"/>
      <c r="T329" s="88"/>
      <c r="U329" s="88"/>
      <c r="V329" s="88"/>
      <c r="W329" s="88"/>
      <c r="X329" s="88"/>
      <c r="Y329" s="88"/>
      <c r="Z329" s="88"/>
      <c r="AA329" s="88"/>
      <c r="AB329" s="88"/>
      <c r="AC329" s="88"/>
      <c r="AD329" s="88"/>
      <c r="AE329" s="88"/>
      <c r="AF329" s="88"/>
      <c r="AG329" s="88"/>
      <c r="AH329" s="88"/>
      <c r="AI329" s="88"/>
      <c r="AJ329" s="88"/>
    </row>
    <row r="330" spans="1:36">
      <c r="A330" s="88"/>
      <c r="B330" s="88"/>
      <c r="C330" s="88"/>
      <c r="D330" s="88"/>
      <c r="E330" s="88"/>
      <c r="F330" s="88"/>
      <c r="G330" s="88"/>
      <c r="S330" s="88"/>
      <c r="T330" s="88"/>
      <c r="U330" s="88"/>
      <c r="V330" s="88"/>
      <c r="W330" s="88"/>
      <c r="X330" s="88"/>
      <c r="Y330" s="88"/>
      <c r="Z330" s="88"/>
      <c r="AA330" s="88"/>
      <c r="AB330" s="88"/>
      <c r="AC330" s="88"/>
      <c r="AD330" s="88"/>
      <c r="AE330" s="88"/>
      <c r="AF330" s="88"/>
      <c r="AG330" s="88"/>
      <c r="AH330" s="88"/>
      <c r="AI330" s="88"/>
      <c r="AJ330" s="88"/>
    </row>
    <row r="331" spans="1:36">
      <c r="A331" s="88"/>
      <c r="B331" s="88"/>
      <c r="C331" s="88"/>
      <c r="D331" s="88"/>
      <c r="E331" s="88"/>
      <c r="F331" s="88"/>
      <c r="G331" s="88"/>
      <c r="S331" s="88"/>
      <c r="T331" s="88"/>
      <c r="U331" s="88"/>
      <c r="V331" s="88"/>
      <c r="W331" s="88"/>
      <c r="X331" s="88"/>
      <c r="Y331" s="88"/>
      <c r="Z331" s="88"/>
      <c r="AA331" s="88"/>
      <c r="AB331" s="88"/>
      <c r="AC331" s="88"/>
      <c r="AD331" s="88"/>
      <c r="AE331" s="88"/>
      <c r="AF331" s="88"/>
      <c r="AG331" s="88"/>
      <c r="AH331" s="88"/>
      <c r="AI331" s="88"/>
      <c r="AJ331" s="88"/>
    </row>
    <row r="332" spans="1:36">
      <c r="A332" s="88"/>
      <c r="B332" s="88"/>
      <c r="C332" s="88"/>
      <c r="D332" s="88"/>
      <c r="E332" s="88"/>
      <c r="F332" s="88"/>
      <c r="G332" s="88"/>
      <c r="S332" s="88"/>
      <c r="T332" s="88"/>
      <c r="U332" s="88"/>
      <c r="V332" s="88"/>
      <c r="W332" s="88"/>
      <c r="X332" s="88"/>
      <c r="Y332" s="88"/>
      <c r="Z332" s="88"/>
      <c r="AA332" s="88"/>
      <c r="AB332" s="88"/>
      <c r="AC332" s="88"/>
      <c r="AD332" s="88"/>
      <c r="AE332" s="88"/>
      <c r="AF332" s="88"/>
      <c r="AG332" s="88"/>
      <c r="AH332" s="88"/>
      <c r="AI332" s="88"/>
      <c r="AJ332" s="88"/>
    </row>
    <row r="333" spans="1:36">
      <c r="A333" s="88"/>
      <c r="B333" s="88"/>
      <c r="C333" s="88"/>
      <c r="D333" s="88"/>
      <c r="E333" s="88"/>
      <c r="F333" s="88"/>
      <c r="G333" s="88"/>
      <c r="S333" s="88"/>
      <c r="T333" s="88"/>
      <c r="U333" s="88"/>
      <c r="V333" s="88"/>
      <c r="W333" s="88"/>
      <c r="X333" s="88"/>
      <c r="Y333" s="88"/>
      <c r="Z333" s="88"/>
      <c r="AA333" s="88"/>
      <c r="AB333" s="88"/>
      <c r="AC333" s="88"/>
      <c r="AD333" s="88"/>
      <c r="AE333" s="88"/>
      <c r="AF333" s="88"/>
      <c r="AG333" s="88"/>
      <c r="AH333" s="88"/>
      <c r="AI333" s="88"/>
      <c r="AJ333" s="88"/>
    </row>
    <row r="334" spans="1:36">
      <c r="A334" s="88"/>
      <c r="B334" s="88"/>
      <c r="C334" s="88"/>
      <c r="D334" s="88"/>
      <c r="E334" s="88"/>
      <c r="F334" s="88"/>
      <c r="G334" s="88"/>
      <c r="S334" s="88"/>
      <c r="T334" s="88"/>
      <c r="U334" s="88"/>
      <c r="V334" s="88"/>
      <c r="W334" s="88"/>
      <c r="X334" s="88"/>
      <c r="Y334" s="88"/>
      <c r="Z334" s="88"/>
      <c r="AA334" s="88"/>
      <c r="AB334" s="88"/>
      <c r="AC334" s="88"/>
      <c r="AD334" s="88"/>
      <c r="AE334" s="88"/>
      <c r="AF334" s="88"/>
      <c r="AG334" s="88"/>
      <c r="AH334" s="88"/>
      <c r="AI334" s="88"/>
      <c r="AJ334" s="88"/>
    </row>
    <row r="335" spans="1:36">
      <c r="A335" s="88"/>
      <c r="B335" s="88"/>
      <c r="C335" s="88"/>
      <c r="D335" s="88"/>
      <c r="E335" s="88"/>
      <c r="F335" s="88"/>
      <c r="G335" s="88"/>
      <c r="S335" s="88"/>
      <c r="T335" s="88"/>
      <c r="U335" s="88"/>
      <c r="V335" s="88"/>
      <c r="W335" s="88"/>
      <c r="X335" s="88"/>
      <c r="Y335" s="88"/>
      <c r="Z335" s="88"/>
      <c r="AA335" s="88"/>
      <c r="AB335" s="88"/>
      <c r="AC335" s="88"/>
      <c r="AD335" s="88"/>
      <c r="AE335" s="88"/>
      <c r="AF335" s="88"/>
      <c r="AG335" s="88"/>
      <c r="AH335" s="88"/>
      <c r="AI335" s="88"/>
      <c r="AJ335" s="88"/>
    </row>
    <row r="336" spans="1:36">
      <c r="A336" s="88"/>
      <c r="B336" s="88"/>
      <c r="C336" s="88"/>
      <c r="D336" s="88"/>
      <c r="E336" s="88"/>
      <c r="F336" s="88"/>
      <c r="G336" s="88"/>
      <c r="S336" s="88"/>
      <c r="T336" s="88"/>
      <c r="U336" s="88"/>
      <c r="V336" s="88"/>
      <c r="W336" s="88"/>
      <c r="X336" s="88"/>
      <c r="Y336" s="88"/>
      <c r="Z336" s="88"/>
      <c r="AA336" s="88"/>
      <c r="AB336" s="88"/>
      <c r="AC336" s="88"/>
      <c r="AD336" s="88"/>
      <c r="AE336" s="88"/>
      <c r="AF336" s="88"/>
      <c r="AG336" s="88"/>
      <c r="AH336" s="88"/>
      <c r="AI336" s="88"/>
      <c r="AJ336" s="88"/>
    </row>
    <row r="337" spans="1:36">
      <c r="A337" s="88"/>
      <c r="B337" s="88"/>
      <c r="C337" s="88"/>
      <c r="D337" s="88"/>
      <c r="E337" s="88"/>
      <c r="F337" s="88"/>
      <c r="G337" s="88"/>
      <c r="S337" s="88"/>
      <c r="T337" s="88"/>
      <c r="U337" s="88"/>
      <c r="V337" s="88"/>
      <c r="W337" s="88"/>
      <c r="X337" s="88"/>
      <c r="Y337" s="88"/>
      <c r="Z337" s="88"/>
      <c r="AA337" s="88"/>
      <c r="AB337" s="88"/>
      <c r="AC337" s="88"/>
      <c r="AD337" s="88"/>
      <c r="AE337" s="88"/>
      <c r="AF337" s="88"/>
      <c r="AG337" s="88"/>
      <c r="AH337" s="88"/>
      <c r="AI337" s="88"/>
      <c r="AJ337" s="88"/>
    </row>
    <row r="338" spans="1:36">
      <c r="A338" s="88"/>
      <c r="B338" s="88"/>
      <c r="C338" s="88"/>
      <c r="D338" s="88"/>
      <c r="E338" s="88"/>
      <c r="F338" s="88"/>
      <c r="G338" s="88"/>
      <c r="S338" s="88"/>
      <c r="T338" s="88"/>
      <c r="U338" s="88"/>
      <c r="V338" s="88"/>
      <c r="W338" s="88"/>
      <c r="X338" s="88"/>
      <c r="Y338" s="88"/>
      <c r="Z338" s="88"/>
      <c r="AA338" s="88"/>
      <c r="AB338" s="88"/>
      <c r="AC338" s="88"/>
      <c r="AD338" s="88"/>
      <c r="AE338" s="88"/>
      <c r="AF338" s="88"/>
      <c r="AG338" s="88"/>
      <c r="AH338" s="88"/>
      <c r="AI338" s="88"/>
      <c r="AJ338" s="88"/>
    </row>
    <row r="339" spans="1:36">
      <c r="A339" s="88"/>
      <c r="B339" s="88"/>
      <c r="C339" s="88"/>
      <c r="D339" s="88"/>
      <c r="E339" s="88"/>
      <c r="F339" s="88"/>
      <c r="G339" s="88"/>
      <c r="S339" s="88"/>
      <c r="T339" s="88"/>
      <c r="U339" s="88"/>
      <c r="V339" s="88"/>
      <c r="W339" s="88"/>
      <c r="X339" s="88"/>
      <c r="Y339" s="88"/>
      <c r="Z339" s="88"/>
      <c r="AA339" s="88"/>
      <c r="AB339" s="88"/>
      <c r="AC339" s="88"/>
      <c r="AD339" s="88"/>
      <c r="AE339" s="88"/>
      <c r="AF339" s="88"/>
      <c r="AG339" s="88"/>
      <c r="AH339" s="88"/>
      <c r="AI339" s="88"/>
      <c r="AJ339" s="88"/>
    </row>
    <row r="340" spans="1:36">
      <c r="A340" s="88"/>
      <c r="B340" s="88"/>
      <c r="C340" s="88"/>
      <c r="D340" s="88"/>
      <c r="E340" s="88"/>
      <c r="F340" s="88"/>
      <c r="G340" s="88"/>
      <c r="S340" s="88"/>
      <c r="T340" s="88"/>
      <c r="U340" s="88"/>
      <c r="V340" s="88"/>
      <c r="W340" s="88"/>
      <c r="X340" s="88"/>
      <c r="Y340" s="88"/>
      <c r="Z340" s="88"/>
      <c r="AA340" s="88"/>
      <c r="AB340" s="88"/>
      <c r="AC340" s="88"/>
      <c r="AD340" s="88"/>
      <c r="AE340" s="88"/>
      <c r="AF340" s="88"/>
      <c r="AG340" s="88"/>
      <c r="AH340" s="88"/>
      <c r="AI340" s="88"/>
      <c r="AJ340" s="88"/>
    </row>
    <row r="341" spans="1:36">
      <c r="A341" s="88"/>
      <c r="B341" s="88"/>
      <c r="C341" s="88"/>
      <c r="D341" s="88"/>
      <c r="E341" s="88"/>
      <c r="F341" s="88"/>
      <c r="G341" s="88"/>
      <c r="S341" s="88"/>
      <c r="T341" s="88"/>
      <c r="U341" s="88"/>
      <c r="V341" s="88"/>
      <c r="W341" s="88"/>
      <c r="X341" s="88"/>
      <c r="Y341" s="88"/>
      <c r="Z341" s="88"/>
      <c r="AA341" s="88"/>
      <c r="AB341" s="88"/>
      <c r="AC341" s="88"/>
      <c r="AD341" s="88"/>
      <c r="AE341" s="88"/>
      <c r="AF341" s="88"/>
      <c r="AG341" s="88"/>
      <c r="AH341" s="88"/>
      <c r="AI341" s="88"/>
      <c r="AJ341" s="88"/>
    </row>
    <row r="342" spans="1:36">
      <c r="A342" s="88"/>
      <c r="B342" s="88"/>
      <c r="C342" s="88"/>
      <c r="D342" s="88"/>
      <c r="E342" s="88"/>
      <c r="F342" s="88"/>
      <c r="G342" s="88"/>
      <c r="S342" s="88"/>
      <c r="T342" s="88"/>
      <c r="U342" s="88"/>
      <c r="V342" s="88"/>
      <c r="W342" s="88"/>
      <c r="X342" s="88"/>
      <c r="Y342" s="88"/>
      <c r="Z342" s="88"/>
      <c r="AA342" s="88"/>
      <c r="AB342" s="88"/>
      <c r="AC342" s="88"/>
      <c r="AD342" s="88"/>
      <c r="AE342" s="88"/>
      <c r="AF342" s="88"/>
      <c r="AG342" s="88"/>
      <c r="AH342" s="88"/>
      <c r="AI342" s="88"/>
      <c r="AJ342" s="88"/>
    </row>
    <row r="343" spans="1:36">
      <c r="A343" s="88"/>
      <c r="B343" s="88"/>
      <c r="C343" s="88"/>
      <c r="D343" s="88"/>
      <c r="E343" s="88"/>
      <c r="F343" s="88"/>
      <c r="G343" s="88"/>
      <c r="S343" s="88"/>
      <c r="T343" s="88"/>
      <c r="U343" s="88"/>
      <c r="V343" s="88"/>
      <c r="W343" s="88"/>
      <c r="X343" s="88"/>
      <c r="Y343" s="88"/>
      <c r="Z343" s="88"/>
      <c r="AA343" s="88"/>
      <c r="AB343" s="88"/>
      <c r="AC343" s="88"/>
      <c r="AD343" s="88"/>
      <c r="AE343" s="88"/>
      <c r="AF343" s="88"/>
      <c r="AG343" s="88"/>
      <c r="AH343" s="88"/>
      <c r="AI343" s="88"/>
      <c r="AJ343" s="88"/>
    </row>
    <row r="344" spans="1:36">
      <c r="A344" s="88"/>
      <c r="B344" s="88"/>
      <c r="C344" s="88"/>
      <c r="D344" s="88"/>
      <c r="E344" s="88"/>
      <c r="F344" s="88"/>
      <c r="G344" s="88"/>
      <c r="S344" s="88"/>
      <c r="T344" s="88"/>
      <c r="U344" s="88"/>
      <c r="V344" s="88"/>
      <c r="W344" s="88"/>
      <c r="X344" s="88"/>
      <c r="Y344" s="88"/>
      <c r="Z344" s="88"/>
      <c r="AA344" s="88"/>
      <c r="AB344" s="88"/>
      <c r="AC344" s="88"/>
      <c r="AD344" s="88"/>
      <c r="AE344" s="88"/>
      <c r="AF344" s="88"/>
      <c r="AG344" s="88"/>
      <c r="AH344" s="88"/>
      <c r="AI344" s="88"/>
      <c r="AJ344" s="88"/>
    </row>
    <row r="345" spans="1:36">
      <c r="A345" s="88"/>
      <c r="B345" s="88"/>
      <c r="C345" s="88"/>
      <c r="D345" s="88"/>
      <c r="E345" s="88"/>
      <c r="F345" s="88"/>
      <c r="G345" s="88"/>
      <c r="S345" s="88"/>
      <c r="T345" s="88"/>
      <c r="U345" s="88"/>
      <c r="V345" s="88"/>
      <c r="W345" s="88"/>
      <c r="X345" s="88"/>
      <c r="Y345" s="88"/>
      <c r="Z345" s="88"/>
      <c r="AA345" s="88"/>
      <c r="AB345" s="88"/>
      <c r="AC345" s="88"/>
      <c r="AD345" s="88"/>
      <c r="AE345" s="88"/>
      <c r="AF345" s="88"/>
      <c r="AG345" s="88"/>
      <c r="AH345" s="88"/>
      <c r="AI345" s="88"/>
      <c r="AJ345" s="88"/>
    </row>
    <row r="346" spans="1:36">
      <c r="A346" s="88"/>
      <c r="B346" s="88"/>
      <c r="C346" s="88"/>
      <c r="D346" s="88"/>
      <c r="E346" s="88"/>
      <c r="F346" s="88"/>
      <c r="G346" s="88"/>
      <c r="S346" s="88"/>
      <c r="T346" s="88"/>
      <c r="U346" s="88"/>
      <c r="V346" s="88"/>
      <c r="W346" s="88"/>
      <c r="X346" s="88"/>
      <c r="Y346" s="88"/>
      <c r="Z346" s="88"/>
      <c r="AA346" s="88"/>
      <c r="AB346" s="88"/>
      <c r="AC346" s="88"/>
      <c r="AD346" s="88"/>
      <c r="AE346" s="88"/>
      <c r="AF346" s="88"/>
      <c r="AG346" s="88"/>
      <c r="AH346" s="88"/>
      <c r="AI346" s="88"/>
      <c r="AJ346" s="88"/>
    </row>
    <row r="347" spans="1:36">
      <c r="A347" s="88"/>
      <c r="B347" s="88"/>
      <c r="C347" s="88"/>
      <c r="D347" s="88"/>
      <c r="E347" s="88"/>
      <c r="F347" s="88"/>
      <c r="G347" s="88"/>
      <c r="S347" s="88"/>
      <c r="T347" s="88"/>
      <c r="U347" s="88"/>
      <c r="V347" s="88"/>
      <c r="W347" s="88"/>
      <c r="X347" s="88"/>
      <c r="Y347" s="88"/>
      <c r="Z347" s="88"/>
      <c r="AA347" s="88"/>
      <c r="AB347" s="88"/>
      <c r="AC347" s="88"/>
      <c r="AD347" s="88"/>
      <c r="AE347" s="88"/>
      <c r="AF347" s="88"/>
      <c r="AG347" s="88"/>
      <c r="AH347" s="88"/>
      <c r="AI347" s="88"/>
      <c r="AJ347" s="88"/>
    </row>
    <row r="348" spans="1:36">
      <c r="A348" s="88"/>
      <c r="B348" s="88"/>
      <c r="C348" s="88"/>
      <c r="D348" s="88"/>
      <c r="E348" s="88"/>
      <c r="F348" s="88"/>
      <c r="G348" s="88"/>
      <c r="S348" s="88"/>
      <c r="T348" s="88"/>
      <c r="U348" s="88"/>
      <c r="V348" s="88"/>
      <c r="W348" s="88"/>
      <c r="X348" s="88"/>
      <c r="Y348" s="88"/>
      <c r="Z348" s="88"/>
      <c r="AA348" s="88"/>
      <c r="AB348" s="88"/>
      <c r="AC348" s="88"/>
      <c r="AD348" s="88"/>
      <c r="AE348" s="88"/>
      <c r="AF348" s="88"/>
      <c r="AG348" s="88"/>
      <c r="AH348" s="88"/>
      <c r="AI348" s="88"/>
      <c r="AJ348" s="88"/>
    </row>
    <row r="349" spans="1:36">
      <c r="A349" s="88"/>
      <c r="B349" s="88"/>
      <c r="C349" s="88"/>
      <c r="D349" s="88"/>
      <c r="E349" s="88"/>
      <c r="F349" s="88"/>
      <c r="G349" s="88"/>
      <c r="S349" s="88"/>
      <c r="T349" s="88"/>
      <c r="U349" s="88"/>
      <c r="V349" s="88"/>
      <c r="W349" s="88"/>
      <c r="X349" s="88"/>
      <c r="Y349" s="88"/>
      <c r="Z349" s="88"/>
      <c r="AA349" s="88"/>
      <c r="AB349" s="88"/>
      <c r="AC349" s="88"/>
      <c r="AD349" s="88"/>
      <c r="AE349" s="88"/>
      <c r="AF349" s="88"/>
      <c r="AG349" s="88"/>
      <c r="AH349" s="88"/>
      <c r="AI349" s="88"/>
      <c r="AJ349" s="88"/>
    </row>
    <row r="350" spans="1:36">
      <c r="A350" s="88"/>
      <c r="B350" s="88"/>
      <c r="C350" s="88"/>
      <c r="D350" s="88"/>
      <c r="E350" s="88"/>
      <c r="F350" s="88"/>
      <c r="G350" s="88"/>
      <c r="S350" s="88"/>
      <c r="T350" s="88"/>
      <c r="U350" s="88"/>
      <c r="V350" s="88"/>
      <c r="W350" s="88"/>
      <c r="X350" s="88"/>
      <c r="Y350" s="88"/>
      <c r="Z350" s="88"/>
      <c r="AA350" s="88"/>
      <c r="AB350" s="88"/>
      <c r="AC350" s="88"/>
      <c r="AD350" s="88"/>
      <c r="AE350" s="88"/>
      <c r="AF350" s="88"/>
      <c r="AG350" s="88"/>
      <c r="AH350" s="88"/>
      <c r="AI350" s="88"/>
      <c r="AJ350" s="88"/>
    </row>
    <row r="351" spans="1:36">
      <c r="A351" s="88"/>
      <c r="B351" s="88"/>
      <c r="C351" s="88"/>
      <c r="D351" s="88"/>
      <c r="E351" s="88"/>
      <c r="F351" s="88"/>
      <c r="G351" s="88"/>
      <c r="S351" s="88"/>
      <c r="T351" s="88"/>
      <c r="U351" s="88"/>
      <c r="V351" s="88"/>
      <c r="W351" s="88"/>
      <c r="X351" s="88"/>
      <c r="Y351" s="88"/>
      <c r="Z351" s="88"/>
      <c r="AA351" s="88"/>
      <c r="AB351" s="88"/>
      <c r="AC351" s="88"/>
      <c r="AD351" s="88"/>
      <c r="AE351" s="88"/>
      <c r="AF351" s="88"/>
      <c r="AG351" s="88"/>
      <c r="AH351" s="88"/>
      <c r="AI351" s="88"/>
      <c r="AJ351" s="88"/>
    </row>
    <row r="352" spans="1:36">
      <c r="A352" s="88"/>
      <c r="B352" s="88"/>
      <c r="C352" s="88"/>
      <c r="D352" s="88"/>
      <c r="E352" s="88"/>
      <c r="F352" s="88"/>
      <c r="G352" s="88"/>
      <c r="S352" s="88"/>
      <c r="T352" s="88"/>
      <c r="U352" s="88"/>
      <c r="V352" s="88"/>
      <c r="W352" s="88"/>
      <c r="X352" s="88"/>
      <c r="Y352" s="88"/>
      <c r="Z352" s="88"/>
      <c r="AA352" s="88"/>
      <c r="AB352" s="88"/>
      <c r="AC352" s="88"/>
      <c r="AD352" s="88"/>
      <c r="AE352" s="88"/>
      <c r="AF352" s="88"/>
      <c r="AG352" s="88"/>
      <c r="AH352" s="88"/>
      <c r="AI352" s="88"/>
      <c r="AJ352" s="88"/>
    </row>
    <row r="353" spans="1:36">
      <c r="A353" s="88"/>
      <c r="B353" s="88"/>
      <c r="C353" s="88"/>
      <c r="D353" s="88"/>
      <c r="E353" s="88"/>
      <c r="F353" s="88"/>
      <c r="G353" s="88"/>
      <c r="S353" s="88"/>
      <c r="T353" s="88"/>
      <c r="U353" s="88"/>
      <c r="V353" s="88"/>
      <c r="W353" s="88"/>
      <c r="X353" s="88"/>
      <c r="Y353" s="88"/>
      <c r="Z353" s="88"/>
      <c r="AA353" s="88"/>
      <c r="AB353" s="88"/>
      <c r="AC353" s="88"/>
      <c r="AD353" s="88"/>
      <c r="AE353" s="88"/>
      <c r="AF353" s="88"/>
      <c r="AG353" s="88"/>
      <c r="AH353" s="88"/>
      <c r="AI353" s="88"/>
      <c r="AJ353" s="88"/>
    </row>
    <row r="354" spans="1:36">
      <c r="A354" s="88"/>
      <c r="B354" s="88"/>
      <c r="C354" s="88"/>
      <c r="D354" s="88"/>
      <c r="E354" s="88"/>
      <c r="F354" s="88"/>
      <c r="G354" s="88"/>
      <c r="S354" s="88"/>
      <c r="T354" s="88"/>
      <c r="U354" s="88"/>
      <c r="V354" s="88"/>
      <c r="W354" s="88"/>
      <c r="X354" s="88"/>
      <c r="Y354" s="88"/>
      <c r="Z354" s="88"/>
      <c r="AA354" s="88"/>
      <c r="AB354" s="88"/>
      <c r="AC354" s="88"/>
      <c r="AD354" s="88"/>
      <c r="AE354" s="88"/>
      <c r="AF354" s="88"/>
      <c r="AG354" s="88"/>
      <c r="AH354" s="88"/>
      <c r="AI354" s="88"/>
      <c r="AJ354" s="88"/>
    </row>
    <row r="355" spans="1:36">
      <c r="A355" s="88"/>
      <c r="B355" s="88"/>
      <c r="C355" s="88"/>
      <c r="D355" s="88"/>
      <c r="E355" s="88"/>
      <c r="F355" s="88"/>
      <c r="G355" s="88"/>
      <c r="S355" s="88"/>
      <c r="T355" s="88"/>
      <c r="U355" s="88"/>
      <c r="V355" s="88"/>
      <c r="W355" s="88"/>
      <c r="X355" s="88"/>
      <c r="Y355" s="88"/>
      <c r="Z355" s="88"/>
      <c r="AA355" s="88"/>
      <c r="AB355" s="88"/>
      <c r="AC355" s="88"/>
      <c r="AD355" s="88"/>
      <c r="AE355" s="88"/>
      <c r="AF355" s="88"/>
      <c r="AG355" s="88"/>
      <c r="AH355" s="88"/>
      <c r="AI355" s="88"/>
      <c r="AJ355" s="88"/>
    </row>
    <row r="356" spans="1:36">
      <c r="A356" s="88"/>
      <c r="B356" s="88"/>
      <c r="C356" s="88"/>
      <c r="D356" s="88"/>
      <c r="E356" s="88"/>
      <c r="F356" s="88"/>
      <c r="G356" s="88"/>
      <c r="S356" s="88"/>
      <c r="T356" s="88"/>
      <c r="U356" s="88"/>
      <c r="V356" s="88"/>
      <c r="W356" s="88"/>
      <c r="X356" s="88"/>
      <c r="Y356" s="88"/>
      <c r="Z356" s="88"/>
      <c r="AA356" s="88"/>
      <c r="AB356" s="88"/>
      <c r="AC356" s="88"/>
      <c r="AD356" s="88"/>
      <c r="AE356" s="88"/>
      <c r="AF356" s="88"/>
      <c r="AG356" s="88"/>
      <c r="AH356" s="88"/>
      <c r="AI356" s="88"/>
      <c r="AJ356" s="88"/>
    </row>
    <row r="357" spans="1:36">
      <c r="D357" s="88"/>
      <c r="E357" s="88"/>
      <c r="F357" s="88"/>
      <c r="G357" s="88"/>
      <c r="S357" s="88"/>
      <c r="T357" s="88"/>
      <c r="U357" s="88"/>
      <c r="V357" s="88"/>
      <c r="W357" s="88"/>
      <c r="X357" s="88"/>
      <c r="Y357" s="88"/>
      <c r="Z357" s="88"/>
      <c r="AA357" s="88"/>
      <c r="AB357" s="88"/>
      <c r="AC357" s="88"/>
      <c r="AD357" s="88"/>
      <c r="AE357" s="88"/>
      <c r="AF357" s="88"/>
      <c r="AG357" s="88"/>
      <c r="AH357" s="88"/>
      <c r="AI357" s="88"/>
      <c r="AJ357" s="88"/>
    </row>
    <row r="358" spans="1:36">
      <c r="D358" s="88"/>
      <c r="E358" s="88"/>
      <c r="F358" s="88"/>
      <c r="G358" s="88"/>
      <c r="S358" s="88"/>
      <c r="T358" s="88"/>
      <c r="U358" s="88"/>
      <c r="V358" s="88"/>
      <c r="W358" s="88"/>
      <c r="X358" s="88"/>
      <c r="Y358" s="88"/>
      <c r="Z358" s="88"/>
      <c r="AA358" s="88"/>
      <c r="AB358" s="88"/>
      <c r="AC358" s="88"/>
      <c r="AD358" s="88"/>
      <c r="AE358" s="88"/>
      <c r="AF358" s="88"/>
      <c r="AG358" s="88"/>
      <c r="AH358" s="88"/>
      <c r="AI358" s="88"/>
      <c r="AJ358" s="88"/>
    </row>
    <row r="359" spans="1:36">
      <c r="D359" s="88"/>
      <c r="E359" s="88"/>
      <c r="F359" s="88"/>
      <c r="G359" s="88"/>
      <c r="S359" s="88"/>
      <c r="T359" s="88"/>
      <c r="U359" s="88"/>
      <c r="V359" s="88"/>
      <c r="W359" s="88"/>
      <c r="X359" s="88"/>
      <c r="Y359" s="88"/>
      <c r="Z359" s="88"/>
      <c r="AA359" s="88"/>
      <c r="AB359" s="88"/>
      <c r="AC359" s="88"/>
      <c r="AD359" s="88"/>
      <c r="AE359" s="88"/>
      <c r="AF359" s="88"/>
      <c r="AG359" s="88"/>
      <c r="AH359" s="88"/>
      <c r="AI359" s="88"/>
      <c r="AJ359" s="88"/>
    </row>
    <row r="360" spans="1:36">
      <c r="D360" s="88"/>
      <c r="E360" s="88"/>
      <c r="F360" s="88"/>
      <c r="G360" s="88"/>
      <c r="S360" s="88"/>
      <c r="T360" s="88"/>
      <c r="U360" s="88"/>
      <c r="V360" s="88"/>
      <c r="W360" s="88"/>
      <c r="X360" s="88"/>
      <c r="Y360" s="88"/>
      <c r="Z360" s="88"/>
      <c r="AA360" s="88"/>
      <c r="AB360" s="88"/>
      <c r="AC360" s="88"/>
      <c r="AD360" s="88"/>
      <c r="AE360" s="88"/>
      <c r="AF360" s="88"/>
      <c r="AG360" s="88"/>
      <c r="AH360" s="88"/>
      <c r="AI360" s="88"/>
      <c r="AJ360" s="88"/>
    </row>
    <row r="361" spans="1:36">
      <c r="D361" s="88"/>
      <c r="E361" s="88"/>
      <c r="F361" s="88"/>
      <c r="G361" s="88"/>
      <c r="S361" s="88"/>
      <c r="T361" s="88"/>
      <c r="U361" s="88"/>
      <c r="V361" s="88"/>
      <c r="W361" s="88"/>
      <c r="X361" s="88"/>
      <c r="Y361" s="88"/>
      <c r="Z361" s="88"/>
      <c r="AA361" s="88"/>
      <c r="AB361" s="88"/>
      <c r="AC361" s="88"/>
      <c r="AD361" s="88"/>
      <c r="AE361" s="88"/>
      <c r="AF361" s="88"/>
      <c r="AG361" s="88"/>
      <c r="AH361" s="88"/>
      <c r="AI361" s="88"/>
      <c r="AJ361" s="88"/>
    </row>
    <row r="362" spans="1:36">
      <c r="D362" s="88"/>
      <c r="E362" s="88"/>
      <c r="F362" s="88"/>
      <c r="G362" s="88"/>
      <c r="S362" s="88"/>
      <c r="T362" s="88"/>
      <c r="U362" s="88"/>
      <c r="V362" s="88"/>
      <c r="W362" s="88"/>
      <c r="X362" s="88"/>
      <c r="Y362" s="88"/>
      <c r="Z362" s="88"/>
      <c r="AA362" s="88"/>
      <c r="AB362" s="88"/>
      <c r="AC362" s="88"/>
      <c r="AD362" s="88"/>
      <c r="AE362" s="88"/>
      <c r="AF362" s="88"/>
      <c r="AG362" s="88"/>
      <c r="AH362" s="88"/>
      <c r="AI362" s="88"/>
      <c r="AJ362" s="88"/>
    </row>
    <row r="363" spans="1:36">
      <c r="D363" s="88"/>
      <c r="E363" s="88"/>
      <c r="F363" s="88"/>
      <c r="G363" s="88"/>
      <c r="S363" s="88"/>
      <c r="T363" s="88"/>
      <c r="U363" s="88"/>
      <c r="V363" s="88"/>
      <c r="W363" s="88"/>
      <c r="X363" s="88"/>
      <c r="Y363" s="88"/>
      <c r="Z363" s="88"/>
      <c r="AA363" s="88"/>
      <c r="AB363" s="88"/>
      <c r="AC363" s="88"/>
      <c r="AD363" s="88"/>
      <c r="AE363" s="88"/>
      <c r="AF363" s="88"/>
      <c r="AG363" s="88"/>
      <c r="AH363" s="88"/>
      <c r="AI363" s="88"/>
      <c r="AJ363" s="88"/>
    </row>
    <row r="364" spans="1:36">
      <c r="D364" s="88"/>
      <c r="E364" s="88"/>
      <c r="F364" s="88"/>
      <c r="G364" s="88"/>
      <c r="S364" s="88"/>
      <c r="T364" s="88"/>
      <c r="U364" s="88"/>
      <c r="V364" s="88"/>
      <c r="W364" s="88"/>
      <c r="X364" s="88"/>
      <c r="Y364" s="88"/>
      <c r="Z364" s="88"/>
      <c r="AA364" s="88"/>
      <c r="AB364" s="88"/>
      <c r="AC364" s="88"/>
      <c r="AD364" s="88"/>
      <c r="AE364" s="88"/>
      <c r="AF364" s="88"/>
      <c r="AG364" s="88"/>
      <c r="AH364" s="88"/>
      <c r="AI364" s="88"/>
      <c r="AJ364" s="88"/>
    </row>
    <row r="365" spans="1:36">
      <c r="D365" s="88"/>
      <c r="E365" s="88"/>
      <c r="F365" s="88"/>
      <c r="G365" s="88"/>
      <c r="S365" s="88"/>
      <c r="T365" s="88"/>
      <c r="U365" s="88"/>
      <c r="V365" s="88"/>
      <c r="W365" s="88"/>
      <c r="X365" s="88"/>
      <c r="Y365" s="88"/>
      <c r="Z365" s="88"/>
      <c r="AA365" s="88"/>
      <c r="AB365" s="88"/>
      <c r="AC365" s="88"/>
      <c r="AD365" s="88"/>
      <c r="AE365" s="88"/>
      <c r="AF365" s="88"/>
      <c r="AG365" s="88"/>
      <c r="AH365" s="88"/>
      <c r="AI365" s="88"/>
      <c r="AJ365" s="88"/>
    </row>
    <row r="366" spans="1:36">
      <c r="D366" s="88"/>
      <c r="E366" s="88"/>
      <c r="F366" s="88"/>
      <c r="G366" s="88"/>
      <c r="S366" s="88"/>
      <c r="T366" s="88"/>
      <c r="U366" s="88"/>
      <c r="V366" s="88"/>
      <c r="W366" s="88"/>
      <c r="X366" s="88"/>
      <c r="Y366" s="88"/>
      <c r="Z366" s="88"/>
      <c r="AA366" s="88"/>
      <c r="AB366" s="88"/>
      <c r="AC366" s="88"/>
      <c r="AD366" s="88"/>
      <c r="AE366" s="88"/>
      <c r="AF366" s="88"/>
      <c r="AG366" s="88"/>
      <c r="AH366" s="88"/>
      <c r="AI366" s="88"/>
      <c r="AJ366" s="88"/>
    </row>
    <row r="367" spans="1:36">
      <c r="D367" s="88"/>
      <c r="E367" s="88"/>
      <c r="F367" s="88"/>
      <c r="G367" s="88"/>
      <c r="S367" s="88"/>
      <c r="T367" s="88"/>
      <c r="U367" s="88"/>
      <c r="V367" s="88"/>
      <c r="W367" s="88"/>
      <c r="X367" s="88"/>
      <c r="Y367" s="88"/>
      <c r="Z367" s="88"/>
      <c r="AA367" s="88"/>
      <c r="AB367" s="88"/>
      <c r="AC367" s="88"/>
      <c r="AD367" s="88"/>
      <c r="AE367" s="88"/>
      <c r="AF367" s="88"/>
      <c r="AG367" s="88"/>
      <c r="AH367" s="88"/>
      <c r="AI367" s="88"/>
      <c r="AJ367" s="88"/>
    </row>
    <row r="368" spans="1:36">
      <c r="D368" s="88"/>
      <c r="E368" s="88"/>
      <c r="F368" s="88"/>
      <c r="G368" s="88"/>
      <c r="S368" s="88"/>
      <c r="T368" s="88"/>
      <c r="V368" s="88"/>
      <c r="W368" s="88"/>
      <c r="Z368" s="88"/>
      <c r="AI368" s="88"/>
      <c r="AJ368" s="88"/>
    </row>
    <row r="369" spans="4:36">
      <c r="D369" s="88"/>
      <c r="E369" s="88"/>
      <c r="F369" s="88"/>
      <c r="G369" s="88"/>
      <c r="S369" s="88"/>
      <c r="T369" s="88"/>
      <c r="V369" s="88"/>
      <c r="W369" s="88"/>
      <c r="Z369" s="88"/>
      <c r="AI369" s="88"/>
      <c r="AJ369" s="88"/>
    </row>
    <row r="370" spans="4:36">
      <c r="D370" s="88"/>
      <c r="E370" s="88"/>
      <c r="F370" s="88"/>
      <c r="G370" s="88"/>
      <c r="S370" s="88"/>
      <c r="T370" s="88"/>
      <c r="V370" s="88"/>
      <c r="W370" s="88"/>
      <c r="Z370" s="88"/>
      <c r="AI370" s="88"/>
      <c r="AJ370" s="88"/>
    </row>
    <row r="371" spans="4:36">
      <c r="D371" s="88"/>
      <c r="E371" s="88"/>
      <c r="F371" s="88"/>
      <c r="G371" s="88"/>
      <c r="S371" s="88"/>
      <c r="T371" s="88"/>
      <c r="V371" s="88"/>
      <c r="W371" s="88"/>
      <c r="Z371" s="88"/>
      <c r="AI371" s="88"/>
      <c r="AJ371" s="88"/>
    </row>
    <row r="372" spans="4:36">
      <c r="D372" s="88"/>
      <c r="E372" s="88"/>
      <c r="F372" s="88"/>
      <c r="G372" s="88"/>
      <c r="S372" s="88"/>
      <c r="T372" s="88"/>
      <c r="V372" s="88"/>
      <c r="W372" s="88"/>
      <c r="Z372" s="88"/>
      <c r="AI372" s="88"/>
      <c r="AJ372" s="88"/>
    </row>
    <row r="373" spans="4:36">
      <c r="D373" s="88"/>
      <c r="E373" s="88"/>
      <c r="F373" s="88"/>
      <c r="G373" s="88"/>
      <c r="S373" s="88"/>
      <c r="T373" s="88"/>
      <c r="V373" s="88"/>
      <c r="W373" s="88"/>
      <c r="Z373" s="88"/>
      <c r="AI373" s="88"/>
      <c r="AJ373" s="88"/>
    </row>
    <row r="374" spans="4:36">
      <c r="D374" s="88"/>
      <c r="E374" s="88"/>
      <c r="F374" s="88"/>
      <c r="G374" s="88"/>
      <c r="S374" s="88"/>
      <c r="T374" s="88"/>
      <c r="V374" s="88"/>
      <c r="W374" s="88"/>
      <c r="Z374" s="88"/>
      <c r="AI374" s="88"/>
      <c r="AJ374" s="88"/>
    </row>
    <row r="375" spans="4:36">
      <c r="D375" s="88"/>
      <c r="E375" s="88"/>
      <c r="F375" s="88"/>
      <c r="G375" s="88"/>
      <c r="S375" s="88"/>
      <c r="T375" s="88"/>
      <c r="V375" s="88"/>
      <c r="W375" s="88"/>
      <c r="Z375" s="88"/>
      <c r="AI375" s="88"/>
      <c r="AJ375" s="88"/>
    </row>
    <row r="376" spans="4:36">
      <c r="D376" s="88"/>
      <c r="E376" s="88"/>
      <c r="F376" s="88"/>
      <c r="G376" s="88"/>
      <c r="S376" s="88"/>
      <c r="T376" s="88"/>
      <c r="V376" s="88"/>
      <c r="W376" s="88"/>
      <c r="Z376" s="88"/>
      <c r="AI376" s="88"/>
      <c r="AJ376" s="88"/>
    </row>
    <row r="377" spans="4:36">
      <c r="D377" s="88"/>
      <c r="E377" s="88"/>
      <c r="F377" s="88"/>
      <c r="G377" s="88"/>
      <c r="S377" s="88"/>
      <c r="T377" s="88"/>
      <c r="V377" s="88"/>
      <c r="W377" s="88"/>
      <c r="Z377" s="88"/>
      <c r="AI377" s="88"/>
      <c r="AJ377" s="88"/>
    </row>
    <row r="378" spans="4:36">
      <c r="D378" s="88"/>
      <c r="E378" s="88"/>
      <c r="F378" s="88"/>
      <c r="G378" s="88"/>
      <c r="S378" s="88"/>
      <c r="T378" s="88"/>
      <c r="V378" s="88"/>
      <c r="W378" s="88"/>
      <c r="Z378" s="88"/>
      <c r="AI378" s="88"/>
      <c r="AJ378" s="88"/>
    </row>
    <row r="379" spans="4:36">
      <c r="D379" s="88"/>
      <c r="E379" s="88"/>
      <c r="F379" s="88"/>
      <c r="G379" s="88"/>
      <c r="S379" s="88"/>
      <c r="T379" s="88"/>
      <c r="V379" s="88"/>
      <c r="W379" s="88"/>
      <c r="Z379" s="88"/>
      <c r="AI379" s="88"/>
      <c r="AJ379" s="88"/>
    </row>
    <row r="380" spans="4:36">
      <c r="D380" s="88"/>
      <c r="E380" s="88"/>
      <c r="F380" s="88"/>
      <c r="G380" s="88"/>
      <c r="S380" s="88"/>
      <c r="T380" s="88"/>
      <c r="V380" s="88"/>
      <c r="W380" s="88"/>
      <c r="Z380" s="88"/>
      <c r="AI380" s="88"/>
      <c r="AJ380" s="88"/>
    </row>
    <row r="381" spans="4:36">
      <c r="D381" s="88"/>
      <c r="E381" s="88"/>
      <c r="F381" s="88"/>
      <c r="G381" s="88"/>
      <c r="S381" s="88"/>
      <c r="T381" s="88"/>
      <c r="V381" s="88"/>
      <c r="W381" s="88"/>
      <c r="Z381" s="88"/>
      <c r="AI381" s="88"/>
      <c r="AJ381" s="88"/>
    </row>
    <row r="382" spans="4:36">
      <c r="D382" s="88"/>
      <c r="E382" s="88"/>
      <c r="F382" s="88"/>
      <c r="G382" s="88"/>
      <c r="S382" s="88"/>
      <c r="T382" s="88"/>
      <c r="V382" s="88"/>
      <c r="W382" s="88"/>
      <c r="Z382" s="88"/>
      <c r="AI382" s="88"/>
      <c r="AJ382" s="88"/>
    </row>
    <row r="383" spans="4:36">
      <c r="D383" s="88"/>
      <c r="E383" s="88"/>
      <c r="F383" s="88"/>
      <c r="G383" s="88"/>
      <c r="S383" s="88"/>
      <c r="T383" s="88"/>
      <c r="V383" s="88"/>
      <c r="W383" s="88"/>
      <c r="Z383" s="88"/>
      <c r="AI383" s="88"/>
      <c r="AJ383" s="88"/>
    </row>
    <row r="384" spans="4:36">
      <c r="D384" s="88"/>
      <c r="E384" s="88"/>
      <c r="F384" s="88"/>
      <c r="G384" s="88"/>
      <c r="S384" s="88"/>
      <c r="T384" s="88"/>
      <c r="V384" s="88"/>
      <c r="W384" s="88"/>
      <c r="Z384" s="88"/>
      <c r="AI384" s="88"/>
      <c r="AJ384" s="88"/>
    </row>
    <row r="385" spans="4:36">
      <c r="D385" s="88"/>
      <c r="E385" s="88"/>
      <c r="F385" s="88"/>
      <c r="G385" s="88"/>
      <c r="S385" s="88"/>
      <c r="T385" s="88"/>
      <c r="V385" s="88"/>
      <c r="W385" s="88"/>
      <c r="Z385" s="88"/>
      <c r="AI385" s="88"/>
      <c r="AJ385" s="88"/>
    </row>
    <row r="386" spans="4:36">
      <c r="D386" s="88"/>
      <c r="E386" s="88"/>
      <c r="F386" s="88"/>
      <c r="G386" s="88"/>
      <c r="S386" s="88"/>
      <c r="T386" s="88"/>
      <c r="V386" s="88"/>
      <c r="W386" s="88"/>
      <c r="Z386" s="88"/>
      <c r="AI386" s="88"/>
      <c r="AJ386" s="88"/>
    </row>
    <row r="387" spans="4:36">
      <c r="D387" s="88"/>
      <c r="E387" s="88"/>
      <c r="F387" s="88"/>
      <c r="G387" s="88"/>
      <c r="S387" s="88"/>
      <c r="T387" s="88"/>
      <c r="V387" s="88"/>
      <c r="W387" s="88"/>
      <c r="Z387" s="88"/>
      <c r="AI387" s="88"/>
      <c r="AJ387" s="88"/>
    </row>
    <row r="388" spans="4:36">
      <c r="D388" s="88"/>
      <c r="E388" s="88"/>
      <c r="S388" s="88"/>
      <c r="T388" s="88"/>
      <c r="V388" s="88"/>
      <c r="W388" s="88"/>
      <c r="Z388" s="88"/>
      <c r="AI388" s="88"/>
      <c r="AJ388" s="88"/>
    </row>
    <row r="389" spans="4:36">
      <c r="D389" s="88"/>
      <c r="E389" s="88"/>
      <c r="S389" s="88"/>
      <c r="T389" s="88"/>
      <c r="V389" s="88"/>
      <c r="W389" s="88"/>
      <c r="Z389" s="88"/>
      <c r="AI389" s="88"/>
      <c r="AJ389" s="88"/>
    </row>
    <row r="390" spans="4:36">
      <c r="D390" s="88"/>
      <c r="E390" s="88"/>
      <c r="S390" s="88"/>
      <c r="T390" s="88"/>
      <c r="V390" s="88"/>
      <c r="W390" s="88"/>
      <c r="Z390" s="88"/>
      <c r="AI390" s="88"/>
      <c r="AJ390" s="88"/>
    </row>
    <row r="391" spans="4:36">
      <c r="D391" s="88"/>
      <c r="E391" s="88"/>
      <c r="S391" s="88"/>
      <c r="T391" s="88"/>
      <c r="V391" s="88"/>
      <c r="W391" s="88"/>
      <c r="Z391" s="88"/>
      <c r="AI391" s="88"/>
      <c r="AJ391" s="88"/>
    </row>
    <row r="392" spans="4:36">
      <c r="D392" s="88"/>
      <c r="E392" s="88"/>
      <c r="S392" s="88"/>
      <c r="T392" s="88"/>
      <c r="V392" s="88"/>
      <c r="W392" s="88"/>
      <c r="Z392" s="88"/>
      <c r="AI392" s="88"/>
      <c r="AJ392" s="88"/>
    </row>
    <row r="393" spans="4:36">
      <c r="D393" s="88"/>
      <c r="E393" s="88"/>
      <c r="S393" s="88"/>
      <c r="T393" s="88"/>
      <c r="V393" s="88"/>
      <c r="W393" s="88"/>
      <c r="Z393" s="88"/>
      <c r="AI393" s="88"/>
      <c r="AJ393" s="88"/>
    </row>
    <row r="394" spans="4:36">
      <c r="D394" s="88"/>
      <c r="E394" s="88"/>
      <c r="S394" s="88"/>
      <c r="T394" s="88"/>
      <c r="V394" s="88"/>
      <c r="W394" s="88"/>
      <c r="Z394" s="88"/>
      <c r="AI394" s="88"/>
      <c r="AJ394" s="88"/>
    </row>
    <row r="395" spans="4:36">
      <c r="D395" s="88"/>
      <c r="E395" s="88"/>
      <c r="S395" s="88"/>
      <c r="T395" s="88"/>
      <c r="V395" s="88"/>
      <c r="W395" s="88"/>
      <c r="Z395" s="88"/>
      <c r="AI395" s="88"/>
      <c r="AJ395" s="88"/>
    </row>
    <row r="396" spans="4:36">
      <c r="D396" s="88"/>
      <c r="E396" s="88"/>
      <c r="S396" s="88"/>
      <c r="T396" s="88"/>
      <c r="V396" s="88"/>
      <c r="W396" s="88"/>
      <c r="Z396" s="88"/>
      <c r="AI396" s="88"/>
      <c r="AJ396" s="88"/>
    </row>
    <row r="397" spans="4:36">
      <c r="D397" s="88"/>
      <c r="E397" s="88"/>
      <c r="S397" s="88"/>
      <c r="T397" s="88"/>
      <c r="V397" s="88"/>
      <c r="W397" s="88"/>
      <c r="Z397" s="88"/>
      <c r="AI397" s="88"/>
      <c r="AJ397" s="88"/>
    </row>
    <row r="398" spans="4:36">
      <c r="D398" s="88"/>
      <c r="E398" s="88"/>
      <c r="S398" s="88"/>
      <c r="T398" s="88"/>
      <c r="V398" s="88"/>
      <c r="W398" s="88"/>
      <c r="Z398" s="88"/>
      <c r="AI398" s="88"/>
      <c r="AJ398" s="88"/>
    </row>
    <row r="399" spans="4:36">
      <c r="D399" s="88"/>
      <c r="E399" s="88"/>
      <c r="S399" s="88"/>
      <c r="T399" s="88"/>
      <c r="V399" s="88"/>
      <c r="W399" s="88"/>
      <c r="Z399" s="88"/>
      <c r="AI399" s="88"/>
      <c r="AJ399" s="88"/>
    </row>
    <row r="400" spans="4:36">
      <c r="D400" s="88"/>
      <c r="E400" s="88"/>
      <c r="S400" s="88"/>
      <c r="T400" s="88"/>
      <c r="V400" s="88"/>
      <c r="W400" s="88"/>
      <c r="Z400" s="88"/>
      <c r="AI400" s="88"/>
      <c r="AJ400" s="88"/>
    </row>
    <row r="401" spans="4:36">
      <c r="D401" s="88"/>
      <c r="E401" s="88"/>
      <c r="S401" s="88"/>
      <c r="T401" s="88"/>
      <c r="V401" s="88"/>
      <c r="W401" s="88"/>
      <c r="Z401" s="88"/>
      <c r="AI401" s="88"/>
      <c r="AJ401" s="88"/>
    </row>
    <row r="402" spans="4:36">
      <c r="D402" s="88"/>
      <c r="E402" s="88"/>
      <c r="S402" s="88"/>
      <c r="T402" s="88"/>
      <c r="V402" s="88"/>
      <c r="W402" s="88"/>
      <c r="Z402" s="88"/>
      <c r="AI402" s="88"/>
      <c r="AJ402" s="88"/>
    </row>
    <row r="403" spans="4:36">
      <c r="D403" s="88"/>
      <c r="E403" s="88"/>
      <c r="S403" s="88"/>
      <c r="T403" s="88"/>
      <c r="V403" s="88"/>
      <c r="W403" s="88"/>
      <c r="Z403" s="88"/>
      <c r="AI403" s="88"/>
      <c r="AJ403" s="88"/>
    </row>
    <row r="404" spans="4:36">
      <c r="D404" s="88"/>
      <c r="E404" s="88"/>
      <c r="S404" s="88"/>
      <c r="T404" s="88"/>
      <c r="V404" s="88"/>
      <c r="W404" s="88"/>
      <c r="Z404" s="88"/>
      <c r="AI404" s="88"/>
      <c r="AJ404" s="88"/>
    </row>
    <row r="405" spans="4:36">
      <c r="D405" s="88"/>
      <c r="E405" s="88"/>
      <c r="S405" s="88"/>
      <c r="T405" s="88"/>
      <c r="V405" s="88"/>
      <c r="W405" s="88"/>
      <c r="Z405" s="88"/>
      <c r="AI405" s="88"/>
      <c r="AJ405" s="88"/>
    </row>
    <row r="406" spans="4:36">
      <c r="D406" s="88"/>
      <c r="E406" s="88"/>
      <c r="S406" s="88"/>
      <c r="T406" s="88"/>
      <c r="V406" s="88"/>
      <c r="W406" s="88"/>
      <c r="Z406" s="88"/>
      <c r="AI406" s="88"/>
      <c r="AJ406" s="88"/>
    </row>
    <row r="407" spans="4:36">
      <c r="D407" s="88"/>
      <c r="E407" s="88"/>
      <c r="S407" s="88"/>
      <c r="T407" s="88"/>
      <c r="V407" s="88"/>
      <c r="W407" s="88"/>
      <c r="Z407" s="88"/>
      <c r="AI407" s="88"/>
      <c r="AJ407" s="88"/>
    </row>
    <row r="408" spans="4:36">
      <c r="D408" s="88"/>
      <c r="E408" s="88"/>
      <c r="S408" s="88"/>
      <c r="T408" s="88"/>
      <c r="V408" s="88"/>
      <c r="W408" s="88"/>
      <c r="Z408" s="88"/>
      <c r="AI408" s="88"/>
      <c r="AJ408" s="88"/>
    </row>
    <row r="409" spans="4:36">
      <c r="D409" s="88"/>
      <c r="E409" s="88"/>
      <c r="S409" s="88"/>
      <c r="T409" s="88"/>
      <c r="V409" s="88"/>
      <c r="W409" s="88"/>
      <c r="Z409" s="88"/>
    </row>
    <row r="410" spans="4:36">
      <c r="D410" s="88"/>
      <c r="E410" s="88"/>
      <c r="S410" s="88"/>
      <c r="T410" s="88"/>
      <c r="V410" s="88"/>
      <c r="W410" s="88"/>
      <c r="Z410" s="88"/>
    </row>
    <row r="411" spans="4:36">
      <c r="D411" s="88"/>
      <c r="E411" s="88"/>
      <c r="S411" s="88"/>
      <c r="T411" s="88"/>
      <c r="V411" s="88"/>
      <c r="W411" s="88"/>
      <c r="Z411" s="88"/>
    </row>
    <row r="412" spans="4:36">
      <c r="D412" s="88"/>
      <c r="E412" s="88"/>
      <c r="S412" s="88"/>
      <c r="T412" s="88"/>
      <c r="V412" s="88"/>
      <c r="W412" s="88"/>
      <c r="Z412" s="88"/>
    </row>
    <row r="413" spans="4:36">
      <c r="D413" s="88"/>
      <c r="E413" s="88"/>
      <c r="S413" s="88"/>
      <c r="T413" s="88"/>
      <c r="V413" s="88"/>
      <c r="W413" s="88"/>
      <c r="Z413" s="88"/>
    </row>
    <row r="414" spans="4:36">
      <c r="D414" s="88"/>
      <c r="E414" s="88"/>
      <c r="S414" s="88"/>
      <c r="T414" s="88"/>
      <c r="V414" s="88"/>
      <c r="W414" s="88"/>
      <c r="Z414" s="88"/>
    </row>
    <row r="415" spans="4:36">
      <c r="D415" s="88"/>
      <c r="E415" s="88"/>
      <c r="S415" s="88"/>
      <c r="T415" s="88"/>
      <c r="V415" s="88"/>
      <c r="W415" s="88"/>
      <c r="Z415" s="88"/>
    </row>
    <row r="416" spans="4:36">
      <c r="D416" s="88"/>
      <c r="E416" s="88"/>
      <c r="S416" s="88"/>
      <c r="T416" s="88"/>
      <c r="V416" s="88"/>
      <c r="W416" s="88"/>
      <c r="Z416" s="88"/>
    </row>
    <row r="417" spans="4:26">
      <c r="D417" s="88"/>
      <c r="E417" s="88"/>
      <c r="S417" s="88"/>
      <c r="T417" s="88"/>
      <c r="V417" s="88"/>
      <c r="W417" s="88"/>
      <c r="Z417" s="88"/>
    </row>
    <row r="418" spans="4:26">
      <c r="D418" s="88"/>
      <c r="E418" s="88"/>
      <c r="S418" s="88"/>
      <c r="T418" s="88"/>
      <c r="V418" s="88"/>
      <c r="W418" s="88"/>
    </row>
    <row r="419" spans="4:26">
      <c r="D419" s="88"/>
      <c r="E419" s="88"/>
      <c r="S419" s="88"/>
      <c r="T419" s="88"/>
      <c r="V419" s="88"/>
      <c r="W419" s="88"/>
    </row>
    <row r="420" spans="4:26">
      <c r="S420" s="88"/>
      <c r="T420" s="88"/>
      <c r="V420" s="88"/>
      <c r="W420" s="88"/>
    </row>
    <row r="421" spans="4:26">
      <c r="S421" s="88"/>
      <c r="T421" s="88"/>
      <c r="V421" s="88"/>
      <c r="W421" s="88"/>
    </row>
    <row r="422" spans="4:26">
      <c r="S422" s="88"/>
      <c r="T422" s="88"/>
      <c r="V422" s="88"/>
      <c r="W422" s="88"/>
    </row>
    <row r="423" spans="4:26">
      <c r="S423" s="88"/>
      <c r="T423" s="88"/>
      <c r="V423" s="88"/>
      <c r="W423" s="88"/>
    </row>
    <row r="424" spans="4:26">
      <c r="S424" s="88"/>
      <c r="T424" s="88"/>
      <c r="V424" s="88"/>
      <c r="W424" s="88"/>
    </row>
    <row r="425" spans="4:26">
      <c r="S425" s="88"/>
      <c r="T425" s="88"/>
      <c r="V425" s="88"/>
      <c r="W425" s="88"/>
    </row>
    <row r="426" spans="4:26">
      <c r="S426" s="88"/>
      <c r="T426" s="88"/>
      <c r="V426" s="88"/>
      <c r="W426" s="88"/>
    </row>
    <row r="427" spans="4:26">
      <c r="S427" s="88"/>
      <c r="T427" s="88"/>
      <c r="V427" s="88"/>
      <c r="W427" s="88"/>
    </row>
    <row r="428" spans="4:26">
      <c r="S428" s="88"/>
      <c r="T428" s="88"/>
      <c r="V428" s="88"/>
      <c r="W428" s="88"/>
    </row>
    <row r="429" spans="4:26">
      <c r="S429" s="88"/>
      <c r="T429" s="88"/>
      <c r="V429" s="88"/>
      <c r="W429" s="88"/>
    </row>
    <row r="430" spans="4:26">
      <c r="S430" s="88"/>
      <c r="T430" s="88"/>
      <c r="V430" s="88"/>
      <c r="W430" s="88"/>
    </row>
    <row r="431" spans="4:26">
      <c r="S431" s="88"/>
      <c r="T431" s="88"/>
      <c r="V431" s="88"/>
      <c r="W431" s="88"/>
    </row>
    <row r="432" spans="4:26">
      <c r="S432" s="88"/>
      <c r="T432" s="88"/>
      <c r="V432" s="88"/>
      <c r="W432" s="88"/>
    </row>
    <row r="433" spans="19:23">
      <c r="S433" s="88"/>
      <c r="T433" s="88"/>
      <c r="V433" s="88"/>
      <c r="W433" s="88"/>
    </row>
    <row r="434" spans="19:23">
      <c r="S434" s="88"/>
      <c r="T434" s="88"/>
      <c r="V434" s="88"/>
      <c r="W434" s="88"/>
    </row>
    <row r="435" spans="19:23">
      <c r="S435" s="88"/>
      <c r="T435" s="88"/>
      <c r="V435" s="88"/>
      <c r="W435" s="88"/>
    </row>
    <row r="436" spans="19:23">
      <c r="S436" s="88"/>
      <c r="T436" s="88"/>
      <c r="V436" s="88"/>
      <c r="W436" s="88"/>
    </row>
    <row r="437" spans="19:23">
      <c r="S437" s="88"/>
      <c r="T437" s="88"/>
      <c r="V437" s="88"/>
      <c r="W437" s="88"/>
    </row>
    <row r="438" spans="19:23">
      <c r="S438" s="88"/>
      <c r="T438" s="88"/>
      <c r="V438" s="88"/>
      <c r="W438" s="88"/>
    </row>
    <row r="439" spans="19:23">
      <c r="S439" s="88"/>
      <c r="T439" s="88"/>
      <c r="V439" s="88"/>
      <c r="W439" s="88"/>
    </row>
    <row r="440" spans="19:23">
      <c r="S440" s="88"/>
      <c r="T440" s="88"/>
      <c r="V440" s="88"/>
      <c r="W440" s="88"/>
    </row>
    <row r="441" spans="19:23">
      <c r="S441" s="88"/>
      <c r="T441" s="88"/>
      <c r="V441" s="88"/>
      <c r="W441" s="88"/>
    </row>
    <row r="442" spans="19:23">
      <c r="S442" s="88"/>
      <c r="T442" s="88"/>
      <c r="V442" s="88"/>
      <c r="W442" s="88"/>
    </row>
    <row r="443" spans="19:23">
      <c r="S443" s="88"/>
      <c r="T443" s="88"/>
      <c r="V443" s="88"/>
      <c r="W443" s="88"/>
    </row>
    <row r="444" spans="19:23">
      <c r="S444" s="88"/>
      <c r="T444" s="88"/>
      <c r="V444" s="88"/>
      <c r="W444" s="88"/>
    </row>
    <row r="445" spans="19:23">
      <c r="S445" s="88"/>
      <c r="T445" s="88"/>
      <c r="V445" s="88"/>
      <c r="W445" s="88"/>
    </row>
    <row r="446" spans="19:23">
      <c r="S446" s="88"/>
      <c r="T446" s="88"/>
      <c r="V446" s="88"/>
      <c r="W446" s="88"/>
    </row>
    <row r="447" spans="19:23">
      <c r="S447" s="88"/>
      <c r="T447" s="88"/>
      <c r="V447" s="88"/>
      <c r="W447" s="88"/>
    </row>
    <row r="448" spans="19:23">
      <c r="S448" s="88"/>
      <c r="T448" s="88"/>
      <c r="V448" s="88"/>
      <c r="W448" s="88"/>
    </row>
    <row r="449" spans="19:23">
      <c r="S449" s="88"/>
      <c r="T449" s="88"/>
      <c r="V449" s="88"/>
      <c r="W449" s="88"/>
    </row>
    <row r="450" spans="19:23">
      <c r="S450" s="88"/>
      <c r="T450" s="88"/>
      <c r="V450" s="88"/>
      <c r="W450" s="88"/>
    </row>
    <row r="451" spans="19:23">
      <c r="S451" s="88"/>
      <c r="T451" s="88"/>
      <c r="V451" s="88"/>
      <c r="W451" s="88"/>
    </row>
    <row r="452" spans="19:23">
      <c r="S452" s="88"/>
      <c r="T452" s="88"/>
      <c r="V452" s="88"/>
      <c r="W452" s="88"/>
    </row>
    <row r="453" spans="19:23">
      <c r="S453" s="88"/>
      <c r="T453" s="88"/>
      <c r="V453" s="88"/>
      <c r="W453" s="88"/>
    </row>
    <row r="454" spans="19:23">
      <c r="S454" s="88"/>
      <c r="T454" s="88"/>
      <c r="V454" s="88"/>
      <c r="W454" s="88"/>
    </row>
    <row r="455" spans="19:23">
      <c r="S455" s="88"/>
      <c r="T455" s="88"/>
      <c r="V455" s="88"/>
      <c r="W455" s="88"/>
    </row>
    <row r="456" spans="19:23">
      <c r="S456" s="88"/>
      <c r="T456" s="88"/>
      <c r="V456" s="88"/>
      <c r="W456" s="88"/>
    </row>
    <row r="457" spans="19:23">
      <c r="S457" s="88"/>
      <c r="T457" s="88"/>
      <c r="V457" s="88"/>
      <c r="W457" s="88"/>
    </row>
    <row r="458" spans="19:23">
      <c r="S458" s="88"/>
      <c r="T458" s="88"/>
      <c r="V458" s="88"/>
      <c r="W458" s="88"/>
    </row>
    <row r="459" spans="19:23">
      <c r="S459" s="88"/>
      <c r="T459" s="88"/>
      <c r="V459" s="88"/>
      <c r="W459" s="88"/>
    </row>
    <row r="460" spans="19:23">
      <c r="S460" s="88"/>
      <c r="T460" s="88"/>
      <c r="V460" s="88"/>
      <c r="W460" s="88"/>
    </row>
    <row r="461" spans="19:23">
      <c r="S461" s="88"/>
      <c r="T461" s="88"/>
      <c r="V461" s="88"/>
      <c r="W461" s="88"/>
    </row>
    <row r="462" spans="19:23">
      <c r="S462" s="88"/>
      <c r="T462" s="88"/>
      <c r="V462" s="88"/>
      <c r="W462" s="88"/>
    </row>
    <row r="463" spans="19:23">
      <c r="S463" s="88"/>
      <c r="T463" s="88"/>
      <c r="V463" s="88"/>
      <c r="W463" s="88"/>
    </row>
    <row r="464" spans="19:23">
      <c r="S464" s="88"/>
      <c r="T464" s="88"/>
      <c r="V464" s="88"/>
      <c r="W464" s="88"/>
    </row>
    <row r="465" spans="19:23">
      <c r="S465" s="88"/>
      <c r="T465" s="88"/>
      <c r="V465" s="88"/>
      <c r="W465" s="88"/>
    </row>
    <row r="466" spans="19:23">
      <c r="S466" s="88"/>
      <c r="T466" s="88"/>
      <c r="V466" s="88"/>
      <c r="W466" s="88"/>
    </row>
    <row r="467" spans="19:23">
      <c r="S467" s="88"/>
      <c r="T467" s="88"/>
      <c r="V467" s="88"/>
      <c r="W467" s="88"/>
    </row>
    <row r="468" spans="19:23">
      <c r="S468" s="88"/>
      <c r="T468" s="88"/>
      <c r="V468" s="88"/>
      <c r="W468" s="88"/>
    </row>
    <row r="469" spans="19:23">
      <c r="S469" s="88"/>
      <c r="T469" s="88"/>
      <c r="V469" s="88"/>
      <c r="W469" s="88"/>
    </row>
    <row r="470" spans="19:23">
      <c r="S470" s="88"/>
      <c r="T470" s="88"/>
      <c r="V470" s="88"/>
      <c r="W470" s="88"/>
    </row>
    <row r="471" spans="19:23">
      <c r="S471" s="88"/>
      <c r="T471" s="88"/>
      <c r="V471" s="88"/>
      <c r="W471" s="88"/>
    </row>
    <row r="472" spans="19:23">
      <c r="S472" s="88"/>
      <c r="T472" s="88"/>
      <c r="V472" s="88"/>
      <c r="W472" s="88"/>
    </row>
    <row r="473" spans="19:23">
      <c r="S473" s="88"/>
      <c r="T473" s="88"/>
      <c r="V473" s="88"/>
      <c r="W473" s="88"/>
    </row>
    <row r="474" spans="19:23">
      <c r="V474" s="88"/>
      <c r="W474" s="88"/>
    </row>
    <row r="475" spans="19:23">
      <c r="V475" s="88"/>
      <c r="W475" s="88"/>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9E3C0-338E-4DB2-BBB1-79C948101E5E}">
  <dimension ref="A1:AN534"/>
  <sheetViews>
    <sheetView tabSelected="1" zoomScale="30" zoomScaleNormal="40" workbookViewId="0">
      <selection activeCell="AN73" sqref="AN73"/>
    </sheetView>
  </sheetViews>
  <sheetFormatPr defaultRowHeight="14.45"/>
  <cols>
    <col min="1" max="1" width="15.7109375" bestFit="1" customWidth="1"/>
    <col min="2" max="2" width="13.140625" bestFit="1" customWidth="1"/>
    <col min="10" max="10" width="10.85546875" bestFit="1" customWidth="1"/>
    <col min="11" max="11" width="10.42578125" bestFit="1" customWidth="1"/>
    <col min="12" max="12" width="10.140625" bestFit="1" customWidth="1"/>
    <col min="13" max="13" width="16" bestFit="1" customWidth="1"/>
  </cols>
  <sheetData>
    <row r="1" spans="1:13">
      <c r="A1" s="96" t="s">
        <v>188</v>
      </c>
      <c r="B1" s="109" t="s">
        <v>116</v>
      </c>
      <c r="C1" s="109" t="s">
        <v>117</v>
      </c>
      <c r="D1" s="109" t="s">
        <v>189</v>
      </c>
      <c r="E1" s="109" t="s">
        <v>190</v>
      </c>
      <c r="F1" s="109" t="s">
        <v>191</v>
      </c>
      <c r="G1" s="109" t="s">
        <v>192</v>
      </c>
      <c r="H1" s="109" t="s">
        <v>112</v>
      </c>
      <c r="I1" s="109" t="s">
        <v>113</v>
      </c>
      <c r="J1" s="109" t="s">
        <v>193</v>
      </c>
      <c r="K1" s="109" t="s">
        <v>194</v>
      </c>
      <c r="L1" s="109" t="s">
        <v>195</v>
      </c>
      <c r="M1" s="109" t="s">
        <v>115</v>
      </c>
    </row>
    <row r="2" spans="1:13">
      <c r="B2">
        <f ca="1">'Rainfall Year 2025'!M7</f>
        <v>1.783094693765487</v>
      </c>
      <c r="C2">
        <f ca="1">'Rainfall Year 2025'!M50</f>
        <v>2.2248311312014688</v>
      </c>
      <c r="D2">
        <f ca="1">'Rainfall Year 2025'!M93</f>
        <v>5.5629787943525635</v>
      </c>
      <c r="E2">
        <f ca="1">'Rainfall Year 2025'!M136</f>
        <v>2.1707166015312027</v>
      </c>
      <c r="F2">
        <f ca="1">'Rainfall Year 2025'!M179</f>
        <v>3.3725294062084976</v>
      </c>
      <c r="G2">
        <f ca="1">'Rainfall Year 2025'!M222</f>
        <v>1.2130628826652901</v>
      </c>
      <c r="H2">
        <f ca="1">'Rainfall Year 2025'!M265</f>
        <v>4.207101069083901</v>
      </c>
      <c r="I2">
        <f ca="1">'Rainfall Year 2025'!M308</f>
        <v>0.7993437260802615</v>
      </c>
      <c r="J2">
        <f ca="1">'Rainfall Year 2025'!M351</f>
        <v>1.632115256077407</v>
      </c>
      <c r="K2">
        <f ca="1">'Rainfall Year 2025'!M394</f>
        <v>9.1619476251012379</v>
      </c>
      <c r="L2">
        <f ca="1">'Rainfall Year 2025'!M438</f>
        <v>13.992852590398629</v>
      </c>
      <c r="M2">
        <f ca="1">'Rainfall Year 2025'!M481</f>
        <v>3.3165538815506568</v>
      </c>
    </row>
    <row r="3" spans="1:13">
      <c r="B3">
        <f ca="1">'Rainfall Year 2025'!M8</f>
        <v>1.9552353198952557</v>
      </c>
      <c r="C3">
        <f ca="1">'Rainfall Year 2025'!M51</f>
        <v>3.8553172121766632</v>
      </c>
      <c r="D3">
        <f ca="1">'Rainfall Year 2025'!M94</f>
        <v>2.8667025905046009E-2</v>
      </c>
      <c r="E3">
        <f ca="1">'Rainfall Year 2025'!M137</f>
        <v>0</v>
      </c>
      <c r="F3">
        <f ca="1">'Rainfall Year 2025'!M180</f>
        <v>0</v>
      </c>
      <c r="G3">
        <f ca="1">'Rainfall Year 2025'!M223</f>
        <v>2.5013287202453678</v>
      </c>
      <c r="H3">
        <f ca="1">'Rainfall Year 2025'!M266</f>
        <v>1.2553177052561073</v>
      </c>
      <c r="I3">
        <f ca="1">'Rainfall Year 2025'!M309</f>
        <v>0.37164115486422233</v>
      </c>
      <c r="J3">
        <f ca="1">'Rainfall Year 2025'!M352</f>
        <v>3.0083224284048593</v>
      </c>
      <c r="K3">
        <f ca="1">'Rainfall Year 2025'!M395</f>
        <v>0</v>
      </c>
      <c r="L3">
        <f ca="1">'Rainfall Year 2025'!M439</f>
        <v>0</v>
      </c>
      <c r="M3">
        <f ca="1">'Rainfall Year 2025'!M482</f>
        <v>0</v>
      </c>
    </row>
    <row r="4" spans="1:13">
      <c r="B4">
        <f ca="1">'Rainfall Year 2025'!M9</f>
        <v>0</v>
      </c>
      <c r="C4">
        <f ca="1">'Rainfall Year 2025'!M52</f>
        <v>0</v>
      </c>
      <c r="D4">
        <f ca="1">'Rainfall Year 2025'!M95</f>
        <v>3.6418272219935623</v>
      </c>
      <c r="E4">
        <f ca="1">'Rainfall Year 2025'!M138</f>
        <v>2.3896135089539325</v>
      </c>
      <c r="F4">
        <f ca="1">'Rainfall Year 2025'!M181</f>
        <v>0</v>
      </c>
      <c r="G4">
        <f ca="1">'Rainfall Year 2025'!M224</f>
        <v>3.2773459570191457</v>
      </c>
      <c r="H4">
        <f ca="1">'Rainfall Year 2025'!M267</f>
        <v>0</v>
      </c>
      <c r="I4">
        <f ca="1">'Rainfall Year 2025'!M310</f>
        <v>0</v>
      </c>
      <c r="J4">
        <f ca="1">'Rainfall Year 2025'!M353</f>
        <v>2.8406207981000349</v>
      </c>
      <c r="K4">
        <f ca="1">'Rainfall Year 2025'!M396</f>
        <v>0</v>
      </c>
      <c r="L4">
        <f ca="1">'Rainfall Year 2025'!M440</f>
        <v>8.3888172477079301</v>
      </c>
      <c r="M4">
        <f ca="1">'Rainfall Year 2025'!M483</f>
        <v>0</v>
      </c>
    </row>
    <row r="5" spans="1:13">
      <c r="B5">
        <f ca="1">'Rainfall Year 2025'!M10</f>
        <v>0</v>
      </c>
      <c r="C5">
        <f ca="1">'Rainfall Year 2025'!M53</f>
        <v>0</v>
      </c>
      <c r="D5">
        <f ca="1">'Rainfall Year 2025'!M96</f>
        <v>0.63275269161014847</v>
      </c>
      <c r="E5">
        <f ca="1">'Rainfall Year 2025'!M139</f>
        <v>4.9564295031056895</v>
      </c>
      <c r="F5">
        <f ca="1">'Rainfall Year 2025'!M182</f>
        <v>0</v>
      </c>
      <c r="G5">
        <f ca="1">'Rainfall Year 2025'!M225</f>
        <v>7.6237310126970446</v>
      </c>
      <c r="H5">
        <f ca="1">'Rainfall Year 2025'!M268</f>
        <v>1.0612385792819004</v>
      </c>
      <c r="I5">
        <f ca="1">'Rainfall Year 2025'!M311</f>
        <v>0</v>
      </c>
      <c r="J5">
        <f ca="1">'Rainfall Year 2025'!M354</f>
        <v>0</v>
      </c>
      <c r="K5">
        <f ca="1">'Rainfall Year 2025'!M397</f>
        <v>0</v>
      </c>
      <c r="L5">
        <f ca="1">'Rainfall Year 2025'!M441</f>
        <v>0</v>
      </c>
      <c r="M5">
        <f ca="1">'Rainfall Year 2025'!M484</f>
        <v>0.73468022515237486</v>
      </c>
    </row>
    <row r="6" spans="1:13">
      <c r="B6">
        <f ca="1">'Rainfall Year 2025'!M11</f>
        <v>0</v>
      </c>
      <c r="C6">
        <f ca="1">'Rainfall Year 2025'!M54</f>
        <v>2.4941489161889931</v>
      </c>
      <c r="D6">
        <f ca="1">'Rainfall Year 2025'!M97</f>
        <v>1.082132829167902</v>
      </c>
      <c r="E6">
        <f ca="1">'Rainfall Year 2025'!M140</f>
        <v>1.1990298453190005</v>
      </c>
      <c r="F6">
        <f ca="1">'Rainfall Year 2025'!M183</f>
        <v>0</v>
      </c>
      <c r="G6">
        <f ca="1">'Rainfall Year 2025'!M226</f>
        <v>2.1826265676443986</v>
      </c>
      <c r="H6">
        <f ca="1">'Rainfall Year 2025'!M269</f>
        <v>0.55058627652307479</v>
      </c>
      <c r="I6">
        <f ca="1">'Rainfall Year 2025'!M312</f>
        <v>0</v>
      </c>
      <c r="J6">
        <f ca="1">'Rainfall Year 2025'!M355</f>
        <v>11.173104844808588</v>
      </c>
      <c r="K6">
        <f ca="1">'Rainfall Year 2025'!M398</f>
        <v>0</v>
      </c>
      <c r="L6">
        <f ca="1">'Rainfall Year 2025'!M442</f>
        <v>6.0258545678842808</v>
      </c>
      <c r="M6">
        <f ca="1">'Rainfall Year 2025'!M485</f>
        <v>11.281528570114329</v>
      </c>
    </row>
    <row r="7" spans="1:13">
      <c r="B7">
        <f ca="1">'Rainfall Year 2025'!M12</f>
        <v>2.4084071857214293</v>
      </c>
      <c r="C7">
        <f ca="1">'Rainfall Year 2025'!M55</f>
        <v>2.1464089287196439</v>
      </c>
      <c r="D7">
        <f ca="1">'Rainfall Year 2025'!M98</f>
        <v>0</v>
      </c>
      <c r="E7">
        <f ca="1">'Rainfall Year 2025'!M141</f>
        <v>1.0956719068487561</v>
      </c>
      <c r="F7">
        <f ca="1">'Rainfall Year 2025'!M184</f>
        <v>2.4071159629393741</v>
      </c>
      <c r="G7">
        <f ca="1">'Rainfall Year 2025'!M227</f>
        <v>0.48551163838553968</v>
      </c>
      <c r="H7">
        <f ca="1">'Rainfall Year 2025'!M270</f>
        <v>6.1422399351991848</v>
      </c>
      <c r="I7">
        <f ca="1">'Rainfall Year 2025'!M313</f>
        <v>4.2234773192745569</v>
      </c>
      <c r="J7">
        <f ca="1">'Rainfall Year 2025'!M356</f>
        <v>0.77130162344988373</v>
      </c>
      <c r="K7">
        <f ca="1">'Rainfall Year 2025'!M399</f>
        <v>0</v>
      </c>
      <c r="L7">
        <f ca="1">'Rainfall Year 2025'!M443</f>
        <v>2.0603136862727287</v>
      </c>
      <c r="M7">
        <f ca="1">'Rainfall Year 2025'!M486</f>
        <v>5.1341800967026847</v>
      </c>
    </row>
    <row r="8" spans="1:13">
      <c r="B8">
        <f ca="1">'Rainfall Year 2025'!M13</f>
        <v>0.55940604374236003</v>
      </c>
      <c r="C8">
        <f ca="1">'Rainfall Year 2025'!M56</f>
        <v>1.3615479351392177</v>
      </c>
      <c r="D8">
        <f ca="1">'Rainfall Year 2025'!M99</f>
        <v>0.61888369042593117</v>
      </c>
      <c r="E8">
        <f ca="1">'Rainfall Year 2025'!M142</f>
        <v>3.2392941563417028</v>
      </c>
      <c r="F8">
        <f ca="1">'Rainfall Year 2025'!M185</f>
        <v>4.6919710281385578</v>
      </c>
      <c r="G8">
        <f ca="1">'Rainfall Year 2025'!M228</f>
        <v>3.2074326602025929</v>
      </c>
      <c r="H8">
        <f ca="1">'Rainfall Year 2025'!M271</f>
        <v>0</v>
      </c>
      <c r="I8">
        <f ca="1">'Rainfall Year 2025'!M314</f>
        <v>2.8803718472764697</v>
      </c>
      <c r="J8">
        <f ca="1">'Rainfall Year 2025'!M357</f>
        <v>0</v>
      </c>
      <c r="K8">
        <f ca="1">'Rainfall Year 2025'!M400</f>
        <v>0</v>
      </c>
      <c r="L8">
        <f ca="1">'Rainfall Year 2025'!M444</f>
        <v>1.365615014754701</v>
      </c>
      <c r="M8">
        <f ca="1">'Rainfall Year 2025'!M487</f>
        <v>0</v>
      </c>
    </row>
    <row r="9" spans="1:13">
      <c r="B9">
        <f ca="1">'Rainfall Year 2025'!M14</f>
        <v>1.356205684495488</v>
      </c>
      <c r="C9">
        <f ca="1">'Rainfall Year 2025'!M57</f>
        <v>4.9005706092095973E-2</v>
      </c>
      <c r="D9">
        <f ca="1">'Rainfall Year 2025'!M100</f>
        <v>1.170076583158435</v>
      </c>
      <c r="E9">
        <f ca="1">'Rainfall Year 2025'!M143</f>
        <v>3.8655419896741035</v>
      </c>
      <c r="F9">
        <f ca="1">'Rainfall Year 2025'!M186</f>
        <v>4.5760601635854998</v>
      </c>
      <c r="G9">
        <f ca="1">'Rainfall Year 2025'!M229</f>
        <v>0.58140667885562525</v>
      </c>
      <c r="H9">
        <f ca="1">'Rainfall Year 2025'!M272</f>
        <v>10.165438994688092</v>
      </c>
      <c r="I9">
        <f ca="1">'Rainfall Year 2025'!M315</f>
        <v>0</v>
      </c>
      <c r="J9">
        <f ca="1">'Rainfall Year 2025'!M358</f>
        <v>1.7860849946994874</v>
      </c>
      <c r="K9">
        <f ca="1">'Rainfall Year 2025'!M401</f>
        <v>0.64083502415279969</v>
      </c>
      <c r="L9">
        <f ca="1">'Rainfall Year 2025'!M445</f>
        <v>0.30737237082699115</v>
      </c>
      <c r="M9">
        <f ca="1">'Rainfall Year 2025'!M488</f>
        <v>2.6188680541292713</v>
      </c>
    </row>
    <row r="10" spans="1:13">
      <c r="B10">
        <f ca="1">'Rainfall Year 2025'!M15</f>
        <v>6.8356522152246528</v>
      </c>
      <c r="C10">
        <f ca="1">'Rainfall Year 2025'!M58</f>
        <v>3.0240001930361022</v>
      </c>
      <c r="D10">
        <f ca="1">'Rainfall Year 2025'!M101</f>
        <v>3.0913516248401844</v>
      </c>
      <c r="E10">
        <f ca="1">'Rainfall Year 2025'!M144</f>
        <v>2.344554389559435</v>
      </c>
      <c r="F10">
        <f ca="1">'Rainfall Year 2025'!M187</f>
        <v>0.83747766082986241</v>
      </c>
      <c r="G10">
        <f ca="1">'Rainfall Year 2025'!M230</f>
        <v>2.4158928957922612</v>
      </c>
      <c r="H10">
        <f ca="1">'Rainfall Year 2025'!M273</f>
        <v>2.5623948454152163</v>
      </c>
      <c r="I10">
        <f ca="1">'Rainfall Year 2025'!M316</f>
        <v>0.92478039354922426</v>
      </c>
      <c r="J10">
        <f ca="1">'Rainfall Year 2025'!M359</f>
        <v>3.8700342164985742</v>
      </c>
      <c r="K10">
        <f ca="1">'Rainfall Year 2025'!M402</f>
        <v>0.63133716054251465</v>
      </c>
      <c r="L10">
        <f ca="1">'Rainfall Year 2025'!M446</f>
        <v>0.94579641719922491</v>
      </c>
      <c r="M10">
        <f ca="1">'Rainfall Year 2025'!M489</f>
        <v>1.1967801506656146</v>
      </c>
    </row>
    <row r="11" spans="1:13">
      <c r="B11">
        <f ca="1">'Rainfall Year 2025'!M16</f>
        <v>0</v>
      </c>
      <c r="C11">
        <f ca="1">'Rainfall Year 2025'!M59</f>
        <v>3.5870809416405693</v>
      </c>
      <c r="D11">
        <f ca="1">'Rainfall Year 2025'!M102</f>
        <v>0</v>
      </c>
      <c r="E11">
        <f ca="1">'Rainfall Year 2025'!M145</f>
        <v>0</v>
      </c>
      <c r="F11">
        <f ca="1">'Rainfall Year 2025'!M188</f>
        <v>0.41536582449551651</v>
      </c>
      <c r="G11">
        <f ca="1">'Rainfall Year 2025'!M231</f>
        <v>1.2113498085642038</v>
      </c>
      <c r="H11">
        <f ca="1">'Rainfall Year 2025'!M274</f>
        <v>6.6605105894045877</v>
      </c>
      <c r="I11">
        <f ca="1">'Rainfall Year 2025'!M317</f>
        <v>0</v>
      </c>
      <c r="J11">
        <f ca="1">'Rainfall Year 2025'!M360</f>
        <v>0</v>
      </c>
      <c r="K11">
        <f ca="1">'Rainfall Year 2025'!M403</f>
        <v>2.2071439812374827</v>
      </c>
      <c r="L11">
        <f ca="1">'Rainfall Year 2025'!M447</f>
        <v>0</v>
      </c>
      <c r="M11">
        <f ca="1">'Rainfall Year 2025'!M490</f>
        <v>0.67501449069988084</v>
      </c>
    </row>
    <row r="12" spans="1:13">
      <c r="B12">
        <f ca="1">'Rainfall Year 2025'!M17</f>
        <v>1.7768973641132992</v>
      </c>
      <c r="C12">
        <f ca="1">'Rainfall Year 2025'!M60</f>
        <v>4.4985922981241657</v>
      </c>
      <c r="D12">
        <f ca="1">'Rainfall Year 2025'!M103</f>
        <v>0</v>
      </c>
      <c r="E12">
        <f ca="1">'Rainfall Year 2025'!M146</f>
        <v>0.1728838063394682</v>
      </c>
      <c r="F12">
        <f ca="1">'Rainfall Year 2025'!M189</f>
        <v>0.40008601516421488</v>
      </c>
      <c r="G12">
        <f ca="1">'Rainfall Year 2025'!M232</f>
        <v>0</v>
      </c>
      <c r="H12">
        <f ca="1">'Rainfall Year 2025'!M275</f>
        <v>0</v>
      </c>
      <c r="I12">
        <f ca="1">'Rainfall Year 2025'!M318</f>
        <v>0.4543388379328881</v>
      </c>
      <c r="J12">
        <f ca="1">'Rainfall Year 2025'!M361</f>
        <v>1.6169052386528722E-2</v>
      </c>
      <c r="K12">
        <f ca="1">'Rainfall Year 2025'!M404</f>
        <v>0.47745192131032294</v>
      </c>
      <c r="L12">
        <f ca="1">'Rainfall Year 2025'!M448</f>
        <v>0</v>
      </c>
      <c r="M12">
        <f ca="1">'Rainfall Year 2025'!M491</f>
        <v>0</v>
      </c>
    </row>
    <row r="13" spans="1:13">
      <c r="B13">
        <f ca="1">'Rainfall Year 2025'!M18</f>
        <v>0.16313086632009258</v>
      </c>
      <c r="C13">
        <f ca="1">'Rainfall Year 2025'!M61</f>
        <v>0.60055989318901926</v>
      </c>
      <c r="D13">
        <f ca="1">'Rainfall Year 2025'!M104</f>
        <v>1.9997162464820306</v>
      </c>
      <c r="E13">
        <f ca="1">'Rainfall Year 2025'!M147</f>
        <v>1.5185937189263197</v>
      </c>
      <c r="F13">
        <f ca="1">'Rainfall Year 2025'!M190</f>
        <v>0</v>
      </c>
      <c r="G13">
        <f ca="1">'Rainfall Year 2025'!M233</f>
        <v>1.3727042231559752</v>
      </c>
      <c r="H13">
        <f ca="1">'Rainfall Year 2025'!M276</f>
        <v>0</v>
      </c>
      <c r="I13">
        <f ca="1">'Rainfall Year 2025'!M319</f>
        <v>0</v>
      </c>
      <c r="J13">
        <f ca="1">'Rainfall Year 2025'!M362</f>
        <v>0.80020851466707188</v>
      </c>
      <c r="K13">
        <f ca="1">'Rainfall Year 2025'!M405</f>
        <v>7.21104887493519</v>
      </c>
      <c r="L13">
        <f ca="1">'Rainfall Year 2025'!M449</f>
        <v>2.7293366891275754</v>
      </c>
      <c r="M13">
        <f ca="1">'Rainfall Year 2025'!M492</f>
        <v>0</v>
      </c>
    </row>
    <row r="14" spans="1:13">
      <c r="B14">
        <f ca="1">'Rainfall Year 2025'!M19</f>
        <v>2.0956793174591724</v>
      </c>
      <c r="C14">
        <f ca="1">'Rainfall Year 2025'!M62</f>
        <v>0.75457699780486398</v>
      </c>
      <c r="D14">
        <f ca="1">'Rainfall Year 2025'!M105</f>
        <v>0</v>
      </c>
      <c r="E14">
        <f ca="1">'Rainfall Year 2025'!M148</f>
        <v>0</v>
      </c>
      <c r="F14">
        <f ca="1">'Rainfall Year 2025'!M191</f>
        <v>0</v>
      </c>
      <c r="G14">
        <f ca="1">'Rainfall Year 2025'!M234</f>
        <v>0</v>
      </c>
      <c r="H14">
        <f ca="1">'Rainfall Year 2025'!M277</f>
        <v>3.0352817337648013</v>
      </c>
      <c r="I14">
        <f ca="1">'Rainfall Year 2025'!M320</f>
        <v>1.948459260027366</v>
      </c>
      <c r="J14">
        <f ca="1">'Rainfall Year 2025'!M363</f>
        <v>2.3100539951989858</v>
      </c>
      <c r="K14">
        <f ca="1">'Rainfall Year 2025'!M406</f>
        <v>1.3632296148765648</v>
      </c>
      <c r="L14">
        <f ca="1">'Rainfall Year 2025'!M450</f>
        <v>0</v>
      </c>
      <c r="M14">
        <f ca="1">'Rainfall Year 2025'!M493</f>
        <v>0</v>
      </c>
    </row>
    <row r="15" spans="1:13">
      <c r="B15">
        <f ca="1">'Rainfall Year 2025'!M20</f>
        <v>1.9863224766186713</v>
      </c>
      <c r="C15">
        <f ca="1">'Rainfall Year 2025'!M63</f>
        <v>0</v>
      </c>
      <c r="D15">
        <f ca="1">'Rainfall Year 2025'!M106</f>
        <v>0</v>
      </c>
      <c r="E15">
        <f ca="1">'Rainfall Year 2025'!M149</f>
        <v>0</v>
      </c>
      <c r="F15">
        <f ca="1">'Rainfall Year 2025'!M192</f>
        <v>0</v>
      </c>
      <c r="G15">
        <f ca="1">'Rainfall Year 2025'!M235</f>
        <v>0.20844355881254004</v>
      </c>
      <c r="H15">
        <f ca="1">'Rainfall Year 2025'!M278</f>
        <v>1.6251040896509978</v>
      </c>
      <c r="I15">
        <f ca="1">'Rainfall Year 2025'!M321</f>
        <v>1.2821805831298014</v>
      </c>
      <c r="J15">
        <f ca="1">'Rainfall Year 2025'!M364</f>
        <v>3.6539805293393061E-2</v>
      </c>
      <c r="K15">
        <f ca="1">'Rainfall Year 2025'!M407</f>
        <v>0</v>
      </c>
      <c r="L15">
        <f ca="1">'Rainfall Year 2025'!M451</f>
        <v>0</v>
      </c>
      <c r="M15">
        <f ca="1">'Rainfall Year 2025'!M494</f>
        <v>2.8729633849704324</v>
      </c>
    </row>
    <row r="16" spans="1:13">
      <c r="B16">
        <f ca="1">'Rainfall Year 2025'!M21</f>
        <v>7.2115126260469644</v>
      </c>
      <c r="C16">
        <f ca="1">'Rainfall Year 2025'!M64</f>
        <v>0</v>
      </c>
      <c r="D16">
        <f ca="1">'Rainfall Year 2025'!M107</f>
        <v>0.2719658020269794</v>
      </c>
      <c r="E16">
        <f ca="1">'Rainfall Year 2025'!M150</f>
        <v>0</v>
      </c>
      <c r="F16">
        <f ca="1">'Rainfall Year 2025'!M193</f>
        <v>1.3954053598794394</v>
      </c>
      <c r="G16">
        <f ca="1">'Rainfall Year 2025'!M236</f>
        <v>0</v>
      </c>
      <c r="H16">
        <f ca="1">'Rainfall Year 2025'!M279</f>
        <v>2.0048401909846865</v>
      </c>
      <c r="I16">
        <f ca="1">'Rainfall Year 2025'!M322</f>
        <v>0.79980137369363524</v>
      </c>
      <c r="J16">
        <f ca="1">'Rainfall Year 2025'!M365</f>
        <v>0</v>
      </c>
      <c r="K16">
        <f ca="1">'Rainfall Year 2025'!M408</f>
        <v>0</v>
      </c>
      <c r="L16">
        <f ca="1">'Rainfall Year 2025'!M452</f>
        <v>7.8153672011714255</v>
      </c>
      <c r="M16">
        <f ca="1">'Rainfall Year 2025'!M495</f>
        <v>2.3000000689108302</v>
      </c>
    </row>
    <row r="17" spans="2:13">
      <c r="B17">
        <f ca="1">'Rainfall Year 2025'!M22</f>
        <v>0.34266253360898902</v>
      </c>
      <c r="C17">
        <f ca="1">'Rainfall Year 2025'!M65</f>
        <v>9.1684960471870536</v>
      </c>
      <c r="D17">
        <f ca="1">'Rainfall Year 2025'!M108</f>
        <v>0</v>
      </c>
      <c r="E17">
        <f ca="1">'Rainfall Year 2025'!M151</f>
        <v>4.2660870960237949</v>
      </c>
      <c r="F17">
        <f ca="1">'Rainfall Year 2025'!M194</f>
        <v>0.8494149730506565</v>
      </c>
      <c r="G17">
        <f ca="1">'Rainfall Year 2025'!M237</f>
        <v>0</v>
      </c>
      <c r="H17">
        <f ca="1">'Rainfall Year 2025'!M280</f>
        <v>0.51490060489905365</v>
      </c>
      <c r="I17">
        <f ca="1">'Rainfall Year 2025'!M323</f>
        <v>0</v>
      </c>
      <c r="J17">
        <f ca="1">'Rainfall Year 2025'!M366</f>
        <v>2.3600655201392713</v>
      </c>
      <c r="K17">
        <f ca="1">'Rainfall Year 2025'!M409</f>
        <v>1.2489846501428141</v>
      </c>
      <c r="L17">
        <f ca="1">'Rainfall Year 2025'!M453</f>
        <v>0.61764017330875387</v>
      </c>
      <c r="M17">
        <f ca="1">'Rainfall Year 2025'!M496</f>
        <v>0.25082220557028639</v>
      </c>
    </row>
    <row r="18" spans="2:13">
      <c r="B18">
        <f ca="1">'Rainfall Year 2025'!M23</f>
        <v>0.33262470586006482</v>
      </c>
      <c r="C18">
        <f ca="1">'Rainfall Year 2025'!M66</f>
        <v>1.5527271764459718</v>
      </c>
      <c r="D18">
        <f ca="1">'Rainfall Year 2025'!M109</f>
        <v>2.9260405679160053</v>
      </c>
      <c r="E18">
        <f ca="1">'Rainfall Year 2025'!M152</f>
        <v>0</v>
      </c>
      <c r="F18">
        <f ca="1">'Rainfall Year 2025'!M195</f>
        <v>10.106915796586074</v>
      </c>
      <c r="G18">
        <f ca="1">'Rainfall Year 2025'!M238</f>
        <v>5.6639994849134678E-2</v>
      </c>
      <c r="H18">
        <f ca="1">'Rainfall Year 2025'!M281</f>
        <v>0</v>
      </c>
      <c r="I18">
        <f ca="1">'Rainfall Year 2025'!M324</f>
        <v>3.4347740221875971</v>
      </c>
      <c r="J18">
        <f ca="1">'Rainfall Year 2025'!M367</f>
        <v>1.359377159426266</v>
      </c>
      <c r="K18">
        <f ca="1">'Rainfall Year 2025'!M410</f>
        <v>1.8510784172454231</v>
      </c>
      <c r="L18">
        <f ca="1">'Rainfall Year 2025'!M454</f>
        <v>4.4629982506674315</v>
      </c>
      <c r="M18">
        <f ca="1">'Rainfall Year 2025'!M497</f>
        <v>1.3582027504736534</v>
      </c>
    </row>
    <row r="19" spans="2:13">
      <c r="B19">
        <f ca="1">'Rainfall Year 2025'!M24</f>
        <v>4.4282972411748256</v>
      </c>
      <c r="C19">
        <f ca="1">'Rainfall Year 2025'!M67</f>
        <v>7.0234015262578309</v>
      </c>
      <c r="D19">
        <f ca="1">'Rainfall Year 2025'!M110</f>
        <v>0</v>
      </c>
      <c r="E19">
        <f ca="1">'Rainfall Year 2025'!M153</f>
        <v>0</v>
      </c>
      <c r="F19">
        <f ca="1">'Rainfall Year 2025'!M196</f>
        <v>0</v>
      </c>
      <c r="G19">
        <f ca="1">'Rainfall Year 2025'!M239</f>
        <v>0.64787653671637468</v>
      </c>
      <c r="H19">
        <f ca="1">'Rainfall Year 2025'!M282</f>
        <v>6.2293288629348584</v>
      </c>
      <c r="I19">
        <f ca="1">'Rainfall Year 2025'!M325</f>
        <v>1.6744666895138738</v>
      </c>
      <c r="J19">
        <f ca="1">'Rainfall Year 2025'!M368</f>
        <v>0</v>
      </c>
      <c r="K19">
        <f ca="1">'Rainfall Year 2025'!M411</f>
        <v>6.679653028433262E-2</v>
      </c>
      <c r="L19">
        <f ca="1">'Rainfall Year 2025'!M455</f>
        <v>7.3139869251716547</v>
      </c>
      <c r="M19">
        <f ca="1">'Rainfall Year 2025'!M498</f>
        <v>0.35655517487505461</v>
      </c>
    </row>
    <row r="20" spans="2:13">
      <c r="B20">
        <f ca="1">'Rainfall Year 2025'!M25</f>
        <v>0</v>
      </c>
      <c r="C20">
        <f ca="1">'Rainfall Year 2025'!M68</f>
        <v>5.28441752117633</v>
      </c>
      <c r="D20">
        <f ca="1">'Rainfall Year 2025'!M111</f>
        <v>0.72711335201968386</v>
      </c>
      <c r="E20">
        <f ca="1">'Rainfall Year 2025'!M154</f>
        <v>0</v>
      </c>
      <c r="F20">
        <f ca="1">'Rainfall Year 2025'!M197</f>
        <v>0.49049750026054495</v>
      </c>
      <c r="G20">
        <f ca="1">'Rainfall Year 2025'!M240</f>
        <v>2.6618152857117847</v>
      </c>
      <c r="H20">
        <f ca="1">'Rainfall Year 2025'!M283</f>
        <v>4.3504575045279203</v>
      </c>
      <c r="I20">
        <f ca="1">'Rainfall Year 2025'!M326</f>
        <v>9.2674176725507564</v>
      </c>
      <c r="J20">
        <f ca="1">'Rainfall Year 2025'!M369</f>
        <v>2.9365123184723219</v>
      </c>
      <c r="K20">
        <f ca="1">'Rainfall Year 2025'!M412</f>
        <v>6.1943080734454226</v>
      </c>
      <c r="L20">
        <f ca="1">'Rainfall Year 2025'!M456</f>
        <v>1.2651696716557381</v>
      </c>
      <c r="M20">
        <f ca="1">'Rainfall Year 2025'!M499</f>
        <v>0</v>
      </c>
    </row>
    <row r="21" spans="2:13">
      <c r="B21">
        <f ca="1">'Rainfall Year 2025'!M26</f>
        <v>0</v>
      </c>
      <c r="C21">
        <f ca="1">'Rainfall Year 2025'!M69</f>
        <v>4.0400972939721491</v>
      </c>
      <c r="D21">
        <f ca="1">'Rainfall Year 2025'!M112</f>
        <v>0</v>
      </c>
      <c r="E21">
        <f ca="1">'Rainfall Year 2025'!M155</f>
        <v>5.229426562725938</v>
      </c>
      <c r="F21">
        <f ca="1">'Rainfall Year 2025'!M198</f>
        <v>3.2685735698850316</v>
      </c>
      <c r="G21">
        <f ca="1">'Rainfall Year 2025'!M241</f>
        <v>0</v>
      </c>
      <c r="H21">
        <f ca="1">'Rainfall Year 2025'!M284</f>
        <v>1.0502259218421273</v>
      </c>
      <c r="I21">
        <f ca="1">'Rainfall Year 2025'!M327</f>
        <v>0</v>
      </c>
      <c r="J21">
        <f ca="1">'Rainfall Year 2025'!M370</f>
        <v>3.0996450425241706</v>
      </c>
      <c r="K21">
        <f ca="1">'Rainfall Year 2025'!M413</f>
        <v>3.8086070250952258</v>
      </c>
      <c r="L21">
        <f ca="1">'Rainfall Year 2025'!M457</f>
        <v>0.76278841978644307</v>
      </c>
      <c r="M21">
        <f ca="1">'Rainfall Year 2025'!M500</f>
        <v>6.3649341372915025</v>
      </c>
    </row>
    <row r="22" spans="2:13">
      <c r="B22">
        <f ca="1">'Rainfall Year 2025'!M27</f>
        <v>0.97750646804386898</v>
      </c>
      <c r="C22">
        <f ca="1">'Rainfall Year 2025'!M70</f>
        <v>0.43923601004053886</v>
      </c>
      <c r="D22">
        <f ca="1">'Rainfall Year 2025'!M113</f>
        <v>0</v>
      </c>
      <c r="E22">
        <f ca="1">'Rainfall Year 2025'!M156</f>
        <v>1.7912835020369036</v>
      </c>
      <c r="F22">
        <f ca="1">'Rainfall Year 2025'!M199</f>
        <v>5.2451606643202205E-2</v>
      </c>
      <c r="G22">
        <f ca="1">'Rainfall Year 2025'!M242</f>
        <v>1.9648503581394015</v>
      </c>
      <c r="H22">
        <f ca="1">'Rainfall Year 2025'!M285</f>
        <v>1.6715514908474447</v>
      </c>
      <c r="I22">
        <f ca="1">'Rainfall Year 2025'!M328</f>
        <v>0</v>
      </c>
      <c r="J22">
        <f ca="1">'Rainfall Year 2025'!M371</f>
        <v>4.3267288448187111</v>
      </c>
      <c r="K22">
        <f ca="1">'Rainfall Year 2025'!M414</f>
        <v>0</v>
      </c>
      <c r="L22">
        <f ca="1">'Rainfall Year 2025'!M458</f>
        <v>0</v>
      </c>
      <c r="M22">
        <f ca="1">'Rainfall Year 2025'!M501</f>
        <v>0</v>
      </c>
    </row>
    <row r="23" spans="2:13">
      <c r="B23">
        <f ca="1">'Rainfall Year 2025'!M28</f>
        <v>0</v>
      </c>
      <c r="C23">
        <f ca="1">'Rainfall Year 2025'!M71</f>
        <v>7.6415279115502592</v>
      </c>
      <c r="D23">
        <f ca="1">'Rainfall Year 2025'!M114</f>
        <v>1.9555102300942211</v>
      </c>
      <c r="E23">
        <f ca="1">'Rainfall Year 2025'!M157</f>
        <v>2.8206573070837213</v>
      </c>
      <c r="F23">
        <f ca="1">'Rainfall Year 2025'!M200</f>
        <v>10.119918519639961</v>
      </c>
      <c r="G23">
        <f ca="1">'Rainfall Year 2025'!M243</f>
        <v>8.0082632769241027</v>
      </c>
      <c r="H23">
        <f ca="1">'Rainfall Year 2025'!M286</f>
        <v>0.34006568225628497</v>
      </c>
      <c r="I23">
        <f ca="1">'Rainfall Year 2025'!M329</f>
        <v>0.8497415809668305</v>
      </c>
      <c r="J23">
        <f ca="1">'Rainfall Year 2025'!M372</f>
        <v>0.92419149020739222</v>
      </c>
      <c r="K23">
        <f ca="1">'Rainfall Year 2025'!M415</f>
        <v>0.78691429992336281</v>
      </c>
      <c r="L23">
        <f ca="1">'Rainfall Year 2025'!M459</f>
        <v>2.3248527102015806</v>
      </c>
      <c r="M23">
        <f ca="1">'Rainfall Year 2025'!M502</f>
        <v>4.365595769070306</v>
      </c>
    </row>
    <row r="24" spans="2:13">
      <c r="B24">
        <f ca="1">'Rainfall Year 2025'!M29</f>
        <v>0.14664777726179543</v>
      </c>
      <c r="C24">
        <f ca="1">'Rainfall Year 2025'!M72</f>
        <v>1.3772655248048788</v>
      </c>
      <c r="D24">
        <f ca="1">'Rainfall Year 2025'!M115</f>
        <v>8.6096908499025387E-3</v>
      </c>
      <c r="E24">
        <f ca="1">'Rainfall Year 2025'!M158</f>
        <v>4.3707148059177632</v>
      </c>
      <c r="F24">
        <f ca="1">'Rainfall Year 2025'!M201</f>
        <v>2.9666891455371496</v>
      </c>
      <c r="G24">
        <f ca="1">'Rainfall Year 2025'!M244</f>
        <v>0</v>
      </c>
      <c r="H24">
        <f ca="1">'Rainfall Year 2025'!M287</f>
        <v>0.6425501869795488</v>
      </c>
      <c r="I24">
        <f ca="1">'Rainfall Year 2025'!M330</f>
        <v>12.338786570227125</v>
      </c>
      <c r="J24">
        <f ca="1">'Rainfall Year 2025'!M373</f>
        <v>0</v>
      </c>
      <c r="K24">
        <f ca="1">'Rainfall Year 2025'!M416</f>
        <v>12.373442894828564</v>
      </c>
      <c r="L24">
        <f ca="1">'Rainfall Year 2025'!M460</f>
        <v>0</v>
      </c>
      <c r="M24">
        <f ca="1">'Rainfall Year 2025'!M503</f>
        <v>0.23095218714378277</v>
      </c>
    </row>
    <row r="25" spans="2:13">
      <c r="B25">
        <f ca="1">'Rainfall Year 2025'!M30</f>
        <v>0.340022505845404</v>
      </c>
      <c r="C25">
        <f ca="1">'Rainfall Year 2025'!M73</f>
        <v>2.4589887606658958</v>
      </c>
      <c r="D25">
        <f ca="1">'Rainfall Year 2025'!M116</f>
        <v>0.34244869566200542</v>
      </c>
      <c r="E25">
        <f ca="1">'Rainfall Year 2025'!M159</f>
        <v>1.2485478967518173</v>
      </c>
      <c r="F25">
        <f ca="1">'Rainfall Year 2025'!M202</f>
        <v>0</v>
      </c>
      <c r="G25">
        <f ca="1">'Rainfall Year 2025'!M245</f>
        <v>0.28133200661987612</v>
      </c>
      <c r="H25">
        <f ca="1">'Rainfall Year 2025'!M288</f>
        <v>0.83104844111403331</v>
      </c>
      <c r="I25">
        <f ca="1">'Rainfall Year 2025'!M331</f>
        <v>1.4820586771332269</v>
      </c>
      <c r="J25">
        <f ca="1">'Rainfall Year 2025'!M374</f>
        <v>1.4519635262909218</v>
      </c>
      <c r="K25">
        <f ca="1">'Rainfall Year 2025'!M417</f>
        <v>0</v>
      </c>
      <c r="L25">
        <f ca="1">'Rainfall Year 2025'!M461</f>
        <v>0</v>
      </c>
      <c r="M25">
        <f ca="1">'Rainfall Year 2025'!M504</f>
        <v>2.9430034689097941</v>
      </c>
    </row>
    <row r="26" spans="2:13">
      <c r="B26">
        <f ca="1">'Rainfall Year 2025'!M31</f>
        <v>1.9522458995053926</v>
      </c>
      <c r="C26">
        <f ca="1">'Rainfall Year 2025'!M74</f>
        <v>0</v>
      </c>
      <c r="D26">
        <f ca="1">'Rainfall Year 2025'!M117</f>
        <v>0.7171556036763459</v>
      </c>
      <c r="E26">
        <f ca="1">'Rainfall Year 2025'!M160</f>
        <v>3.9836712084734942</v>
      </c>
      <c r="F26">
        <f ca="1">'Rainfall Year 2025'!M203</f>
        <v>0</v>
      </c>
      <c r="G26">
        <f ca="1">'Rainfall Year 2025'!M246</f>
        <v>0</v>
      </c>
      <c r="H26">
        <f ca="1">'Rainfall Year 2025'!M289</f>
        <v>0.2704317554602455</v>
      </c>
      <c r="I26">
        <f ca="1">'Rainfall Year 2025'!M332</f>
        <v>2.5701392048029996</v>
      </c>
      <c r="J26">
        <f ca="1">'Rainfall Year 2025'!M375</f>
        <v>5.8272359723462097</v>
      </c>
      <c r="K26">
        <f ca="1">'Rainfall Year 2025'!M418</f>
        <v>0</v>
      </c>
      <c r="L26">
        <f ca="1">'Rainfall Year 2025'!M462</f>
        <v>0</v>
      </c>
      <c r="M26">
        <f ca="1">'Rainfall Year 2025'!M505</f>
        <v>6.1548387221108843E-2</v>
      </c>
    </row>
    <row r="27" spans="2:13">
      <c r="B27">
        <f ca="1">'Rainfall Year 2025'!M32</f>
        <v>0.55566223579935403</v>
      </c>
      <c r="C27">
        <f ca="1">'Rainfall Year 2025'!M75</f>
        <v>1.5922077361671723</v>
      </c>
      <c r="D27">
        <f ca="1">'Rainfall Year 2025'!M118</f>
        <v>0.94321767976673077</v>
      </c>
      <c r="E27">
        <f ca="1">'Rainfall Year 2025'!M161</f>
        <v>1.9872460738484574</v>
      </c>
      <c r="F27">
        <f ca="1">'Rainfall Year 2025'!M204</f>
        <v>4.631596299888276</v>
      </c>
      <c r="G27">
        <f ca="1">'Rainfall Year 2025'!M247</f>
        <v>2.1427150148996796</v>
      </c>
      <c r="H27">
        <f ca="1">'Rainfall Year 2025'!M290</f>
        <v>0.17007535705496943</v>
      </c>
      <c r="I27">
        <f ca="1">'Rainfall Year 2025'!M333</f>
        <v>0</v>
      </c>
      <c r="J27">
        <f ca="1">'Rainfall Year 2025'!M376</f>
        <v>0</v>
      </c>
      <c r="K27">
        <f ca="1">'Rainfall Year 2025'!M419</f>
        <v>0.94950804261488408</v>
      </c>
      <c r="L27">
        <f ca="1">'Rainfall Year 2025'!M463</f>
        <v>3.2449955551251821</v>
      </c>
      <c r="M27">
        <f ca="1">'Rainfall Year 2025'!M506</f>
        <v>3.4902874894032068</v>
      </c>
    </row>
    <row r="28" spans="2:13">
      <c r="B28">
        <f ca="1">'Rainfall Year 2025'!M33</f>
        <v>1.6308171633859954</v>
      </c>
      <c r="C28">
        <f ca="1">'Rainfall Year 2025'!M76</f>
        <v>0</v>
      </c>
      <c r="D28">
        <f ca="1">'Rainfall Year 2025'!M119</f>
        <v>0.97637349372249915</v>
      </c>
      <c r="E28">
        <f ca="1">'Rainfall Year 2025'!M162</f>
        <v>0.11217575242316044</v>
      </c>
      <c r="F28">
        <f ca="1">'Rainfall Year 2025'!M205</f>
        <v>2.8192144724847514</v>
      </c>
      <c r="G28">
        <f ca="1">'Rainfall Year 2025'!M248</f>
        <v>0.99267716601639155</v>
      </c>
      <c r="H28">
        <f ca="1">'Rainfall Year 2025'!M291</f>
        <v>0.40450187056022763</v>
      </c>
      <c r="I28">
        <f ca="1">'Rainfall Year 2025'!M334</f>
        <v>0</v>
      </c>
      <c r="J28">
        <f ca="1">'Rainfall Year 2025'!M377</f>
        <v>2.9144174744322098</v>
      </c>
      <c r="K28">
        <f ca="1">'Rainfall Year 2025'!M420</f>
        <v>4.1628142326065207</v>
      </c>
      <c r="L28">
        <f ca="1">'Rainfall Year 2025'!M464</f>
        <v>1.093862979057618</v>
      </c>
      <c r="M28">
        <f ca="1">'Rainfall Year 2025'!M507</f>
        <v>0.31427741662052816</v>
      </c>
    </row>
    <row r="29" spans="2:13">
      <c r="B29">
        <f ca="1">'Rainfall Year 2025'!M34</f>
        <v>1.5006007307504294</v>
      </c>
      <c r="C29">
        <f ca="1">'Rainfall Year 2025'!M77</f>
        <v>2.7478252550610822</v>
      </c>
      <c r="D29">
        <f ca="1">'Rainfall Year 2025'!M120</f>
        <v>5.2363905213174879</v>
      </c>
      <c r="E29">
        <f ca="1">'Rainfall Year 2025'!M163</f>
        <v>15.752577854313087</v>
      </c>
      <c r="F29">
        <f ca="1">'Rainfall Year 2025'!M206</f>
        <v>13.923720797802556</v>
      </c>
      <c r="G29">
        <f ca="1">'Rainfall Year 2025'!M249</f>
        <v>0.13530405825175904</v>
      </c>
      <c r="H29">
        <f ca="1">'Rainfall Year 2025'!M292</f>
        <v>0.86832149868266406</v>
      </c>
      <c r="I29">
        <f ca="1">'Rainfall Year 2025'!M335</f>
        <v>2.3345800976381872</v>
      </c>
      <c r="J29">
        <f ca="1">'Rainfall Year 2025'!M378</f>
        <v>0.67130490588696368</v>
      </c>
      <c r="K29">
        <f ca="1">'Rainfall Year 2025'!M421</f>
        <v>2.1333446568514063</v>
      </c>
      <c r="L29">
        <f ca="1">'Rainfall Year 2025'!M465</f>
        <v>0.65990926786328608</v>
      </c>
      <c r="M29">
        <f ca="1">'Rainfall Year 2025'!M508</f>
        <v>7.5420359205290017</v>
      </c>
    </row>
    <row r="30" spans="2:13">
      <c r="B30">
        <f ca="1">'Rainfall Year 2025'!M35</f>
        <v>1.3759241709347196</v>
      </c>
      <c r="C30">
        <f>'Rainfall Year 2025'!M78</f>
        <v>0</v>
      </c>
      <c r="D30">
        <f ca="1">'Rainfall Year 2025'!M121</f>
        <v>3.7474391286798716</v>
      </c>
      <c r="E30">
        <f ca="1">'Rainfall Year 2025'!M164</f>
        <v>0.22552183902933542</v>
      </c>
      <c r="F30">
        <f ca="1">'Rainfall Year 2025'!M207</f>
        <v>0</v>
      </c>
      <c r="G30">
        <f ca="1">'Rainfall Year 2025'!M250</f>
        <v>2.0127236957772277</v>
      </c>
      <c r="H30">
        <f ca="1">'Rainfall Year 2025'!M293</f>
        <v>1.1380786121274118</v>
      </c>
      <c r="I30">
        <f ca="1">'Rainfall Year 2025'!M336</f>
        <v>0.70999022434758674</v>
      </c>
      <c r="J30">
        <f ca="1">'Rainfall Year 2025'!M379</f>
        <v>0</v>
      </c>
      <c r="K30">
        <f ca="1">'Rainfall Year 2025'!M422</f>
        <v>0.25815140601705583</v>
      </c>
      <c r="L30">
        <f ca="1">'Rainfall Year 2025'!M466</f>
        <v>1.3411459519863242</v>
      </c>
      <c r="M30">
        <f ca="1">'Rainfall Year 2025'!M509</f>
        <v>3.0565699342381528E-2</v>
      </c>
    </row>
    <row r="31" spans="2:13">
      <c r="B31">
        <f ca="1">'Rainfall Year 2025'!M36</f>
        <v>3.1734544736193011</v>
      </c>
      <c r="D31">
        <f ca="1">'Rainfall Year 2025'!M122</f>
        <v>1.1527976229557668</v>
      </c>
      <c r="E31">
        <f ca="1">'Rainfall Year 2025'!M165</f>
        <v>2.1307639336662807</v>
      </c>
      <c r="F31">
        <f ca="1">'Rainfall Year 2025'!M208</f>
        <v>0</v>
      </c>
      <c r="G31">
        <f ca="1">'Rainfall Year 2025'!M251</f>
        <v>0.82699854080750701</v>
      </c>
      <c r="H31">
        <f ca="1">'Rainfall Year 2025'!M294</f>
        <v>5.9601925136051497</v>
      </c>
      <c r="I31">
        <f ca="1">'Rainfall Year 2025'!M337</f>
        <v>4.005001701941203</v>
      </c>
      <c r="J31">
        <f ca="1">'Rainfall Year 2025'!M380</f>
        <v>0</v>
      </c>
      <c r="K31">
        <f ca="1">'Rainfall Year 2025'!M423</f>
        <v>6.363070743649998</v>
      </c>
      <c r="L31">
        <f ca="1">'Rainfall Year 2025'!M467</f>
        <v>0.33326067703057161</v>
      </c>
      <c r="M31">
        <f ca="1">'Rainfall Year 2025'!M510</f>
        <v>1.0569879014695993</v>
      </c>
    </row>
    <row r="32" spans="2:13">
      <c r="B32">
        <f ca="1">'Rainfall Year 2025'!M37</f>
        <v>0.13489316734654111</v>
      </c>
      <c r="D32">
        <f ca="1">'Rainfall Year 2025'!M123</f>
        <v>0</v>
      </c>
      <c r="F32">
        <f ca="1">'Rainfall Year 2025'!M209</f>
        <v>5.1004885417916661</v>
      </c>
      <c r="H32">
        <f ca="1">'Rainfall Year 2025'!M295</f>
        <v>0.60404423506814975</v>
      </c>
      <c r="I32">
        <f ca="1">'Rainfall Year 2025'!M338</f>
        <v>0</v>
      </c>
      <c r="K32">
        <f ca="1">'Rainfall Year 2025'!M424</f>
        <v>2.4815626044278147</v>
      </c>
      <c r="M32">
        <f ca="1">'Rainfall Year 2025'!M511</f>
        <v>2.8250551251332428</v>
      </c>
    </row>
    <row r="33" spans="1:13">
      <c r="A33" s="96" t="s">
        <v>181</v>
      </c>
      <c r="B33">
        <f ca="1">SUM(B2:B32)</f>
        <v>45.02290286653956</v>
      </c>
      <c r="C33">
        <f t="shared" ref="C33:M33" ca="1" si="0">SUM(C2:C32)</f>
        <v>67.92226091664196</v>
      </c>
      <c r="D33">
        <f t="shared" ca="1" si="0"/>
        <v>36.833449096623305</v>
      </c>
      <c r="E33">
        <f t="shared" ca="1" si="0"/>
        <v>66.871003258893381</v>
      </c>
      <c r="F33">
        <f t="shared" ca="1" si="0"/>
        <v>72.425492644810831</v>
      </c>
      <c r="G33">
        <f t="shared" ca="1" si="0"/>
        <v>46.012032538753225</v>
      </c>
      <c r="H33">
        <f t="shared" ca="1" si="0"/>
        <v>64.315828547212618</v>
      </c>
      <c r="I33">
        <f t="shared" ca="1" si="0"/>
        <v>52.351350937137809</v>
      </c>
      <c r="J33">
        <f t="shared" ca="1" si="0"/>
        <v>54.115997784129263</v>
      </c>
      <c r="K33">
        <f t="shared" ca="1" si="0"/>
        <v>64.371577779288941</v>
      </c>
      <c r="L33">
        <f t="shared" ca="1" si="0"/>
        <v>67.051936367198067</v>
      </c>
      <c r="M33">
        <f t="shared" ca="1" si="0"/>
        <v>61.321392555949515</v>
      </c>
    </row>
    <row r="64" spans="40:40">
      <c r="AN64" s="110"/>
    </row>
    <row r="69" spans="2:13">
      <c r="B69">
        <v>8.0728551940652205E-2</v>
      </c>
      <c r="C69">
        <v>3.0121818613955509</v>
      </c>
      <c r="D69">
        <v>4.873034892078616</v>
      </c>
      <c r="E69">
        <v>1.7752271757713785</v>
      </c>
      <c r="F69">
        <v>1.9027199342665069</v>
      </c>
      <c r="G69">
        <v>7.2040013604950355</v>
      </c>
      <c r="H69">
        <v>3.8001426230993762</v>
      </c>
      <c r="I69">
        <v>0.49259456558081954</v>
      </c>
      <c r="J69">
        <v>1.6237918445146733</v>
      </c>
      <c r="K69">
        <v>1.4893879738529341</v>
      </c>
      <c r="L69">
        <v>7.8657070858719716E-2</v>
      </c>
      <c r="M69">
        <v>1.1194933947822483</v>
      </c>
    </row>
    <row r="70" spans="2:13">
      <c r="B70">
        <v>0.28047055676618904</v>
      </c>
      <c r="C70">
        <v>0.49197612678314123</v>
      </c>
      <c r="D70">
        <v>9.4863492660294551</v>
      </c>
      <c r="E70">
        <v>1.0984633766833074</v>
      </c>
      <c r="F70">
        <v>1.2878892776362312</v>
      </c>
      <c r="G70">
        <v>3.7187832151918871</v>
      </c>
      <c r="H70">
        <v>0</v>
      </c>
      <c r="I70">
        <v>0</v>
      </c>
      <c r="J70">
        <v>3.2064052417974391</v>
      </c>
      <c r="K70">
        <v>1.6138590657487191</v>
      </c>
      <c r="L70">
        <v>1.0788104842173825</v>
      </c>
      <c r="M70">
        <v>4.7285837259816041</v>
      </c>
    </row>
    <row r="71" spans="2:13">
      <c r="B71">
        <v>6.6026705737423266E-2</v>
      </c>
      <c r="C71">
        <v>0.82537745266932916</v>
      </c>
      <c r="D71">
        <v>2.6571678013358562</v>
      </c>
      <c r="E71">
        <v>1.5046273819667852</v>
      </c>
      <c r="F71">
        <v>0</v>
      </c>
      <c r="G71">
        <v>0.28763124560664394</v>
      </c>
      <c r="H71">
        <v>0.97771994817544794</v>
      </c>
      <c r="I71">
        <v>0</v>
      </c>
      <c r="J71">
        <v>0.66737309841964565</v>
      </c>
      <c r="K71">
        <v>0</v>
      </c>
      <c r="L71">
        <v>0</v>
      </c>
      <c r="M71">
        <v>1.3356598792424159</v>
      </c>
    </row>
    <row r="72" spans="2:13">
      <c r="B72">
        <v>0.822996084739963</v>
      </c>
      <c r="C72">
        <v>0</v>
      </c>
      <c r="D72">
        <v>0</v>
      </c>
      <c r="E72">
        <v>4.0093506129439227</v>
      </c>
      <c r="F72">
        <v>0</v>
      </c>
      <c r="G72">
        <v>0.25106446678130345</v>
      </c>
      <c r="H72">
        <v>0</v>
      </c>
      <c r="I72">
        <v>1.0908771735438523</v>
      </c>
      <c r="J72">
        <v>3.1429705945019877</v>
      </c>
      <c r="K72">
        <v>0</v>
      </c>
      <c r="L72">
        <v>0.18622214011320579</v>
      </c>
      <c r="M72">
        <v>3.9560915394637313</v>
      </c>
    </row>
    <row r="73" spans="2:13">
      <c r="B73">
        <v>0</v>
      </c>
      <c r="C73">
        <v>0</v>
      </c>
      <c r="D73">
        <v>0</v>
      </c>
      <c r="E73">
        <v>4.9484813535357886E-2</v>
      </c>
      <c r="F73">
        <v>3.3369082562779195</v>
      </c>
      <c r="G73">
        <v>0.32497937624634826</v>
      </c>
      <c r="H73">
        <v>0</v>
      </c>
      <c r="I73">
        <v>4.4741012740361423</v>
      </c>
      <c r="J73">
        <v>0</v>
      </c>
      <c r="K73">
        <v>3.4746247953043463</v>
      </c>
      <c r="L73">
        <v>0.24029660194136349</v>
      </c>
      <c r="M73">
        <v>1.4473158717162002</v>
      </c>
    </row>
    <row r="74" spans="2:13">
      <c r="B74">
        <v>1.7695626180377455</v>
      </c>
      <c r="C74">
        <v>2.7650930497460275</v>
      </c>
      <c r="D74">
        <v>0</v>
      </c>
      <c r="E74">
        <v>4.4181413770718407</v>
      </c>
      <c r="F74">
        <v>3.8228511341944868E-2</v>
      </c>
      <c r="G74">
        <v>1.3622915801991253</v>
      </c>
      <c r="H74">
        <v>1.2683674636780116</v>
      </c>
      <c r="I74">
        <v>2.0475612152078018</v>
      </c>
      <c r="J74">
        <v>0.4397018257346465</v>
      </c>
      <c r="K74">
        <v>5.7675961568663974</v>
      </c>
      <c r="L74">
        <v>11.837515325602242</v>
      </c>
      <c r="M74">
        <v>2.3156526395340911</v>
      </c>
    </row>
    <row r="75" spans="2:13">
      <c r="B75">
        <v>0.17543188727203654</v>
      </c>
      <c r="C75">
        <v>4.7351180421841432</v>
      </c>
      <c r="D75">
        <v>0.39144573342166983</v>
      </c>
      <c r="E75">
        <v>0</v>
      </c>
      <c r="F75">
        <v>0</v>
      </c>
      <c r="G75">
        <v>0</v>
      </c>
      <c r="H75">
        <v>3.1444109165151799</v>
      </c>
      <c r="I75">
        <v>4.6602922612134066</v>
      </c>
      <c r="J75">
        <v>5.3595000191501381</v>
      </c>
      <c r="K75">
        <v>4.0770890821990724</v>
      </c>
      <c r="L75">
        <v>8.6121097885039095E-3</v>
      </c>
      <c r="M75">
        <v>7.1738461825694141E-2</v>
      </c>
    </row>
    <row r="76" spans="2:13">
      <c r="B76">
        <v>0</v>
      </c>
      <c r="C76">
        <v>0.12948301821744965</v>
      </c>
      <c r="D76">
        <v>1.4840247780445177</v>
      </c>
      <c r="E76">
        <v>0</v>
      </c>
      <c r="F76">
        <v>0</v>
      </c>
      <c r="G76">
        <v>6.0766710163058466</v>
      </c>
      <c r="H76">
        <v>0</v>
      </c>
      <c r="I76">
        <v>0.9627548789772612</v>
      </c>
      <c r="J76">
        <v>0.68344990095266478</v>
      </c>
      <c r="K76">
        <v>2.516209662509576</v>
      </c>
      <c r="L76">
        <v>0</v>
      </c>
      <c r="M76">
        <v>3.0922243161453391</v>
      </c>
    </row>
    <row r="77" spans="2:13">
      <c r="B77">
        <v>1.5518292447648614</v>
      </c>
      <c r="C77">
        <v>0</v>
      </c>
      <c r="D77">
        <v>1.3844307109442922</v>
      </c>
      <c r="E77">
        <v>0</v>
      </c>
      <c r="F77">
        <v>0.49548828739929612</v>
      </c>
      <c r="G77">
        <v>1.837010485295091</v>
      </c>
      <c r="H77">
        <v>3.612994011349643</v>
      </c>
      <c r="I77">
        <v>0</v>
      </c>
      <c r="J77">
        <v>2.062572363733417</v>
      </c>
      <c r="K77">
        <v>1.2725032445645224</v>
      </c>
      <c r="L77">
        <v>0</v>
      </c>
      <c r="M77">
        <v>0</v>
      </c>
    </row>
    <row r="78" spans="2:13">
      <c r="B78">
        <v>0.78862982991386565</v>
      </c>
      <c r="C78">
        <v>0</v>
      </c>
      <c r="D78">
        <v>0</v>
      </c>
      <c r="E78">
        <v>4.8635664116902904</v>
      </c>
      <c r="F78">
        <v>0</v>
      </c>
      <c r="G78">
        <v>0.47563506939717676</v>
      </c>
      <c r="H78">
        <v>3.3162403638139724</v>
      </c>
      <c r="I78">
        <v>0</v>
      </c>
      <c r="J78">
        <v>2.8818591665845465</v>
      </c>
      <c r="K78">
        <v>3.2457739748792434</v>
      </c>
      <c r="L78">
        <v>0.65688907177537703</v>
      </c>
      <c r="M78">
        <v>0</v>
      </c>
    </row>
    <row r="79" spans="2:13">
      <c r="B79">
        <v>0.23840126363058914</v>
      </c>
      <c r="C79">
        <v>1.800131974348075</v>
      </c>
      <c r="D79">
        <v>9.5001182636995214</v>
      </c>
      <c r="E79">
        <v>0.93907807382397324</v>
      </c>
      <c r="F79">
        <v>3.2445803581517945</v>
      </c>
      <c r="G79">
        <v>6.0037028564191557</v>
      </c>
      <c r="H79">
        <v>1.6820548099794443</v>
      </c>
      <c r="I79">
        <v>0</v>
      </c>
      <c r="J79">
        <v>1.5131432162779481</v>
      </c>
      <c r="K79">
        <v>0</v>
      </c>
      <c r="L79">
        <v>7.3519565232422908</v>
      </c>
      <c r="M79">
        <v>0.35575202080161084</v>
      </c>
    </row>
    <row r="80" spans="2:13">
      <c r="B80">
        <v>3.0977253587084999</v>
      </c>
      <c r="C80">
        <v>0</v>
      </c>
      <c r="D80">
        <v>0.17954899569069394</v>
      </c>
      <c r="E80">
        <v>0</v>
      </c>
      <c r="F80">
        <v>4.6304422439430883</v>
      </c>
      <c r="G80">
        <v>0</v>
      </c>
      <c r="H80">
        <v>2.4829220264512877</v>
      </c>
      <c r="I80">
        <v>0.93357746508023443</v>
      </c>
      <c r="J80">
        <v>2.4513632640728522</v>
      </c>
      <c r="K80">
        <v>0</v>
      </c>
      <c r="L80">
        <v>2.9615750162163996</v>
      </c>
      <c r="M80">
        <v>0</v>
      </c>
    </row>
    <row r="81" spans="2:13">
      <c r="B81">
        <v>0.98072780916425661</v>
      </c>
      <c r="C81">
        <v>0</v>
      </c>
      <c r="D81">
        <v>5.3230956604301154</v>
      </c>
      <c r="E81">
        <v>0</v>
      </c>
      <c r="F81">
        <v>7.487057737755749</v>
      </c>
      <c r="G81">
        <v>4.4363963408142428</v>
      </c>
      <c r="H81">
        <v>0</v>
      </c>
      <c r="I81">
        <v>2.5609961316705228</v>
      </c>
      <c r="J81">
        <v>2.7108515962109325</v>
      </c>
      <c r="K81">
        <v>0.11277538007791653</v>
      </c>
      <c r="L81">
        <v>0.30686078936849381</v>
      </c>
      <c r="M81">
        <v>3.4464220601427353</v>
      </c>
    </row>
    <row r="82" spans="2:13">
      <c r="B82">
        <v>0</v>
      </c>
      <c r="C82">
        <v>3.6256295530190989</v>
      </c>
      <c r="D82">
        <v>0.28177956691722794</v>
      </c>
      <c r="E82">
        <v>0</v>
      </c>
      <c r="F82">
        <v>0</v>
      </c>
      <c r="G82">
        <v>0</v>
      </c>
      <c r="H82">
        <v>0</v>
      </c>
      <c r="I82">
        <v>0</v>
      </c>
      <c r="J82">
        <v>3.8146722382807408</v>
      </c>
      <c r="K82">
        <v>2.5318417471768262</v>
      </c>
      <c r="L82">
        <v>0.75340121804430915</v>
      </c>
      <c r="M82">
        <v>0.73033864597689069</v>
      </c>
    </row>
    <row r="83" spans="2:13">
      <c r="B83">
        <v>0</v>
      </c>
      <c r="C83">
        <v>3.2037513632804955</v>
      </c>
      <c r="D83">
        <v>0</v>
      </c>
      <c r="E83">
        <v>5.3727111652270754</v>
      </c>
      <c r="F83">
        <v>0</v>
      </c>
      <c r="G83">
        <v>6.2938374402249231</v>
      </c>
      <c r="H83">
        <v>0</v>
      </c>
      <c r="I83">
        <v>0</v>
      </c>
      <c r="J83">
        <v>1.2445208858639267</v>
      </c>
      <c r="K83">
        <v>0</v>
      </c>
      <c r="L83">
        <v>1.7447869255041357</v>
      </c>
      <c r="M83">
        <v>0.62127005004023228</v>
      </c>
    </row>
    <row r="84" spans="2:13">
      <c r="B84">
        <v>3.5326820352130142</v>
      </c>
      <c r="C84">
        <v>8.4473075675242963</v>
      </c>
      <c r="D84">
        <v>0.60641142443331963</v>
      </c>
      <c r="E84">
        <v>0.14183724101297671</v>
      </c>
      <c r="F84">
        <v>0</v>
      </c>
      <c r="G84">
        <v>1.2717340165173905</v>
      </c>
      <c r="H84">
        <v>0</v>
      </c>
      <c r="I84">
        <v>0</v>
      </c>
      <c r="J84">
        <v>14.096292405790784</v>
      </c>
      <c r="K84">
        <v>0.45226342970708183</v>
      </c>
      <c r="L84">
        <v>0</v>
      </c>
      <c r="M84">
        <v>1.7915581842377712</v>
      </c>
    </row>
    <row r="85" spans="2:13">
      <c r="B85">
        <v>0.48935310754499128</v>
      </c>
      <c r="C85">
        <v>0</v>
      </c>
      <c r="D85">
        <v>0</v>
      </c>
      <c r="E85">
        <v>3.0263848654684802</v>
      </c>
      <c r="F85">
        <v>6.7190975978752041</v>
      </c>
      <c r="G85">
        <v>0</v>
      </c>
      <c r="H85">
        <v>0</v>
      </c>
      <c r="I85">
        <v>6.8401127515620157</v>
      </c>
      <c r="J85">
        <v>0</v>
      </c>
      <c r="K85">
        <v>4.5601812628301133</v>
      </c>
      <c r="L85">
        <v>4.8994133289943518</v>
      </c>
      <c r="M85">
        <v>3.0793244461639957</v>
      </c>
    </row>
    <row r="86" spans="2:13">
      <c r="B86">
        <v>5.5252475113663051</v>
      </c>
      <c r="C86">
        <v>0</v>
      </c>
      <c r="D86">
        <v>0</v>
      </c>
      <c r="E86">
        <v>0</v>
      </c>
      <c r="F86">
        <v>7.0949249527113238</v>
      </c>
      <c r="G86">
        <v>0.66810126170261286</v>
      </c>
      <c r="H86">
        <v>7.6739094878382073</v>
      </c>
      <c r="I86">
        <v>12.551680155070478</v>
      </c>
      <c r="J86">
        <v>0</v>
      </c>
      <c r="K86">
        <v>0</v>
      </c>
      <c r="L86">
        <v>4.8972217154620132</v>
      </c>
      <c r="M86">
        <v>0</v>
      </c>
    </row>
    <row r="87" spans="2:13">
      <c r="B87">
        <v>0</v>
      </c>
      <c r="C87">
        <v>0</v>
      </c>
      <c r="D87">
        <v>1.7054501653462339</v>
      </c>
      <c r="E87">
        <v>0.21477713455229569</v>
      </c>
      <c r="F87">
        <v>0.33494821928040952</v>
      </c>
      <c r="G87">
        <v>0</v>
      </c>
      <c r="H87">
        <v>0</v>
      </c>
      <c r="I87">
        <v>0</v>
      </c>
      <c r="J87">
        <v>1.1064967310095861</v>
      </c>
      <c r="K87">
        <v>19.394163241760587</v>
      </c>
      <c r="L87">
        <v>4.97623571951467</v>
      </c>
      <c r="M87">
        <v>0</v>
      </c>
    </row>
    <row r="88" spans="2:13">
      <c r="B88">
        <v>7.4086460113742252</v>
      </c>
      <c r="C88">
        <v>0</v>
      </c>
      <c r="D88">
        <v>3.8122117432597329</v>
      </c>
      <c r="E88">
        <v>0.83320228209424996</v>
      </c>
      <c r="F88">
        <v>0.1313284866934713</v>
      </c>
      <c r="G88">
        <v>1.2977869529164616</v>
      </c>
      <c r="H88">
        <v>0</v>
      </c>
      <c r="I88">
        <v>1.5557501968233733</v>
      </c>
      <c r="J88">
        <v>2.0445965398102852</v>
      </c>
      <c r="K88">
        <v>0</v>
      </c>
      <c r="L88">
        <v>3.6219801873937034</v>
      </c>
      <c r="M88">
        <v>0.97716771247837153</v>
      </c>
    </row>
    <row r="89" spans="2:13">
      <c r="B89">
        <v>0</v>
      </c>
      <c r="C89">
        <v>0</v>
      </c>
      <c r="D89">
        <v>1.1604070562932509</v>
      </c>
      <c r="E89">
        <v>3.9354882600956227</v>
      </c>
      <c r="F89">
        <v>0.561553469967639</v>
      </c>
      <c r="G89">
        <v>5.7499164759137518</v>
      </c>
      <c r="H89">
        <v>0.43731760350120902</v>
      </c>
      <c r="I89">
        <v>2.1984833133882309</v>
      </c>
      <c r="J89">
        <v>0.11006092970763319</v>
      </c>
      <c r="K89">
        <v>0</v>
      </c>
      <c r="L89">
        <v>3.3838254004842216</v>
      </c>
      <c r="M89">
        <v>11.449833376607764</v>
      </c>
    </row>
    <row r="90" spans="2:13">
      <c r="B90">
        <v>0</v>
      </c>
      <c r="C90">
        <v>8.0604901862973044</v>
      </c>
      <c r="D90">
        <v>0</v>
      </c>
      <c r="E90">
        <v>2.4349445704140562</v>
      </c>
      <c r="F90">
        <v>0</v>
      </c>
      <c r="G90">
        <v>2.6777534624474959</v>
      </c>
      <c r="H90">
        <v>1.7444390784065358</v>
      </c>
      <c r="I90">
        <v>7.4679508668371906</v>
      </c>
      <c r="J90">
        <v>0</v>
      </c>
      <c r="K90">
        <v>6.4254572245783264</v>
      </c>
      <c r="L90">
        <v>2.6415883815042571</v>
      </c>
      <c r="M90">
        <v>0.36121564211157958</v>
      </c>
    </row>
    <row r="91" spans="2:13">
      <c r="B91">
        <v>0</v>
      </c>
      <c r="C91">
        <v>3.4399830241172884</v>
      </c>
      <c r="D91">
        <v>5.1558760649303155</v>
      </c>
      <c r="E91">
        <v>2.2986253345315997</v>
      </c>
      <c r="F91">
        <v>0.70850854985838208</v>
      </c>
      <c r="G91">
        <v>6.0529963299413367</v>
      </c>
      <c r="H91">
        <v>0.9529109526764542</v>
      </c>
      <c r="I91">
        <v>0.28136163251872182</v>
      </c>
      <c r="J91">
        <v>0.27180030533203703</v>
      </c>
      <c r="K91">
        <v>5.6131062200399136</v>
      </c>
      <c r="L91">
        <v>0</v>
      </c>
      <c r="M91">
        <v>0</v>
      </c>
    </row>
    <row r="92" spans="2:13">
      <c r="B92">
        <v>0</v>
      </c>
      <c r="C92">
        <v>0</v>
      </c>
      <c r="D92">
        <v>5.1461652172622578</v>
      </c>
      <c r="E92">
        <v>1.0626304232343138</v>
      </c>
      <c r="F92">
        <v>2.2354351699304225</v>
      </c>
      <c r="G92">
        <v>0.51042078668585267</v>
      </c>
      <c r="H92">
        <v>2.0251020462322114</v>
      </c>
      <c r="I92">
        <v>3.2719547483609945</v>
      </c>
      <c r="J92">
        <v>2.4681132163103126</v>
      </c>
      <c r="K92">
        <v>1.0398922685288732</v>
      </c>
      <c r="L92">
        <v>0.36680962096021202</v>
      </c>
      <c r="M92">
        <v>0</v>
      </c>
    </row>
    <row r="93" spans="2:13">
      <c r="B93">
        <v>0</v>
      </c>
      <c r="C93">
        <v>0</v>
      </c>
      <c r="D93">
        <v>4.683085182289239</v>
      </c>
      <c r="E93">
        <v>0.53236280852869722</v>
      </c>
      <c r="F93">
        <v>1.9705268811996948</v>
      </c>
      <c r="G93">
        <v>0</v>
      </c>
      <c r="H93">
        <v>0</v>
      </c>
      <c r="I93">
        <v>1.2173089264206263</v>
      </c>
      <c r="J93">
        <v>1.6995314347233095</v>
      </c>
      <c r="K93">
        <v>1.4327664003914102</v>
      </c>
      <c r="L93">
        <v>1.7474913827444767</v>
      </c>
      <c r="M93">
        <v>1.2075160952235267</v>
      </c>
    </row>
    <row r="94" spans="2:13">
      <c r="B94">
        <v>0</v>
      </c>
      <c r="C94">
        <v>0</v>
      </c>
      <c r="D94">
        <v>0</v>
      </c>
      <c r="E94">
        <v>0.86065396921006754</v>
      </c>
      <c r="F94">
        <v>0</v>
      </c>
      <c r="G94">
        <v>2.6707099414571078</v>
      </c>
      <c r="H94">
        <v>1.8670758940194743</v>
      </c>
      <c r="I94">
        <v>0</v>
      </c>
      <c r="J94">
        <v>5.6992207383470959</v>
      </c>
      <c r="K94">
        <v>0.92324191581887904</v>
      </c>
      <c r="L94">
        <v>0.54375422211511015</v>
      </c>
      <c r="M94">
        <v>4.8579151905127373</v>
      </c>
    </row>
    <row r="95" spans="2:13">
      <c r="B95">
        <v>0</v>
      </c>
      <c r="C95">
        <v>0</v>
      </c>
      <c r="D95">
        <v>3.9249459790564649</v>
      </c>
      <c r="E95">
        <v>1.9647639082922912</v>
      </c>
      <c r="F95">
        <v>0</v>
      </c>
      <c r="G95">
        <v>0</v>
      </c>
      <c r="H95">
        <v>0.50711744365730416</v>
      </c>
      <c r="I95">
        <v>0</v>
      </c>
      <c r="J95">
        <v>0.67874333437567802</v>
      </c>
      <c r="K95">
        <v>0.57343561387680808</v>
      </c>
      <c r="L95">
        <v>0.17062623283899214</v>
      </c>
      <c r="M95">
        <v>0</v>
      </c>
    </row>
    <row r="96" spans="2:13">
      <c r="B96">
        <v>0</v>
      </c>
      <c r="C96">
        <v>11.124041668825933</v>
      </c>
      <c r="D96">
        <v>4.0288315571466109</v>
      </c>
      <c r="E96">
        <v>0</v>
      </c>
      <c r="F96">
        <v>0</v>
      </c>
      <c r="G96">
        <v>0</v>
      </c>
      <c r="H96">
        <v>0</v>
      </c>
      <c r="I96">
        <v>0</v>
      </c>
      <c r="J96">
        <v>0.77044031974926497</v>
      </c>
      <c r="K96">
        <v>2.4225503000050002</v>
      </c>
      <c r="L96">
        <v>0</v>
      </c>
      <c r="M96">
        <v>0</v>
      </c>
    </row>
    <row r="97" spans="2:13">
      <c r="B97">
        <v>0</v>
      </c>
      <c r="C97">
        <v>0</v>
      </c>
      <c r="D97">
        <v>0</v>
      </c>
      <c r="E97">
        <v>7.6869108968550943</v>
      </c>
      <c r="F97">
        <v>0.77920715520847139</v>
      </c>
      <c r="G97">
        <v>0</v>
      </c>
      <c r="H97">
        <v>0.63624115408994231</v>
      </c>
      <c r="I97">
        <v>0</v>
      </c>
      <c r="J97">
        <v>0</v>
      </c>
      <c r="K97">
        <v>1.5626020358484531E-2</v>
      </c>
      <c r="L97">
        <v>0</v>
      </c>
      <c r="M97">
        <v>0</v>
      </c>
    </row>
    <row r="98" spans="2:13">
      <c r="B98">
        <v>0</v>
      </c>
      <c r="D98">
        <v>0.35423937200911076</v>
      </c>
      <c r="E98">
        <v>6.4972862427439706</v>
      </c>
      <c r="F98">
        <v>1.5230679634534781</v>
      </c>
      <c r="G98">
        <v>5.037848704021072</v>
      </c>
      <c r="H98">
        <v>3.377726572755213</v>
      </c>
      <c r="I98">
        <v>1.1291189738731977</v>
      </c>
      <c r="J98">
        <v>0</v>
      </c>
      <c r="K98">
        <v>0.28681705298226368</v>
      </c>
      <c r="L98">
        <v>2.0362239963711843</v>
      </c>
      <c r="M98">
        <v>0.37183164268510399</v>
      </c>
    </row>
    <row r="99" spans="2:13">
      <c r="B99">
        <v>0</v>
      </c>
      <c r="D99">
        <v>2.664249669536237</v>
      </c>
      <c r="F99">
        <v>4.4551213318546035</v>
      </c>
      <c r="H99">
        <v>1.3627413713533205</v>
      </c>
      <c r="I99">
        <v>4.1291816341097309</v>
      </c>
      <c r="K99">
        <v>7.5548881204376697</v>
      </c>
      <c r="M99">
        <v>0</v>
      </c>
    </row>
    <row r="100" spans="2:13">
      <c r="B100">
        <v>1.6606951478520073</v>
      </c>
      <c r="C100">
        <v>1.8976046468512593</v>
      </c>
      <c r="D100">
        <v>0.82533684630637105</v>
      </c>
      <c r="E100">
        <v>9.8322882657000221</v>
      </c>
      <c r="F100">
        <v>2.9994757794621676</v>
      </c>
      <c r="G100">
        <v>0.39061708291551311</v>
      </c>
      <c r="H100">
        <v>1.1828428173713916</v>
      </c>
      <c r="I100">
        <v>1.7488662605877132</v>
      </c>
      <c r="J100">
        <v>1.3270125627716984</v>
      </c>
      <c r="K100">
        <v>2.3911361545045278</v>
      </c>
      <c r="L100">
        <v>2.865244918860216</v>
      </c>
      <c r="M100">
        <v>0.27685645524015912</v>
      </c>
    </row>
    <row r="101" spans="2:13">
      <c r="B101">
        <v>0.20749854755571565</v>
      </c>
      <c r="C101">
        <v>1.2946896966506654</v>
      </c>
      <c r="D101">
        <v>0</v>
      </c>
      <c r="E101">
        <v>3.9034512808499326</v>
      </c>
      <c r="F101">
        <v>6.2015736906309442</v>
      </c>
      <c r="G101">
        <v>5.5425724195814068</v>
      </c>
      <c r="H101">
        <v>2.1631320276440307</v>
      </c>
      <c r="I101">
        <v>3.4860440054791253</v>
      </c>
      <c r="J101">
        <v>1.8653644230307938</v>
      </c>
      <c r="K101">
        <v>2.487680358481827</v>
      </c>
      <c r="L101">
        <v>2.4440993629253205</v>
      </c>
      <c r="M101">
        <v>1.0372143466537187</v>
      </c>
    </row>
    <row r="102" spans="2:13">
      <c r="B102">
        <v>2.1276432403386076</v>
      </c>
      <c r="C102">
        <v>0</v>
      </c>
      <c r="D102">
        <v>8.3608298588077776</v>
      </c>
      <c r="E102">
        <v>0.20823381164671614</v>
      </c>
      <c r="F102">
        <v>1.2346473627327055</v>
      </c>
      <c r="G102">
        <v>0.45805866686866181</v>
      </c>
      <c r="H102">
        <v>3.8289456312568197</v>
      </c>
      <c r="I102">
        <v>1.1126175464875085</v>
      </c>
      <c r="J102">
        <v>0</v>
      </c>
      <c r="K102">
        <v>1.520566921133006</v>
      </c>
      <c r="L102">
        <v>1.795982064089142</v>
      </c>
      <c r="M102">
        <v>10.045722264355609</v>
      </c>
    </row>
    <row r="103" spans="2:13">
      <c r="B103">
        <v>0</v>
      </c>
      <c r="C103">
        <v>0.48744598545516715</v>
      </c>
      <c r="D103">
        <v>0</v>
      </c>
      <c r="E103">
        <v>0.87338669432272253</v>
      </c>
      <c r="F103">
        <v>0.96890207454227351</v>
      </c>
      <c r="G103">
        <v>1.2520702477179806</v>
      </c>
      <c r="H103">
        <v>2.9800196916812838</v>
      </c>
      <c r="I103">
        <v>0</v>
      </c>
      <c r="J103">
        <v>0.78066691202665683</v>
      </c>
      <c r="K103">
        <v>5.3685484875816112</v>
      </c>
      <c r="L103">
        <v>0.71781003058862902</v>
      </c>
      <c r="M103">
        <v>5.2657781855295296</v>
      </c>
    </row>
    <row r="104" spans="2:13">
      <c r="B104">
        <v>0</v>
      </c>
      <c r="C104">
        <v>0</v>
      </c>
      <c r="D104">
        <v>0</v>
      </c>
      <c r="E104">
        <v>0</v>
      </c>
      <c r="F104">
        <v>6.899768475577793</v>
      </c>
      <c r="G104">
        <v>1.5485670885693712</v>
      </c>
      <c r="H104">
        <v>0.25588736728793732</v>
      </c>
      <c r="I104">
        <v>0.67504431346583949</v>
      </c>
      <c r="J104">
        <v>1.0962204165816944</v>
      </c>
      <c r="K104">
        <v>0.7047141063711182</v>
      </c>
      <c r="L104">
        <v>0</v>
      </c>
      <c r="M104">
        <v>4.2426374645155418</v>
      </c>
    </row>
    <row r="105" spans="2:13">
      <c r="B105">
        <v>0</v>
      </c>
      <c r="C105">
        <v>0</v>
      </c>
      <c r="D105">
        <v>4.6786458236747359</v>
      </c>
      <c r="E105">
        <v>2.2683036497999547</v>
      </c>
      <c r="F105">
        <v>1.0095184359223828</v>
      </c>
      <c r="G105">
        <v>11.362907270904135</v>
      </c>
      <c r="H105">
        <v>0.26317547454628792</v>
      </c>
      <c r="I105">
        <v>0.38447207251368559</v>
      </c>
      <c r="J105">
        <v>6.7405073077226865</v>
      </c>
      <c r="K105">
        <v>0</v>
      </c>
      <c r="L105">
        <v>0</v>
      </c>
      <c r="M105">
        <v>3.1742974712085799</v>
      </c>
    </row>
    <row r="106" spans="2:13">
      <c r="B106">
        <v>4.9983756547136382</v>
      </c>
      <c r="C106">
        <v>0</v>
      </c>
      <c r="D106">
        <v>0</v>
      </c>
      <c r="E106">
        <v>1.8852211734108371</v>
      </c>
      <c r="F106">
        <v>1.3457806039109166</v>
      </c>
      <c r="G106">
        <v>1.1405346213915515</v>
      </c>
      <c r="H106">
        <v>4.7696163881097631</v>
      </c>
      <c r="I106">
        <v>0</v>
      </c>
      <c r="J106">
        <v>2.5768305939503207</v>
      </c>
      <c r="K106">
        <v>1.6369651008122892</v>
      </c>
      <c r="L106">
        <v>0</v>
      </c>
      <c r="M106">
        <v>3.1832778365162584</v>
      </c>
    </row>
    <row r="107" spans="2:13">
      <c r="B107">
        <v>0</v>
      </c>
      <c r="C107">
        <v>0</v>
      </c>
      <c r="D107">
        <v>1.2877890649846726</v>
      </c>
      <c r="E107">
        <v>2.216564415302761</v>
      </c>
      <c r="F107">
        <v>3.2285107952996555</v>
      </c>
      <c r="G107">
        <v>4.5683571708629183</v>
      </c>
      <c r="H107">
        <v>2.491081098248574</v>
      </c>
      <c r="I107">
        <v>0.38555421541906187</v>
      </c>
      <c r="J107">
        <v>4.1836313879381057</v>
      </c>
      <c r="K107">
        <v>0.90878789344840649</v>
      </c>
      <c r="L107">
        <v>0.83912848063984369</v>
      </c>
      <c r="M107">
        <v>0.23672145444914827</v>
      </c>
    </row>
    <row r="108" spans="2:13">
      <c r="B108">
        <v>0</v>
      </c>
      <c r="C108">
        <v>0</v>
      </c>
      <c r="D108">
        <v>0.25771392549083749</v>
      </c>
      <c r="E108">
        <v>0.83861869862369609</v>
      </c>
      <c r="F108">
        <v>0</v>
      </c>
      <c r="G108">
        <v>7.6404717156912565E-3</v>
      </c>
      <c r="H108">
        <v>0.76753680802328761</v>
      </c>
      <c r="I108">
        <v>0</v>
      </c>
      <c r="J108">
        <v>0</v>
      </c>
      <c r="K108">
        <v>2.6787670571951137</v>
      </c>
      <c r="L108">
        <v>1.6155863330134559</v>
      </c>
      <c r="M108">
        <v>0</v>
      </c>
    </row>
    <row r="109" spans="2:13">
      <c r="B109">
        <v>0</v>
      </c>
      <c r="C109">
        <v>0</v>
      </c>
      <c r="D109">
        <v>0.89610536720256284</v>
      </c>
      <c r="E109">
        <v>0</v>
      </c>
      <c r="F109">
        <v>5.0282168859989964</v>
      </c>
      <c r="G109">
        <v>0.98139121290035547</v>
      </c>
      <c r="H109">
        <v>0</v>
      </c>
      <c r="I109">
        <v>4.4725927936987233</v>
      </c>
      <c r="J109">
        <v>3.1402015234306964</v>
      </c>
      <c r="K109">
        <v>1.4881323744810731</v>
      </c>
      <c r="L109">
        <v>3.2171410992179545</v>
      </c>
      <c r="M109">
        <v>2.5277656475141823</v>
      </c>
    </row>
    <row r="110" spans="2:13">
      <c r="B110">
        <v>0</v>
      </c>
      <c r="C110">
        <v>0.81010553454048218</v>
      </c>
      <c r="D110">
        <v>3.3492980160101427</v>
      </c>
      <c r="E110">
        <v>0</v>
      </c>
      <c r="F110">
        <v>9.0019122577816102</v>
      </c>
      <c r="G110">
        <v>2.485436670225579</v>
      </c>
      <c r="H110">
        <v>0</v>
      </c>
      <c r="I110">
        <v>0.26366390501281545</v>
      </c>
      <c r="J110">
        <v>5.3663263273838933</v>
      </c>
      <c r="K110">
        <v>1.128668184752919</v>
      </c>
      <c r="L110">
        <v>1.0254289701107744</v>
      </c>
      <c r="M110">
        <v>0</v>
      </c>
    </row>
    <row r="111" spans="2:13">
      <c r="B111">
        <v>1.4494376916646952</v>
      </c>
      <c r="C111">
        <v>0</v>
      </c>
      <c r="D111">
        <v>2.9127168900973657</v>
      </c>
      <c r="E111">
        <v>1.9016181245146784</v>
      </c>
      <c r="F111">
        <v>12.484579700513923</v>
      </c>
      <c r="G111">
        <v>4.9405232736603519</v>
      </c>
      <c r="H111">
        <v>1.2950633630837476</v>
      </c>
      <c r="I111">
        <v>5.8777951738675289E-2</v>
      </c>
      <c r="J111">
        <v>0.44090675914019584</v>
      </c>
      <c r="K111">
        <v>1.3472818371763506</v>
      </c>
      <c r="L111">
        <v>2.5744915286747143</v>
      </c>
      <c r="M111">
        <v>0</v>
      </c>
    </row>
    <row r="112" spans="2:13">
      <c r="B112">
        <v>2.0511548549326797</v>
      </c>
      <c r="C112">
        <v>0</v>
      </c>
      <c r="D112">
        <v>1.0572263879624346</v>
      </c>
      <c r="E112">
        <v>0</v>
      </c>
      <c r="F112">
        <v>0</v>
      </c>
      <c r="G112">
        <v>1.09100600648784</v>
      </c>
      <c r="H112">
        <v>0</v>
      </c>
      <c r="I112">
        <v>0.2900518776510263</v>
      </c>
      <c r="J112">
        <v>0.14322126248348716</v>
      </c>
      <c r="K112">
        <v>2.8675544466865688</v>
      </c>
      <c r="L112">
        <v>0</v>
      </c>
      <c r="M112">
        <v>0.3331510151229507</v>
      </c>
    </row>
    <row r="113" spans="2:13">
      <c r="B113">
        <v>0.65628029385553699</v>
      </c>
      <c r="C113">
        <v>0</v>
      </c>
      <c r="D113">
        <v>0.34846428796705137</v>
      </c>
      <c r="E113">
        <v>0</v>
      </c>
      <c r="F113">
        <v>0</v>
      </c>
      <c r="G113">
        <v>0.24981485284739821</v>
      </c>
      <c r="H113">
        <v>1.2831292510590819</v>
      </c>
      <c r="I113">
        <v>1.5968776489722554</v>
      </c>
      <c r="J113">
        <v>0</v>
      </c>
      <c r="K113">
        <v>1.3900361489690769</v>
      </c>
      <c r="L113">
        <v>1.0649201614387436</v>
      </c>
      <c r="M113">
        <v>0</v>
      </c>
    </row>
    <row r="114" spans="2:13">
      <c r="B114">
        <v>8.1768808104715394</v>
      </c>
      <c r="C114">
        <v>0</v>
      </c>
      <c r="D114">
        <v>0.73149493252474473</v>
      </c>
      <c r="E114">
        <v>0</v>
      </c>
      <c r="F114">
        <v>3.2582147837195401</v>
      </c>
      <c r="G114">
        <v>5.8877806037061493</v>
      </c>
      <c r="H114">
        <v>0</v>
      </c>
      <c r="I114">
        <v>2.4670428516120149</v>
      </c>
      <c r="J114">
        <v>1.8419151024838871</v>
      </c>
      <c r="K114">
        <v>0.11334449435879658</v>
      </c>
      <c r="L114">
        <v>0.14779639007792988</v>
      </c>
      <c r="M114">
        <v>0.88889301229686712</v>
      </c>
    </row>
    <row r="115" spans="2:13">
      <c r="B115">
        <v>16.207434737465714</v>
      </c>
      <c r="C115">
        <v>0.13704022315890255</v>
      </c>
      <c r="D115">
        <v>3.8956408898654158</v>
      </c>
      <c r="E115">
        <v>0</v>
      </c>
      <c r="F115">
        <v>1.085939346812542</v>
      </c>
      <c r="G115">
        <v>0.7959728347164633</v>
      </c>
      <c r="H115">
        <v>7.6878402959676047</v>
      </c>
      <c r="I115">
        <v>0.18107220171820562</v>
      </c>
      <c r="J115">
        <v>0</v>
      </c>
      <c r="K115">
        <v>0.46436520142094651</v>
      </c>
      <c r="L115">
        <v>2.9217383079227539</v>
      </c>
      <c r="M115">
        <v>3.1804539778578875</v>
      </c>
    </row>
    <row r="116" spans="2:13">
      <c r="B116">
        <v>6.8815443021932481</v>
      </c>
      <c r="C116">
        <v>0</v>
      </c>
      <c r="D116">
        <v>0</v>
      </c>
      <c r="E116">
        <v>0</v>
      </c>
      <c r="F116">
        <v>0</v>
      </c>
      <c r="G116">
        <v>1.6184857991297952</v>
      </c>
      <c r="H116">
        <v>1.8961472779250834</v>
      </c>
      <c r="I116">
        <v>2.95294878863406</v>
      </c>
      <c r="J116">
        <v>2.2752072492717166</v>
      </c>
      <c r="K116">
        <v>0.67840771868251992</v>
      </c>
      <c r="L116">
        <v>0</v>
      </c>
      <c r="M116">
        <v>0.98372820936620642</v>
      </c>
    </row>
    <row r="117" spans="2:13">
      <c r="B117">
        <v>0</v>
      </c>
      <c r="C117">
        <v>0.43779533210008997</v>
      </c>
      <c r="D117">
        <v>0</v>
      </c>
      <c r="E117">
        <v>0</v>
      </c>
      <c r="F117">
        <v>0.1056989010120756</v>
      </c>
      <c r="G117">
        <v>1.6394955776683786</v>
      </c>
      <c r="H117">
        <v>1.5378256285268521</v>
      </c>
      <c r="I117">
        <v>0.42274809473300512</v>
      </c>
      <c r="J117">
        <v>0</v>
      </c>
      <c r="K117">
        <v>2.5738162169455778</v>
      </c>
      <c r="L117">
        <v>0</v>
      </c>
      <c r="M117">
        <v>0</v>
      </c>
    </row>
    <row r="118" spans="2:13">
      <c r="B118">
        <v>9.0409692562318327</v>
      </c>
      <c r="C118">
        <v>4.0199681192134706</v>
      </c>
      <c r="D118">
        <v>0.54761223573546436</v>
      </c>
      <c r="E118">
        <v>3.0395247488535295</v>
      </c>
      <c r="F118">
        <v>0</v>
      </c>
      <c r="G118">
        <v>5.3233398974011324E-2</v>
      </c>
      <c r="H118">
        <v>0.12362871687468839</v>
      </c>
      <c r="I118">
        <v>1.4973121057214862</v>
      </c>
      <c r="J118">
        <v>1.1134259730176899</v>
      </c>
      <c r="K118">
        <v>2.8241514611727387</v>
      </c>
      <c r="L118">
        <v>3.8890621219644386</v>
      </c>
      <c r="M118">
        <v>0</v>
      </c>
    </row>
    <row r="119" spans="2:13">
      <c r="B119">
        <v>3.9835969710097565</v>
      </c>
      <c r="C119">
        <v>3.9919968591457105</v>
      </c>
      <c r="D119">
        <v>1.9407610370724946</v>
      </c>
      <c r="E119">
        <v>5.4069718469511567</v>
      </c>
      <c r="F119">
        <v>0</v>
      </c>
      <c r="G119">
        <v>4.9381915983920877</v>
      </c>
      <c r="H119">
        <v>1.2901355653869206</v>
      </c>
      <c r="I119">
        <v>5.1211089358471042</v>
      </c>
      <c r="J119">
        <v>5.4385451418227504</v>
      </c>
      <c r="K119">
        <v>0</v>
      </c>
      <c r="L119">
        <v>1.9001452291737913</v>
      </c>
      <c r="M119">
        <v>1.6745113477066262</v>
      </c>
    </row>
    <row r="120" spans="2:13">
      <c r="B120">
        <v>0</v>
      </c>
      <c r="C120">
        <v>5.3254038664805918</v>
      </c>
      <c r="D120">
        <v>0.33485964501119253</v>
      </c>
      <c r="E120">
        <v>3.6366815344574346</v>
      </c>
      <c r="F120">
        <v>0</v>
      </c>
      <c r="G120">
        <v>0</v>
      </c>
      <c r="H120">
        <v>0</v>
      </c>
      <c r="I120">
        <v>10.574992699705049</v>
      </c>
      <c r="J120">
        <v>1.6922361918320938</v>
      </c>
      <c r="K120">
        <v>2.1346116162657562</v>
      </c>
      <c r="L120">
        <v>0</v>
      </c>
      <c r="M120">
        <v>0</v>
      </c>
    </row>
    <row r="121" spans="2:13">
      <c r="B121">
        <v>5.2265478895070583</v>
      </c>
      <c r="C121">
        <v>0</v>
      </c>
      <c r="D121">
        <v>0.18071951479966139</v>
      </c>
      <c r="E121">
        <v>0</v>
      </c>
      <c r="F121">
        <v>0.37630091709796826</v>
      </c>
      <c r="G121">
        <v>0</v>
      </c>
      <c r="H121">
        <v>0</v>
      </c>
      <c r="I121">
        <v>1.8040856964793643</v>
      </c>
      <c r="J121">
        <v>0</v>
      </c>
      <c r="K121">
        <v>6.1754279376485739</v>
      </c>
      <c r="L121">
        <v>0</v>
      </c>
      <c r="M121">
        <v>13.442981384760349</v>
      </c>
    </row>
    <row r="122" spans="2:13">
      <c r="B122">
        <v>0.41199517493789894</v>
      </c>
      <c r="C122">
        <v>0.43547010055247942</v>
      </c>
      <c r="D122">
        <v>17.156983535111756</v>
      </c>
      <c r="E122">
        <v>0.74334527784165527</v>
      </c>
      <c r="F122">
        <v>0</v>
      </c>
      <c r="G122">
        <v>0</v>
      </c>
      <c r="H122">
        <v>0</v>
      </c>
      <c r="I122">
        <v>0.47701050960048091</v>
      </c>
      <c r="J122">
        <v>0</v>
      </c>
      <c r="K122">
        <v>3.078097690471945</v>
      </c>
      <c r="L122">
        <v>0</v>
      </c>
      <c r="M122">
        <v>2.1944364425201544</v>
      </c>
    </row>
    <row r="123" spans="2:13">
      <c r="B123">
        <v>0.27734184820872559</v>
      </c>
      <c r="C123">
        <v>2.8415758680884098</v>
      </c>
      <c r="D123">
        <v>9.7085425652972805</v>
      </c>
      <c r="E123">
        <v>0.6444007824415503</v>
      </c>
      <c r="F123">
        <v>1.7483740887841697</v>
      </c>
      <c r="G123">
        <v>0.21897108322612066</v>
      </c>
      <c r="H123">
        <v>4.464863435512842</v>
      </c>
      <c r="I123">
        <v>0</v>
      </c>
      <c r="J123">
        <v>6.1707573332484666E-2</v>
      </c>
      <c r="K123">
        <v>1.9638146010965851</v>
      </c>
      <c r="L123">
        <v>0.22203183989263747</v>
      </c>
      <c r="M123">
        <v>0.46908008043612553</v>
      </c>
    </row>
    <row r="124" spans="2:13">
      <c r="B124">
        <v>5.0688816827483461</v>
      </c>
      <c r="C124">
        <v>0</v>
      </c>
      <c r="D124">
        <v>5.834290958013769</v>
      </c>
      <c r="E124">
        <v>4.9866973108937405</v>
      </c>
      <c r="F124">
        <v>0</v>
      </c>
      <c r="G124">
        <v>0</v>
      </c>
      <c r="H124">
        <v>0.40844722640974768</v>
      </c>
      <c r="I124">
        <v>4.0809726027844748</v>
      </c>
      <c r="J124">
        <v>4.4390395096300725</v>
      </c>
      <c r="K124">
        <v>0.43736035370684734</v>
      </c>
      <c r="L124">
        <v>2.4063540242614008</v>
      </c>
      <c r="M124">
        <v>0</v>
      </c>
    </row>
    <row r="125" spans="2:13">
      <c r="B125">
        <v>1.4532439518870273</v>
      </c>
      <c r="C125">
        <v>0</v>
      </c>
      <c r="D125">
        <v>0</v>
      </c>
      <c r="E125">
        <v>3.3706804148089744</v>
      </c>
      <c r="F125">
        <v>0</v>
      </c>
      <c r="G125">
        <v>0</v>
      </c>
      <c r="H125">
        <v>3.9203422581520626</v>
      </c>
      <c r="I125">
        <v>0</v>
      </c>
      <c r="J125">
        <v>8.0038962519806098</v>
      </c>
      <c r="K125">
        <v>0.34507596490584214</v>
      </c>
      <c r="L125">
        <v>0</v>
      </c>
      <c r="M125">
        <v>0.8287872144656917</v>
      </c>
    </row>
    <row r="126" spans="2:13">
      <c r="B126">
        <v>1.087345930715744</v>
      </c>
      <c r="C126">
        <v>0</v>
      </c>
      <c r="D126">
        <v>2.996391170293692E-2</v>
      </c>
      <c r="E126">
        <v>4.6623023562521091</v>
      </c>
      <c r="F126">
        <v>0</v>
      </c>
      <c r="G126">
        <v>0</v>
      </c>
      <c r="H126">
        <v>0.45894600203374664</v>
      </c>
      <c r="I126">
        <v>1.484973643669186</v>
      </c>
      <c r="J126">
        <v>5.6203897329132326</v>
      </c>
      <c r="K126">
        <v>8.0880280041493791</v>
      </c>
      <c r="L126">
        <v>1.7394615431037825</v>
      </c>
      <c r="M126">
        <v>3.1888663143436786</v>
      </c>
    </row>
    <row r="127" spans="2:13">
      <c r="B127">
        <v>0</v>
      </c>
      <c r="C127">
        <v>0</v>
      </c>
      <c r="D127">
        <v>2.0485407100712902</v>
      </c>
      <c r="E127">
        <v>1.6296048617902084</v>
      </c>
      <c r="F127">
        <v>0</v>
      </c>
      <c r="G127">
        <v>0</v>
      </c>
      <c r="H127">
        <v>0</v>
      </c>
      <c r="I127">
        <v>0.60294297596656643</v>
      </c>
      <c r="J127">
        <v>1.7790551576946319</v>
      </c>
      <c r="K127">
        <v>1.6038424437223715</v>
      </c>
      <c r="L127">
        <v>5.8158315124881845</v>
      </c>
      <c r="M127">
        <v>1.1787307483317606</v>
      </c>
    </row>
    <row r="128" spans="2:13">
      <c r="B128">
        <v>0</v>
      </c>
      <c r="C128">
        <v>0</v>
      </c>
      <c r="D128">
        <v>0</v>
      </c>
      <c r="E128">
        <v>6.4452808756898433E-2</v>
      </c>
      <c r="F128">
        <v>0</v>
      </c>
      <c r="G128">
        <v>0</v>
      </c>
      <c r="H128">
        <v>6.2445671686943074</v>
      </c>
      <c r="I128">
        <v>9.0431508851061917</v>
      </c>
      <c r="J128">
        <v>2.0644401872425644</v>
      </c>
      <c r="K128">
        <v>3.930154707947664</v>
      </c>
      <c r="L128">
        <v>1.7422334522748075</v>
      </c>
      <c r="M128">
        <v>0</v>
      </c>
    </row>
    <row r="129" spans="2:13">
      <c r="B129">
        <v>0</v>
      </c>
      <c r="D129">
        <v>5.9423905198905498</v>
      </c>
      <c r="E129">
        <v>2.3142095904177575E-2</v>
      </c>
      <c r="F129">
        <v>0</v>
      </c>
      <c r="G129">
        <v>0</v>
      </c>
      <c r="H129">
        <v>4.6749511756371396</v>
      </c>
      <c r="I129">
        <v>0</v>
      </c>
      <c r="J129">
        <v>0</v>
      </c>
      <c r="K129">
        <v>8.4459376416294946E-2</v>
      </c>
      <c r="L129">
        <v>3.4409803622045572</v>
      </c>
      <c r="M129">
        <v>1.1277413571880877</v>
      </c>
    </row>
    <row r="130" spans="2:13">
      <c r="B130">
        <v>0</v>
      </c>
      <c r="D130">
        <v>3.6003445421942191</v>
      </c>
      <c r="F130">
        <v>5.7985450969027887E-2</v>
      </c>
      <c r="H130">
        <v>11.01900854400416</v>
      </c>
      <c r="I130">
        <v>1.3854110321322417</v>
      </c>
      <c r="K130">
        <v>0</v>
      </c>
      <c r="M130">
        <v>6.689169577866692</v>
      </c>
    </row>
    <row r="131" spans="2:13">
      <c r="B131">
        <v>0.75705838925410129</v>
      </c>
      <c r="C131">
        <v>0.87937716027762847</v>
      </c>
      <c r="D131">
        <v>7.4265326633047799</v>
      </c>
      <c r="E131">
        <v>1.6184480303310453</v>
      </c>
      <c r="F131">
        <v>0.26981613310313807</v>
      </c>
      <c r="G131">
        <v>3.391834660583164</v>
      </c>
      <c r="H131">
        <v>5.414178938708103</v>
      </c>
      <c r="I131">
        <v>3.7595376564616352</v>
      </c>
      <c r="J131">
        <v>1.4173034824324717</v>
      </c>
      <c r="K131">
        <v>0.66891154780847029</v>
      </c>
      <c r="L131">
        <v>0.11888220832033253</v>
      </c>
      <c r="M131">
        <v>1.3419285148989968</v>
      </c>
    </row>
    <row r="132" spans="2:13">
      <c r="B132">
        <v>4.8781686378621814</v>
      </c>
      <c r="C132">
        <v>2.9310749527442437</v>
      </c>
      <c r="D132">
        <v>0</v>
      </c>
      <c r="E132">
        <v>6.5048103060619562</v>
      </c>
      <c r="F132">
        <v>2.3254719710626994</v>
      </c>
      <c r="G132">
        <v>2.121642706136317</v>
      </c>
      <c r="H132">
        <v>6.180263386229691</v>
      </c>
      <c r="I132">
        <v>7.607237415630161</v>
      </c>
      <c r="J132">
        <v>1.4984753862428968</v>
      </c>
      <c r="K132">
        <v>1.5630105527011005</v>
      </c>
      <c r="L132">
        <v>1.6323458526111587</v>
      </c>
      <c r="M132">
        <v>5.2708790140492674</v>
      </c>
    </row>
    <row r="133" spans="2:13">
      <c r="B133">
        <v>1.385244698454412</v>
      </c>
      <c r="C133">
        <v>5.9019377590997832</v>
      </c>
      <c r="D133">
        <v>0</v>
      </c>
      <c r="E133">
        <v>2.5982316039017621</v>
      </c>
      <c r="F133">
        <v>0</v>
      </c>
      <c r="G133">
        <v>5.8911044909490977</v>
      </c>
      <c r="H133">
        <v>0</v>
      </c>
      <c r="I133">
        <v>0</v>
      </c>
      <c r="J133">
        <v>0</v>
      </c>
      <c r="K133">
        <v>0.24555782514730981</v>
      </c>
      <c r="L133">
        <v>0.4188542055549011</v>
      </c>
      <c r="M133">
        <v>0</v>
      </c>
    </row>
    <row r="134" spans="2:13">
      <c r="B134">
        <v>2.8258154890324199</v>
      </c>
      <c r="C134">
        <v>0</v>
      </c>
      <c r="D134">
        <v>1.5379745180851137</v>
      </c>
      <c r="E134">
        <v>3.1874010625593439</v>
      </c>
      <c r="F134">
        <v>0</v>
      </c>
      <c r="G134">
        <v>4.4350540270841181</v>
      </c>
      <c r="H134">
        <v>0.66381321381958658</v>
      </c>
      <c r="I134">
        <v>0</v>
      </c>
      <c r="J134">
        <v>0</v>
      </c>
      <c r="K134">
        <v>1.6329640362943454</v>
      </c>
      <c r="L134">
        <v>0.44646598828057549</v>
      </c>
      <c r="M134">
        <v>4.6907060271833627</v>
      </c>
    </row>
    <row r="135" spans="2:13">
      <c r="B135">
        <v>3.6628613617856636</v>
      </c>
      <c r="C135">
        <v>0</v>
      </c>
      <c r="D135">
        <v>0.90472537509246231</v>
      </c>
      <c r="E135">
        <v>6.6715258567137896</v>
      </c>
      <c r="F135">
        <v>0.25242457709341642</v>
      </c>
      <c r="G135">
        <v>3.1608645447961647</v>
      </c>
      <c r="H135">
        <v>1.2260053646029987</v>
      </c>
      <c r="I135">
        <v>0.27904823399123801</v>
      </c>
      <c r="J135">
        <v>12.70588598703926</v>
      </c>
      <c r="K135">
        <v>3.8282682675535988</v>
      </c>
      <c r="L135">
        <v>4.5326183738365305E-2</v>
      </c>
      <c r="M135">
        <v>0</v>
      </c>
    </row>
    <row r="136" spans="2:13">
      <c r="B136">
        <v>0.9617885570159872</v>
      </c>
      <c r="C136">
        <v>0</v>
      </c>
      <c r="D136">
        <v>1.3079422677346881</v>
      </c>
      <c r="E136">
        <v>1.2349420432629366</v>
      </c>
      <c r="F136">
        <v>0</v>
      </c>
      <c r="G136">
        <v>1.55225423992655</v>
      </c>
      <c r="H136">
        <v>4.7068428467303907</v>
      </c>
      <c r="I136">
        <v>8.8143423023546656</v>
      </c>
      <c r="J136">
        <v>0</v>
      </c>
      <c r="K136">
        <v>3.8014669237087388</v>
      </c>
      <c r="L136">
        <v>2.5649223925778304</v>
      </c>
      <c r="M136">
        <v>0.31867080985089824</v>
      </c>
    </row>
    <row r="137" spans="2:13">
      <c r="B137">
        <v>2.4958330200198664</v>
      </c>
      <c r="C137">
        <v>6.1770488396190109</v>
      </c>
      <c r="D137">
        <v>8.8770184698331587</v>
      </c>
      <c r="E137">
        <v>0.70785166330446081</v>
      </c>
      <c r="F137">
        <v>6.9891591556464308</v>
      </c>
      <c r="G137">
        <v>2.3325768903274322</v>
      </c>
      <c r="H137">
        <v>0.56028102240282174</v>
      </c>
      <c r="I137">
        <v>1.1489643883660057</v>
      </c>
      <c r="J137">
        <v>0.6460357269945769</v>
      </c>
      <c r="K137">
        <v>0</v>
      </c>
      <c r="L137">
        <v>1.6752029586360104</v>
      </c>
      <c r="M137">
        <v>0</v>
      </c>
    </row>
    <row r="138" spans="2:13">
      <c r="B138">
        <v>1.5386309752456206</v>
      </c>
      <c r="C138">
        <v>4.1386000382668238</v>
      </c>
      <c r="D138">
        <v>9.8032806416731896E-3</v>
      </c>
      <c r="E138">
        <v>1.5842160226179482</v>
      </c>
      <c r="F138">
        <v>3.1622189568184127</v>
      </c>
      <c r="G138">
        <v>1.3223612917892431</v>
      </c>
      <c r="H138">
        <v>6.3744732848079906</v>
      </c>
      <c r="I138">
        <v>0.20086073076491517</v>
      </c>
      <c r="J138">
        <v>0.89969814171571039</v>
      </c>
      <c r="K138">
        <v>5.5790229334945929E-2</v>
      </c>
      <c r="L138">
        <v>0</v>
      </c>
      <c r="M138">
        <v>13.78375508649431</v>
      </c>
    </row>
    <row r="139" spans="2:13">
      <c r="B139">
        <v>0.54701953111127843</v>
      </c>
      <c r="C139">
        <v>2.6652318240472428</v>
      </c>
      <c r="D139">
        <v>0.46054767335392238</v>
      </c>
      <c r="E139">
        <v>5.2933543918858179</v>
      </c>
      <c r="F139">
        <v>0</v>
      </c>
      <c r="G139">
        <v>0.25774292229661716</v>
      </c>
      <c r="H139">
        <v>1.6242617903503738</v>
      </c>
      <c r="I139">
        <v>2.9158859524530443</v>
      </c>
      <c r="J139">
        <v>0.59534491373379039</v>
      </c>
      <c r="K139">
        <v>2.9952833421835754</v>
      </c>
      <c r="L139">
        <v>1.1411209843034524</v>
      </c>
      <c r="M139">
        <v>0</v>
      </c>
    </row>
    <row r="140" spans="2:13">
      <c r="B140">
        <v>2.5280920922297265</v>
      </c>
      <c r="C140">
        <v>3.1857717167208892</v>
      </c>
      <c r="D140">
        <v>0.98863504629552279</v>
      </c>
      <c r="E140">
        <v>0.56394581309252889</v>
      </c>
      <c r="F140">
        <v>0</v>
      </c>
      <c r="G140">
        <v>0.31650627120643626</v>
      </c>
      <c r="H140">
        <v>8.0469201987166556</v>
      </c>
      <c r="I140">
        <v>5.4454087668142446</v>
      </c>
      <c r="J140">
        <v>1.3651403572850653</v>
      </c>
      <c r="K140">
        <v>0.90160704528202917</v>
      </c>
      <c r="L140">
        <v>1.0927052237745767</v>
      </c>
      <c r="M140">
        <v>0</v>
      </c>
    </row>
    <row r="141" spans="2:13">
      <c r="B141">
        <v>1.777126509960306</v>
      </c>
      <c r="C141">
        <v>3.9936405733925073</v>
      </c>
      <c r="D141">
        <v>0.65411114194920539</v>
      </c>
      <c r="E141">
        <v>1.7269362207260643</v>
      </c>
      <c r="F141">
        <v>1.8974387087885203</v>
      </c>
      <c r="G141">
        <v>7.1758680671245241</v>
      </c>
      <c r="H141">
        <v>3.4416415749685738</v>
      </c>
      <c r="I141">
        <v>0</v>
      </c>
      <c r="J141">
        <v>7.803392665105064</v>
      </c>
      <c r="K141">
        <v>5.5983410994021074</v>
      </c>
      <c r="L141">
        <v>15.818674411209583</v>
      </c>
      <c r="M141">
        <v>0</v>
      </c>
    </row>
    <row r="142" spans="2:13">
      <c r="B142">
        <v>0</v>
      </c>
      <c r="C142">
        <v>2.4971752621241743</v>
      </c>
      <c r="D142">
        <v>0.52625820449462313</v>
      </c>
      <c r="E142">
        <v>9.7594797062451768</v>
      </c>
      <c r="F142">
        <v>2.6240740559085878</v>
      </c>
      <c r="G142">
        <v>2.022234005171391</v>
      </c>
      <c r="H142">
        <v>6.3576336656935641</v>
      </c>
      <c r="I142">
        <v>0</v>
      </c>
      <c r="J142">
        <v>0.99749940513323077</v>
      </c>
      <c r="K142">
        <v>0</v>
      </c>
      <c r="L142">
        <v>0</v>
      </c>
      <c r="M142">
        <v>0</v>
      </c>
    </row>
    <row r="143" spans="2:13">
      <c r="B143">
        <v>0.77930497459706771</v>
      </c>
      <c r="C143">
        <v>6.7776843941346998</v>
      </c>
      <c r="D143">
        <v>2.2497405805615562</v>
      </c>
      <c r="E143">
        <v>0</v>
      </c>
      <c r="F143">
        <v>0</v>
      </c>
      <c r="G143">
        <v>0.52364084549803658</v>
      </c>
      <c r="H143">
        <v>0</v>
      </c>
      <c r="I143">
        <v>0</v>
      </c>
      <c r="J143">
        <v>3.4102548358864246</v>
      </c>
      <c r="K143">
        <v>6.6527204131111946</v>
      </c>
      <c r="L143">
        <v>0</v>
      </c>
      <c r="M143">
        <v>3.3386150237147909</v>
      </c>
    </row>
    <row r="144" spans="2:13">
      <c r="B144">
        <v>3.7299186913695337</v>
      </c>
      <c r="C144">
        <v>2.5469554405409565E-2</v>
      </c>
      <c r="D144">
        <v>2.0342644592191919</v>
      </c>
      <c r="E144">
        <v>0</v>
      </c>
      <c r="F144">
        <v>0</v>
      </c>
      <c r="G144">
        <v>2.7719602039105955</v>
      </c>
      <c r="H144">
        <v>0</v>
      </c>
      <c r="I144">
        <v>1.0120678588708891</v>
      </c>
      <c r="J144">
        <v>1.035936707632362</v>
      </c>
      <c r="K144">
        <v>0</v>
      </c>
      <c r="L144">
        <v>0</v>
      </c>
      <c r="M144">
        <v>4.3876157292637838</v>
      </c>
    </row>
    <row r="145" spans="2:13">
      <c r="B145">
        <v>1.3824447305768592</v>
      </c>
      <c r="C145">
        <v>1.1280935806236485</v>
      </c>
      <c r="D145">
        <v>2.626896983609134</v>
      </c>
      <c r="E145">
        <v>2.6602417534276568</v>
      </c>
      <c r="F145">
        <v>0</v>
      </c>
      <c r="G145">
        <v>0</v>
      </c>
      <c r="H145">
        <v>7.9945854798727396</v>
      </c>
      <c r="I145">
        <v>0</v>
      </c>
      <c r="J145">
        <v>0</v>
      </c>
      <c r="K145">
        <v>2.9120103483434794</v>
      </c>
      <c r="L145">
        <v>0</v>
      </c>
      <c r="M145">
        <v>0.65729234763269451</v>
      </c>
    </row>
    <row r="146" spans="2:13">
      <c r="B146">
        <v>3.9341525201705299</v>
      </c>
      <c r="C146">
        <v>7.9430288340358723</v>
      </c>
      <c r="D146">
        <v>0</v>
      </c>
      <c r="E146">
        <v>0</v>
      </c>
      <c r="F146">
        <v>1.8979538749273424</v>
      </c>
      <c r="G146">
        <v>3.1007262991249123</v>
      </c>
      <c r="H146">
        <v>1.4754628960623657</v>
      </c>
      <c r="I146">
        <v>5.1214980663675007</v>
      </c>
      <c r="J146">
        <v>2.6153697889583172</v>
      </c>
      <c r="K146">
        <v>0.21495525672840338</v>
      </c>
      <c r="L146">
        <v>6.9453388162014136</v>
      </c>
      <c r="M146">
        <v>3.6960894364257826E-2</v>
      </c>
    </row>
    <row r="147" spans="2:13">
      <c r="B147">
        <v>0.56942029716793563</v>
      </c>
      <c r="C147">
        <v>0</v>
      </c>
      <c r="D147">
        <v>1.9266240150515164</v>
      </c>
      <c r="E147">
        <v>0</v>
      </c>
      <c r="F147">
        <v>2.8522711756843195</v>
      </c>
      <c r="G147">
        <v>0.79630412428045372</v>
      </c>
      <c r="H147">
        <v>0.90516907402347835</v>
      </c>
      <c r="I147">
        <v>2.162618464343947</v>
      </c>
      <c r="J147">
        <v>8.9752793148743155</v>
      </c>
      <c r="K147">
        <v>0.60076358628069493</v>
      </c>
      <c r="L147">
        <v>4.6828706987849758E-2</v>
      </c>
      <c r="M147">
        <v>4.7014279411796878</v>
      </c>
    </row>
    <row r="148" spans="2:13">
      <c r="B148">
        <v>8.9268544247313173</v>
      </c>
      <c r="C148">
        <v>0.90704560711192972</v>
      </c>
      <c r="D148">
        <v>3.3932305139088239</v>
      </c>
      <c r="E148">
        <v>2.0592782854301719</v>
      </c>
      <c r="F148">
        <v>1.7868606579181481</v>
      </c>
      <c r="G148">
        <v>0.5021968978352167</v>
      </c>
      <c r="H148">
        <v>3.3634195003260903</v>
      </c>
      <c r="I148">
        <v>0</v>
      </c>
      <c r="J148">
        <v>5.9379452230452792</v>
      </c>
      <c r="K148">
        <v>1.5259279560817798</v>
      </c>
      <c r="L148">
        <v>9.5175479240138241</v>
      </c>
      <c r="M148">
        <v>0</v>
      </c>
    </row>
    <row r="149" spans="2:13">
      <c r="B149">
        <v>0</v>
      </c>
      <c r="C149">
        <v>3.0955730020000756</v>
      </c>
      <c r="D149">
        <v>3.9433969710870018</v>
      </c>
      <c r="E149">
        <v>0</v>
      </c>
      <c r="F149">
        <v>12.282449640287219</v>
      </c>
      <c r="G149">
        <v>0</v>
      </c>
      <c r="H149">
        <v>0</v>
      </c>
      <c r="I149">
        <v>1.3602285944989725</v>
      </c>
      <c r="J149">
        <v>0.68434787192406921</v>
      </c>
      <c r="K149">
        <v>0.86058773634621588</v>
      </c>
      <c r="L149">
        <v>4.0117348086643085</v>
      </c>
      <c r="M149">
        <v>0.5605746155736504</v>
      </c>
    </row>
    <row r="150" spans="2:13">
      <c r="B150">
        <v>0.84413678714246687</v>
      </c>
      <c r="C150">
        <v>0</v>
      </c>
      <c r="D150">
        <v>0.32692034201035958</v>
      </c>
      <c r="E150">
        <v>0</v>
      </c>
      <c r="F150">
        <v>3.4506940870009846</v>
      </c>
      <c r="G150">
        <v>0.73146772764010881</v>
      </c>
      <c r="H150">
        <v>0</v>
      </c>
      <c r="I150">
        <v>3.223382204865536E-2</v>
      </c>
      <c r="J150">
        <v>1.1548536171836881</v>
      </c>
      <c r="K150">
        <v>2.6309794490579206</v>
      </c>
      <c r="L150">
        <v>2.7543860689788073</v>
      </c>
      <c r="M150">
        <v>0</v>
      </c>
    </row>
    <row r="151" spans="2:13">
      <c r="B151">
        <v>7.277967069174383</v>
      </c>
      <c r="C151">
        <v>0</v>
      </c>
      <c r="D151">
        <v>0.21191288437048811</v>
      </c>
      <c r="E151">
        <v>0</v>
      </c>
      <c r="F151">
        <v>1.4258695452252914</v>
      </c>
      <c r="G151">
        <v>0</v>
      </c>
      <c r="H151">
        <v>7.3015453879758736</v>
      </c>
      <c r="I151">
        <v>0</v>
      </c>
      <c r="J151">
        <v>0</v>
      </c>
      <c r="K151">
        <v>0.27710761161601155</v>
      </c>
      <c r="L151">
        <v>1.3116396497519891</v>
      </c>
      <c r="M151">
        <v>0.63525714803789068</v>
      </c>
    </row>
    <row r="152" spans="2:13">
      <c r="B152">
        <v>0.27408848961343363</v>
      </c>
      <c r="C152">
        <v>5.6766428718463116E-2</v>
      </c>
      <c r="D152">
        <v>0.94962929770911608</v>
      </c>
      <c r="E152">
        <v>0.40700990111030183</v>
      </c>
      <c r="F152">
        <v>0.32143098843408252</v>
      </c>
      <c r="G152">
        <v>7.5694467535003209</v>
      </c>
      <c r="H152">
        <v>1.1858535490662379</v>
      </c>
      <c r="I152">
        <v>0</v>
      </c>
      <c r="J152">
        <v>0</v>
      </c>
      <c r="K152">
        <v>1.1734064402137501</v>
      </c>
      <c r="L152">
        <v>0</v>
      </c>
      <c r="M152">
        <v>0</v>
      </c>
    </row>
    <row r="153" spans="2:13">
      <c r="B153">
        <v>6.6781061107698836</v>
      </c>
      <c r="C153">
        <v>1.0058253732989932</v>
      </c>
      <c r="D153">
        <v>3.3656114688758931</v>
      </c>
      <c r="E153">
        <v>1.3697570108118982</v>
      </c>
      <c r="F153">
        <v>0.26596211029564054</v>
      </c>
      <c r="G153">
        <v>0</v>
      </c>
      <c r="H153">
        <v>0</v>
      </c>
      <c r="I153">
        <v>0.25573552237215846</v>
      </c>
      <c r="J153">
        <v>0</v>
      </c>
      <c r="K153">
        <v>0</v>
      </c>
      <c r="L153">
        <v>0.56039197536654461</v>
      </c>
      <c r="M153">
        <v>3.7813014480260749</v>
      </c>
    </row>
    <row r="154" spans="2:13">
      <c r="B154">
        <v>0</v>
      </c>
      <c r="C154">
        <v>0</v>
      </c>
      <c r="D154">
        <v>2.859464740562629</v>
      </c>
      <c r="E154">
        <v>0</v>
      </c>
      <c r="F154">
        <v>0.51035904201990123</v>
      </c>
      <c r="G154">
        <v>0</v>
      </c>
      <c r="H154">
        <v>0</v>
      </c>
      <c r="I154">
        <v>2.7675696706486037</v>
      </c>
      <c r="J154">
        <v>7.9615113254067271</v>
      </c>
      <c r="K154">
        <v>1.4531919466413616</v>
      </c>
      <c r="L154">
        <v>6.0508404751896858</v>
      </c>
      <c r="M154">
        <v>0.34722060406987632</v>
      </c>
    </row>
    <row r="155" spans="2:13">
      <c r="B155">
        <v>0</v>
      </c>
      <c r="C155">
        <v>0.77276916784353444</v>
      </c>
      <c r="D155">
        <v>2.4535015149073507</v>
      </c>
      <c r="E155">
        <v>0</v>
      </c>
      <c r="F155">
        <v>1.8223472656377644</v>
      </c>
      <c r="G155">
        <v>1.1750616894399735</v>
      </c>
      <c r="H155">
        <v>0.21740489033738503</v>
      </c>
      <c r="I155">
        <v>0</v>
      </c>
      <c r="J155">
        <v>2.9525397499124857</v>
      </c>
      <c r="K155">
        <v>0</v>
      </c>
      <c r="L155">
        <v>0.8785176125236116</v>
      </c>
      <c r="M155">
        <v>3.8183970704461494</v>
      </c>
    </row>
    <row r="156" spans="2:13">
      <c r="B156">
        <v>0</v>
      </c>
      <c r="C156">
        <v>0.1024966447941692</v>
      </c>
      <c r="D156">
        <v>8.3022734660663478</v>
      </c>
      <c r="E156">
        <v>5.0295820353834646</v>
      </c>
      <c r="F156">
        <v>0</v>
      </c>
      <c r="G156">
        <v>0</v>
      </c>
      <c r="H156">
        <v>10.110640624688012</v>
      </c>
      <c r="I156">
        <v>7.3313209086772702</v>
      </c>
      <c r="J156">
        <v>0</v>
      </c>
      <c r="K156">
        <v>0</v>
      </c>
      <c r="L156">
        <v>2.0096582472868567</v>
      </c>
      <c r="M156">
        <v>0.98982404919280176</v>
      </c>
    </row>
    <row r="157" spans="2:13">
      <c r="B157">
        <v>0</v>
      </c>
      <c r="C157">
        <v>3.1825734021927916</v>
      </c>
      <c r="D157">
        <v>6.4772321535640618</v>
      </c>
      <c r="E157">
        <v>0.88334503549595156</v>
      </c>
      <c r="F157">
        <v>0.23535227887152088</v>
      </c>
      <c r="G157">
        <v>6.5512412477370954E-2</v>
      </c>
      <c r="H157">
        <v>0</v>
      </c>
      <c r="I157">
        <v>0</v>
      </c>
      <c r="J157">
        <v>1.1115889058414237</v>
      </c>
      <c r="K157">
        <v>0</v>
      </c>
      <c r="L157">
        <v>9.7068512653931407</v>
      </c>
      <c r="M157">
        <v>0</v>
      </c>
    </row>
    <row r="158" spans="2:13">
      <c r="B158">
        <v>0</v>
      </c>
      <c r="C158">
        <v>0</v>
      </c>
      <c r="D158">
        <v>1.2008372030708792</v>
      </c>
      <c r="E158">
        <v>0.96197613636570234</v>
      </c>
      <c r="F158">
        <v>1.4720879692342941</v>
      </c>
      <c r="G158">
        <v>0</v>
      </c>
      <c r="H158">
        <v>0</v>
      </c>
      <c r="I158">
        <v>0.69573843111850886</v>
      </c>
      <c r="J158">
        <v>2.4181412137290348</v>
      </c>
      <c r="K158">
        <v>2.9757343794450137</v>
      </c>
      <c r="L158">
        <v>7.2321446009257398E-2</v>
      </c>
      <c r="M158">
        <v>1.125510837064799</v>
      </c>
    </row>
    <row r="159" spans="2:13">
      <c r="B159">
        <v>0</v>
      </c>
      <c r="C159">
        <v>0</v>
      </c>
      <c r="D159">
        <v>0.14196086017723131</v>
      </c>
      <c r="E159">
        <v>2.7406210260499799</v>
      </c>
      <c r="F159">
        <v>0</v>
      </c>
      <c r="G159">
        <v>0</v>
      </c>
      <c r="H159">
        <v>0</v>
      </c>
      <c r="I159">
        <v>0.11368924516843686</v>
      </c>
      <c r="J159">
        <v>3.802648133394511</v>
      </c>
      <c r="K159">
        <v>6.0236639477088287</v>
      </c>
      <c r="L159">
        <v>0.37583671690995613</v>
      </c>
      <c r="M159">
        <v>2.4681072993089477</v>
      </c>
    </row>
    <row r="160" spans="2:13">
      <c r="B160">
        <v>2.0376395158218963</v>
      </c>
      <c r="D160">
        <v>0</v>
      </c>
      <c r="E160">
        <v>0</v>
      </c>
      <c r="F160">
        <v>0.82156297904361653</v>
      </c>
      <c r="G160">
        <v>0</v>
      </c>
      <c r="H160">
        <v>0.3171475798813389</v>
      </c>
      <c r="I160">
        <v>1.8376381586678825</v>
      </c>
      <c r="J160">
        <v>8.0042564611455038</v>
      </c>
      <c r="K160">
        <v>0</v>
      </c>
      <c r="L160">
        <v>2.466342293819098</v>
      </c>
      <c r="M160">
        <v>1.6559858315575346</v>
      </c>
    </row>
    <row r="161" spans="2:13">
      <c r="B161">
        <v>0</v>
      </c>
      <c r="D161">
        <v>2.9207788348292336</v>
      </c>
      <c r="F161">
        <v>7.7909994297568188</v>
      </c>
      <c r="H161">
        <v>4.3774383436929813</v>
      </c>
      <c r="I161">
        <v>4.0732146851156257</v>
      </c>
      <c r="K161">
        <v>3.3813849236208324</v>
      </c>
      <c r="M161">
        <v>0</v>
      </c>
    </row>
    <row r="162" spans="2:13">
      <c r="B162">
        <v>1.2358834265455092</v>
      </c>
      <c r="C162">
        <v>2.561860754951323</v>
      </c>
      <c r="D162">
        <v>0.29276094229573368</v>
      </c>
      <c r="E162">
        <v>2.1522061102317869</v>
      </c>
      <c r="F162">
        <v>9.4129810314030262</v>
      </c>
      <c r="G162">
        <v>0.39957832989568892</v>
      </c>
      <c r="H162">
        <v>7.2735218549385117</v>
      </c>
      <c r="I162">
        <v>8.1675271926796494E-2</v>
      </c>
      <c r="J162">
        <v>0.17111309811867939</v>
      </c>
      <c r="K162">
        <v>8.9164327343793968</v>
      </c>
      <c r="L162">
        <v>4.4299205088149858</v>
      </c>
      <c r="M162">
        <v>8.8722516759289451</v>
      </c>
    </row>
    <row r="163" spans="2:13">
      <c r="B163">
        <v>2.1903843211211931</v>
      </c>
      <c r="C163">
        <v>0.75353788800038013</v>
      </c>
      <c r="D163">
        <v>2.1063594515927688</v>
      </c>
      <c r="E163">
        <v>0</v>
      </c>
      <c r="F163">
        <v>4.7615272523917979E-2</v>
      </c>
      <c r="G163">
        <v>2.5234530234801897</v>
      </c>
      <c r="H163">
        <v>0</v>
      </c>
      <c r="I163">
        <v>4.2549587032914662</v>
      </c>
      <c r="J163">
        <v>0</v>
      </c>
      <c r="K163">
        <v>0</v>
      </c>
      <c r="L163">
        <v>0</v>
      </c>
      <c r="M163">
        <v>13.952785567538777</v>
      </c>
    </row>
    <row r="164" spans="2:13">
      <c r="B164">
        <v>6.2609897650355135</v>
      </c>
      <c r="C164">
        <v>7.6835178232022781</v>
      </c>
      <c r="D164">
        <v>0.7276761484934221</v>
      </c>
      <c r="E164">
        <v>0</v>
      </c>
      <c r="F164">
        <v>0.51394650900763472</v>
      </c>
      <c r="G164">
        <v>0.22632143508511859</v>
      </c>
      <c r="H164">
        <v>0</v>
      </c>
      <c r="I164">
        <v>6.3486173251357761E-2</v>
      </c>
      <c r="J164">
        <v>0.96268485842038398</v>
      </c>
      <c r="K164">
        <v>5.4919683210318819</v>
      </c>
      <c r="L164">
        <v>0</v>
      </c>
      <c r="M164">
        <v>1.7168476089024889</v>
      </c>
    </row>
    <row r="165" spans="2:13">
      <c r="B165">
        <v>0</v>
      </c>
      <c r="C165">
        <v>2.0129524722085383</v>
      </c>
      <c r="D165">
        <v>1.9901791153199362</v>
      </c>
      <c r="E165">
        <v>4.3702988990609102</v>
      </c>
      <c r="F165">
        <v>7.8513253452016114</v>
      </c>
      <c r="G165">
        <v>2.3458793467581489</v>
      </c>
      <c r="H165">
        <v>4.6778051601802497</v>
      </c>
      <c r="I165">
        <v>1.6606818605672786</v>
      </c>
      <c r="J165">
        <v>4.1524294342298926</v>
      </c>
      <c r="K165">
        <v>0.73954018201394767</v>
      </c>
      <c r="L165">
        <v>0.71784849113964733</v>
      </c>
      <c r="M165">
        <v>0</v>
      </c>
    </row>
    <row r="166" spans="2:13">
      <c r="B166">
        <v>0</v>
      </c>
      <c r="C166">
        <v>1.1501847050649345</v>
      </c>
      <c r="D166">
        <v>0.52584475796896757</v>
      </c>
      <c r="E166">
        <v>2.9886846843733466</v>
      </c>
      <c r="F166">
        <v>0.36600226435313576</v>
      </c>
      <c r="G166">
        <v>0</v>
      </c>
      <c r="H166">
        <v>4.76357275229614</v>
      </c>
      <c r="I166">
        <v>3.6743459738225548</v>
      </c>
      <c r="J166">
        <v>2.0150386585712283</v>
      </c>
      <c r="K166">
        <v>1.4299741916647213</v>
      </c>
      <c r="L166">
        <v>1.1661457765613195</v>
      </c>
      <c r="M166">
        <v>0</v>
      </c>
    </row>
    <row r="167" spans="2:13">
      <c r="B167">
        <v>0</v>
      </c>
      <c r="C167">
        <v>2.3257930490828587</v>
      </c>
      <c r="D167">
        <v>0</v>
      </c>
      <c r="E167">
        <v>0.21878453703696477</v>
      </c>
      <c r="F167">
        <v>5.9476935724312208</v>
      </c>
      <c r="G167">
        <v>0</v>
      </c>
      <c r="H167">
        <v>0</v>
      </c>
      <c r="I167">
        <v>0.13183475113045187</v>
      </c>
      <c r="J167">
        <v>3.1770113823747348</v>
      </c>
      <c r="K167">
        <v>8.7686053420784749</v>
      </c>
      <c r="L167">
        <v>1.0808360636728889</v>
      </c>
      <c r="M167">
        <v>4.9268109294673117</v>
      </c>
    </row>
    <row r="168" spans="2:13">
      <c r="B168">
        <v>0.78928701401644941</v>
      </c>
      <c r="C168">
        <v>1.3142624174174515</v>
      </c>
      <c r="D168">
        <v>0</v>
      </c>
      <c r="E168">
        <v>12.299241877958382</v>
      </c>
      <c r="F168">
        <v>0.39892493289432845</v>
      </c>
      <c r="G168">
        <v>0</v>
      </c>
      <c r="H168">
        <v>3.2370751347537761</v>
      </c>
      <c r="I168">
        <v>0.2271559593547752</v>
      </c>
      <c r="J168">
        <v>3.4064590230458744</v>
      </c>
      <c r="K168">
        <v>0.46751925422514967</v>
      </c>
      <c r="L168">
        <v>2.7044608346854981</v>
      </c>
      <c r="M168">
        <v>9.1645275250577534</v>
      </c>
    </row>
    <row r="169" spans="2:13">
      <c r="B169">
        <v>0.33130155088725516</v>
      </c>
      <c r="C169">
        <v>0</v>
      </c>
      <c r="D169">
        <v>2.9958961708896594</v>
      </c>
      <c r="E169">
        <v>7.5960118218031614</v>
      </c>
      <c r="F169">
        <v>2.1272666589709206</v>
      </c>
      <c r="G169">
        <v>10.79677569239835</v>
      </c>
      <c r="H169">
        <v>0.89718387706437064</v>
      </c>
      <c r="I169">
        <v>3.7140624493886336</v>
      </c>
      <c r="J169">
        <v>1.1675124924425822</v>
      </c>
      <c r="K169">
        <v>6.7978395309434907</v>
      </c>
      <c r="L169">
        <v>1.6540534794149864</v>
      </c>
      <c r="M169">
        <v>9.1657956461807055E-4</v>
      </c>
    </row>
    <row r="170" spans="2:13">
      <c r="B170">
        <v>1.5481792185047352</v>
      </c>
      <c r="C170">
        <v>0</v>
      </c>
      <c r="D170">
        <v>0.42779340407160626</v>
      </c>
      <c r="E170">
        <v>0</v>
      </c>
      <c r="F170">
        <v>1.3151276019765834</v>
      </c>
      <c r="G170">
        <v>0.60339722331174694</v>
      </c>
      <c r="H170">
        <v>0.81344340879529919</v>
      </c>
      <c r="I170">
        <v>4.6602507594437057</v>
      </c>
      <c r="J170">
        <v>5.187522367464342</v>
      </c>
      <c r="K170">
        <v>0.71365314519808232</v>
      </c>
      <c r="L170">
        <v>6.0734416977869339</v>
      </c>
      <c r="M170">
        <v>12.582992595129863</v>
      </c>
    </row>
    <row r="171" spans="2:13">
      <c r="B171">
        <v>2.58165405625431</v>
      </c>
      <c r="C171">
        <v>0</v>
      </c>
      <c r="D171">
        <v>8.9435927920848695</v>
      </c>
      <c r="E171">
        <v>0</v>
      </c>
      <c r="F171">
        <v>0</v>
      </c>
      <c r="G171">
        <v>0.72567172253280732</v>
      </c>
      <c r="H171">
        <v>4.7756522976373201</v>
      </c>
      <c r="I171">
        <v>2.5359587907116503</v>
      </c>
      <c r="J171">
        <v>2.5255838452633799</v>
      </c>
      <c r="K171">
        <v>0</v>
      </c>
      <c r="L171">
        <v>7.9158484000699536</v>
      </c>
      <c r="M171">
        <v>2.148925986663238</v>
      </c>
    </row>
    <row r="172" spans="2:13">
      <c r="B172">
        <v>0.96257784005298119</v>
      </c>
      <c r="C172">
        <v>0</v>
      </c>
      <c r="D172">
        <v>2.2665204471527387</v>
      </c>
      <c r="E172">
        <v>1.1186902251813913</v>
      </c>
      <c r="F172">
        <v>0</v>
      </c>
      <c r="G172">
        <v>1.0085850938494691</v>
      </c>
      <c r="H172">
        <v>0</v>
      </c>
      <c r="I172">
        <v>0</v>
      </c>
      <c r="J172">
        <v>1.6313980186209185</v>
      </c>
      <c r="K172">
        <v>0</v>
      </c>
      <c r="L172">
        <v>2.5678997359055828</v>
      </c>
      <c r="M172">
        <v>6.2192665891261845</v>
      </c>
    </row>
    <row r="173" spans="2:13">
      <c r="B173">
        <v>11.700897133731136</v>
      </c>
      <c r="C173">
        <v>0</v>
      </c>
      <c r="D173">
        <v>0</v>
      </c>
      <c r="E173">
        <v>6.5792737792241835</v>
      </c>
      <c r="F173">
        <v>0.83010329261951088</v>
      </c>
      <c r="G173">
        <v>4.6741578230908143</v>
      </c>
      <c r="H173">
        <v>1.9189251678207238</v>
      </c>
      <c r="I173">
        <v>9.0354933396481236</v>
      </c>
      <c r="J173">
        <v>0</v>
      </c>
      <c r="K173">
        <v>1.414199605384332</v>
      </c>
      <c r="L173">
        <v>0</v>
      </c>
      <c r="M173">
        <v>4.3135395273269497</v>
      </c>
    </row>
    <row r="174" spans="2:13">
      <c r="B174">
        <v>0.79661332714139355</v>
      </c>
      <c r="C174">
        <v>6.0657783162304746</v>
      </c>
      <c r="D174">
        <v>2.0307701976490318</v>
      </c>
      <c r="E174">
        <v>0</v>
      </c>
      <c r="F174">
        <v>4.0123865616470367</v>
      </c>
      <c r="G174">
        <v>7.4760858744408374</v>
      </c>
      <c r="H174">
        <v>0</v>
      </c>
      <c r="I174">
        <v>0.35657070040923894</v>
      </c>
      <c r="J174">
        <v>1.169457329936</v>
      </c>
      <c r="K174">
        <v>8.6193473523550765E-2</v>
      </c>
      <c r="L174">
        <v>1.3435068557802914</v>
      </c>
      <c r="M174">
        <v>2.9048687986491474E-3</v>
      </c>
    </row>
    <row r="175" spans="2:13">
      <c r="B175">
        <v>0</v>
      </c>
      <c r="C175">
        <v>1.1246343704499462</v>
      </c>
      <c r="D175">
        <v>2.0450166257805198</v>
      </c>
      <c r="E175">
        <v>0</v>
      </c>
      <c r="F175">
        <v>2.1372809215234869</v>
      </c>
      <c r="G175">
        <v>1.157301651547866</v>
      </c>
      <c r="H175">
        <v>0</v>
      </c>
      <c r="I175">
        <v>0.74752590855432477</v>
      </c>
      <c r="J175">
        <v>0.22702781219876375</v>
      </c>
      <c r="K175">
        <v>1.8844403140433774</v>
      </c>
      <c r="L175">
        <v>4.5381558105920465</v>
      </c>
      <c r="M175">
        <v>1.3158259900478133</v>
      </c>
    </row>
    <row r="176" spans="2:13">
      <c r="B176">
        <v>1.0361027727143384</v>
      </c>
      <c r="C176">
        <v>7.0615517825909171</v>
      </c>
      <c r="D176">
        <v>0</v>
      </c>
      <c r="E176">
        <v>9.9290458781592914</v>
      </c>
      <c r="F176">
        <v>0.57674391002401115</v>
      </c>
      <c r="G176">
        <v>0</v>
      </c>
      <c r="H176">
        <v>0.75507980573931988</v>
      </c>
      <c r="I176">
        <v>0.24591377136085407</v>
      </c>
      <c r="J176">
        <v>1.9914775363040687</v>
      </c>
      <c r="K176">
        <v>0</v>
      </c>
      <c r="L176">
        <v>0.13524131020747709</v>
      </c>
      <c r="M176">
        <v>0</v>
      </c>
    </row>
    <row r="177" spans="2:13">
      <c r="B177">
        <v>5.3454512525537483</v>
      </c>
      <c r="C177">
        <v>3.1955868189242267</v>
      </c>
      <c r="D177">
        <v>0</v>
      </c>
      <c r="E177">
        <v>0</v>
      </c>
      <c r="F177">
        <v>2.2507857342626316</v>
      </c>
      <c r="G177">
        <v>0</v>
      </c>
      <c r="H177">
        <v>0.99920414011404024</v>
      </c>
      <c r="I177">
        <v>3.960738131389177</v>
      </c>
      <c r="J177">
        <v>0.18743773359439678</v>
      </c>
      <c r="K177">
        <v>0</v>
      </c>
      <c r="L177">
        <v>3.0979743392924384</v>
      </c>
      <c r="M177">
        <v>0</v>
      </c>
    </row>
    <row r="178" spans="2:13">
      <c r="B178">
        <v>3.2969794525815503</v>
      </c>
      <c r="C178">
        <v>0</v>
      </c>
      <c r="D178">
        <v>0.78614053537458273</v>
      </c>
      <c r="E178">
        <v>0</v>
      </c>
      <c r="F178">
        <v>0</v>
      </c>
      <c r="G178">
        <v>1.2950156190457294</v>
      </c>
      <c r="H178">
        <v>5.7745353024661146</v>
      </c>
      <c r="I178">
        <v>1.6125682180871881</v>
      </c>
      <c r="J178">
        <v>2.2881608342842998</v>
      </c>
      <c r="K178">
        <v>0.87653476904887573</v>
      </c>
      <c r="L178">
        <v>0.40796600580078202</v>
      </c>
      <c r="M178">
        <v>0</v>
      </c>
    </row>
    <row r="179" spans="2:13">
      <c r="B179">
        <v>0</v>
      </c>
      <c r="C179">
        <v>3.383774389819258</v>
      </c>
      <c r="D179">
        <v>0</v>
      </c>
      <c r="E179">
        <v>0</v>
      </c>
      <c r="F179">
        <v>0</v>
      </c>
      <c r="G179">
        <v>3.7717830945874842</v>
      </c>
      <c r="H179">
        <v>0</v>
      </c>
      <c r="I179">
        <v>3.342735381375344</v>
      </c>
      <c r="J179">
        <v>2.5675814122550995</v>
      </c>
      <c r="K179">
        <v>0</v>
      </c>
      <c r="L179">
        <v>0</v>
      </c>
      <c r="M179">
        <v>0</v>
      </c>
    </row>
    <row r="180" spans="2:13">
      <c r="B180">
        <v>0.94623548986952533</v>
      </c>
      <c r="C180">
        <v>2.1178091418998917</v>
      </c>
      <c r="D180">
        <v>2.3526133531726292</v>
      </c>
      <c r="E180">
        <v>0.28545184176231858</v>
      </c>
      <c r="F180">
        <v>0</v>
      </c>
      <c r="G180">
        <v>2.2394846851693151</v>
      </c>
      <c r="H180">
        <v>14.520463070501902</v>
      </c>
      <c r="I180">
        <v>6.2849286441035161</v>
      </c>
      <c r="J180">
        <v>4.3624405570394496</v>
      </c>
      <c r="K180">
        <v>2.4220660810445138</v>
      </c>
      <c r="L180">
        <v>0</v>
      </c>
      <c r="M180">
        <v>1.0136249368933303</v>
      </c>
    </row>
    <row r="181" spans="2:13">
      <c r="B181">
        <v>1.3262744322908642</v>
      </c>
      <c r="C181">
        <v>0.58227581505442305</v>
      </c>
      <c r="D181">
        <v>5.0363946918924301</v>
      </c>
      <c r="E181">
        <v>0.32984414656685979</v>
      </c>
      <c r="F181">
        <v>4.1623610923749688</v>
      </c>
      <c r="G181">
        <v>0</v>
      </c>
      <c r="H181">
        <v>1.7612859842889739</v>
      </c>
      <c r="I181">
        <v>4.0566876544164829</v>
      </c>
      <c r="J181">
        <v>5.4474755291350005</v>
      </c>
      <c r="K181">
        <v>0</v>
      </c>
      <c r="L181">
        <v>0</v>
      </c>
      <c r="M181">
        <v>5.4627614014934975</v>
      </c>
    </row>
    <row r="182" spans="2:13">
      <c r="B182">
        <v>2.7049792801098085</v>
      </c>
      <c r="C182">
        <v>2.0707615517207438</v>
      </c>
      <c r="D182">
        <v>3.5791772911027802</v>
      </c>
      <c r="E182">
        <v>2.8394461750459423</v>
      </c>
      <c r="F182">
        <v>1.880394387101926</v>
      </c>
      <c r="G182">
        <v>1.9841437611899599</v>
      </c>
      <c r="H182">
        <v>9.856923693161237</v>
      </c>
      <c r="I182">
        <v>4.8507620880742772</v>
      </c>
      <c r="J182">
        <v>4.9073481961111165</v>
      </c>
      <c r="K182">
        <v>0</v>
      </c>
      <c r="L182">
        <v>7.0963202337826221</v>
      </c>
      <c r="M182">
        <v>0.51095199271888814</v>
      </c>
    </row>
    <row r="183" spans="2:13">
      <c r="B183">
        <v>1.4013118041791044</v>
      </c>
      <c r="C183">
        <v>0.43990357147072567</v>
      </c>
      <c r="D183">
        <v>1.7696963584754588</v>
      </c>
      <c r="E183">
        <v>1.6173747052423444</v>
      </c>
      <c r="F183">
        <v>2.781182150076055</v>
      </c>
      <c r="G183">
        <v>0</v>
      </c>
      <c r="H183">
        <v>5.8251165286693976</v>
      </c>
      <c r="I183">
        <v>1.5635181920156442</v>
      </c>
      <c r="J183">
        <v>0.81198133646641613</v>
      </c>
      <c r="K183">
        <v>1.0877242353251941</v>
      </c>
      <c r="L183">
        <v>0</v>
      </c>
      <c r="M183">
        <v>0</v>
      </c>
    </row>
    <row r="184" spans="2:13">
      <c r="B184">
        <v>5.09684622375614</v>
      </c>
      <c r="C184">
        <v>2.2146985099812144</v>
      </c>
      <c r="D184">
        <v>0.15390024554821774</v>
      </c>
      <c r="E184">
        <v>0.76118058197626182</v>
      </c>
      <c r="F184">
        <v>5.440803044874027</v>
      </c>
      <c r="G184">
        <v>0</v>
      </c>
      <c r="H184">
        <v>0</v>
      </c>
      <c r="I184">
        <v>0.31091196805225674</v>
      </c>
      <c r="J184">
        <v>10.220327770164678</v>
      </c>
      <c r="K184">
        <v>0.26294904306352512</v>
      </c>
      <c r="L184">
        <v>2.4915272983925538</v>
      </c>
      <c r="M184">
        <v>0</v>
      </c>
    </row>
    <row r="185" spans="2:13">
      <c r="B185">
        <v>2.1184865346238162</v>
      </c>
      <c r="C185">
        <v>12.134514544197449</v>
      </c>
      <c r="D185">
        <v>0</v>
      </c>
      <c r="E185">
        <v>0</v>
      </c>
      <c r="F185">
        <v>2.9476780368706619</v>
      </c>
      <c r="G185">
        <v>0</v>
      </c>
      <c r="H185">
        <v>0</v>
      </c>
      <c r="I185">
        <v>0.39409628923312495</v>
      </c>
      <c r="J185">
        <v>1.4721556841476096</v>
      </c>
      <c r="K185">
        <v>1.8491055927208067</v>
      </c>
      <c r="L185">
        <v>2.5031475080818604</v>
      </c>
      <c r="M185">
        <v>0.22088507801028018</v>
      </c>
    </row>
    <row r="186" spans="2:13">
      <c r="B186">
        <v>1.6745570279814381</v>
      </c>
      <c r="C186">
        <v>0</v>
      </c>
      <c r="D186">
        <v>0</v>
      </c>
      <c r="E186">
        <v>4.997830817395978</v>
      </c>
      <c r="F186">
        <v>0.64182791240209114</v>
      </c>
      <c r="G186">
        <v>0</v>
      </c>
      <c r="H186">
        <v>0</v>
      </c>
      <c r="I186">
        <v>1.4617177019857506</v>
      </c>
      <c r="J186">
        <v>1.302978657567216</v>
      </c>
      <c r="K186">
        <v>0</v>
      </c>
      <c r="L186">
        <v>2.1639445034407663</v>
      </c>
      <c r="M186">
        <v>3.0899029516256791</v>
      </c>
    </row>
    <row r="187" spans="2:13">
      <c r="B187">
        <v>0</v>
      </c>
      <c r="C187">
        <v>9.8011684633972251</v>
      </c>
      <c r="D187">
        <v>2.3246978299506695</v>
      </c>
      <c r="E187">
        <v>0</v>
      </c>
      <c r="F187">
        <v>0</v>
      </c>
      <c r="G187">
        <v>0</v>
      </c>
      <c r="H187">
        <v>0</v>
      </c>
      <c r="I187">
        <v>2.2428744390938435</v>
      </c>
      <c r="J187">
        <v>0.7961300061715203</v>
      </c>
      <c r="K187">
        <v>1.1343717310953945</v>
      </c>
      <c r="L187">
        <v>3.4193406068132175</v>
      </c>
      <c r="M187">
        <v>0</v>
      </c>
    </row>
    <row r="188" spans="2:13">
      <c r="B188">
        <v>2.0156300247920571</v>
      </c>
      <c r="C188">
        <v>0</v>
      </c>
      <c r="D188">
        <v>1.9852813672886775</v>
      </c>
      <c r="E188">
        <v>2.4426616247759574</v>
      </c>
      <c r="F188">
        <v>4.8147362016273076</v>
      </c>
      <c r="G188">
        <v>0</v>
      </c>
      <c r="H188">
        <v>0</v>
      </c>
      <c r="I188">
        <v>0.78460591410817393</v>
      </c>
      <c r="J188">
        <v>0</v>
      </c>
      <c r="K188">
        <v>0</v>
      </c>
      <c r="L188">
        <v>3.0648018732794848</v>
      </c>
      <c r="M188">
        <v>3.582269720405912</v>
      </c>
    </row>
    <row r="189" spans="2:13">
      <c r="B189">
        <v>0.92231779089791432</v>
      </c>
      <c r="C189">
        <v>0</v>
      </c>
      <c r="D189">
        <v>1.9055937768466278</v>
      </c>
      <c r="E189">
        <v>2.5129303635194606</v>
      </c>
      <c r="F189">
        <v>1.578453923749144</v>
      </c>
      <c r="G189">
        <v>0</v>
      </c>
      <c r="H189">
        <v>0</v>
      </c>
      <c r="I189">
        <v>1.4283874410717765</v>
      </c>
      <c r="J189">
        <v>0</v>
      </c>
      <c r="K189">
        <v>7.6476282418603851</v>
      </c>
      <c r="L189">
        <v>6.3865593903270756</v>
      </c>
      <c r="M189">
        <v>2.5806843017788527E-2</v>
      </c>
    </row>
    <row r="190" spans="2:13">
      <c r="B190">
        <v>0</v>
      </c>
      <c r="C190">
        <v>0</v>
      </c>
      <c r="D190">
        <v>0.97089230159331708</v>
      </c>
      <c r="E190">
        <v>0</v>
      </c>
      <c r="F190">
        <v>0</v>
      </c>
      <c r="G190">
        <v>0</v>
      </c>
      <c r="H190">
        <v>0</v>
      </c>
      <c r="I190">
        <v>2.0827111176082398</v>
      </c>
      <c r="J190">
        <v>2.461242688348618</v>
      </c>
      <c r="K190">
        <v>3.2696825307599457</v>
      </c>
      <c r="L190">
        <v>2.3372719933202242</v>
      </c>
      <c r="M190">
        <v>0</v>
      </c>
    </row>
    <row r="191" spans="2:13">
      <c r="B191">
        <v>0</v>
      </c>
      <c r="D191">
        <v>0.55589040463243911</v>
      </c>
      <c r="E191">
        <v>0</v>
      </c>
      <c r="F191">
        <v>4.9407999414154864E-2</v>
      </c>
      <c r="G191">
        <v>3.8925082492306622</v>
      </c>
      <c r="H191">
        <v>2.223870618056945</v>
      </c>
      <c r="I191">
        <v>0</v>
      </c>
      <c r="J191">
        <v>1.6949656946656007</v>
      </c>
      <c r="K191">
        <v>5.6521107479784991</v>
      </c>
      <c r="L191">
        <v>1.8608910143906865</v>
      </c>
      <c r="M191">
        <v>1.071654897651982</v>
      </c>
    </row>
    <row r="192" spans="2:13">
      <c r="B192">
        <v>0</v>
      </c>
      <c r="D192">
        <v>5.3825796508721355</v>
      </c>
      <c r="F192">
        <v>0.41791145093299797</v>
      </c>
      <c r="H192">
        <v>3.4861384350785181</v>
      </c>
      <c r="I192">
        <v>4.9320899442516843</v>
      </c>
      <c r="K192">
        <v>2.9493250118969159</v>
      </c>
      <c r="M192">
        <v>0</v>
      </c>
    </row>
    <row r="193" spans="1:13">
      <c r="B193">
        <v>2.4548006513133362</v>
      </c>
      <c r="C193">
        <v>0.81554079744975916</v>
      </c>
      <c r="D193">
        <v>6.8940895582106712E-3</v>
      </c>
      <c r="E193">
        <v>0.35094497248345352</v>
      </c>
      <c r="F193">
        <v>2.6564068089071418</v>
      </c>
      <c r="G193">
        <v>3.5879943147505045</v>
      </c>
      <c r="H193">
        <v>1.385138152912575</v>
      </c>
      <c r="I193">
        <v>2.7637806629088066</v>
      </c>
      <c r="J193">
        <v>1.9600591230773623</v>
      </c>
      <c r="K193">
        <v>2.5566814640467501</v>
      </c>
      <c r="L193">
        <v>3.9768953890887988</v>
      </c>
      <c r="M193">
        <v>1.0683714215743261</v>
      </c>
    </row>
    <row r="194" spans="1:13">
      <c r="B194">
        <v>4.611585303189476</v>
      </c>
      <c r="C194">
        <v>0.40160043305531162</v>
      </c>
      <c r="D194">
        <v>2.2836828729853957</v>
      </c>
      <c r="E194">
        <v>5.8194376082037396</v>
      </c>
      <c r="F194">
        <v>0</v>
      </c>
      <c r="G194">
        <v>2.2215517046528492</v>
      </c>
      <c r="H194">
        <v>1.580980848817777</v>
      </c>
      <c r="I194">
        <v>0</v>
      </c>
      <c r="J194">
        <v>1.2366652699019696</v>
      </c>
      <c r="K194">
        <v>0.55304820640343677</v>
      </c>
      <c r="L194">
        <v>0</v>
      </c>
      <c r="M194">
        <v>0.37924537266854497</v>
      </c>
    </row>
    <row r="195" spans="1:13">
      <c r="B195">
        <v>4.4042579010688678</v>
      </c>
      <c r="C195">
        <v>2.5056632061394057</v>
      </c>
      <c r="D195">
        <v>0.13002713474169761</v>
      </c>
      <c r="E195">
        <v>4.2757308293754805</v>
      </c>
      <c r="F195">
        <v>0</v>
      </c>
      <c r="G195">
        <v>0.259968394730339</v>
      </c>
      <c r="H195">
        <v>6.5897823369984065</v>
      </c>
      <c r="I195">
        <v>0</v>
      </c>
      <c r="J195">
        <v>1.7431238376153069</v>
      </c>
      <c r="K195">
        <v>7.1585271850768839</v>
      </c>
      <c r="L195">
        <v>5.694437822687263</v>
      </c>
      <c r="M195">
        <v>8.173007918659744</v>
      </c>
    </row>
    <row r="196" spans="1:13">
      <c r="B196">
        <v>0</v>
      </c>
      <c r="C196">
        <v>6.1687477104545163</v>
      </c>
      <c r="D196">
        <v>0</v>
      </c>
      <c r="E196">
        <v>0.26273154607791532</v>
      </c>
      <c r="F196">
        <v>14.471178440493832</v>
      </c>
      <c r="G196">
        <v>0</v>
      </c>
      <c r="H196">
        <v>1.339188407839474</v>
      </c>
      <c r="I196">
        <v>0</v>
      </c>
      <c r="J196">
        <v>0.88678412958527031</v>
      </c>
      <c r="K196">
        <v>0</v>
      </c>
      <c r="L196">
        <v>3.0977547414387852</v>
      </c>
      <c r="M196">
        <v>0</v>
      </c>
    </row>
    <row r="197" spans="1:13">
      <c r="B197">
        <v>3.5263878519192629</v>
      </c>
      <c r="C197">
        <v>0</v>
      </c>
      <c r="D197">
        <v>7.8254582628020541</v>
      </c>
      <c r="E197">
        <v>3.3239729869682586</v>
      </c>
      <c r="F197">
        <v>1.2585476991060613</v>
      </c>
      <c r="G197">
        <v>0</v>
      </c>
      <c r="H197">
        <v>7.0881934618071734</v>
      </c>
      <c r="I197">
        <v>0</v>
      </c>
      <c r="J197">
        <v>7.0460724708095492</v>
      </c>
      <c r="K197">
        <v>0</v>
      </c>
      <c r="L197">
        <v>0</v>
      </c>
      <c r="M197">
        <v>0</v>
      </c>
    </row>
    <row r="198" spans="1:13">
      <c r="B198">
        <v>0.20312489597974659</v>
      </c>
      <c r="C198">
        <v>0</v>
      </c>
      <c r="D198">
        <v>0.94756741100379549</v>
      </c>
      <c r="E198">
        <v>5.7610555045262082</v>
      </c>
      <c r="F198">
        <v>0.17613526202240587</v>
      </c>
      <c r="G198">
        <v>0</v>
      </c>
      <c r="H198">
        <v>0.22790594580521986</v>
      </c>
      <c r="I198">
        <v>8.4068630429705706</v>
      </c>
      <c r="J198">
        <v>0</v>
      </c>
      <c r="K198">
        <v>2.5818431507554629</v>
      </c>
      <c r="L198">
        <v>1.0354259860255506</v>
      </c>
      <c r="M198">
        <v>0</v>
      </c>
    </row>
    <row r="199" spans="1:13">
      <c r="B199">
        <v>1.182122150095023</v>
      </c>
      <c r="C199">
        <v>0</v>
      </c>
      <c r="D199">
        <v>0.56491276410117985</v>
      </c>
      <c r="E199">
        <v>0</v>
      </c>
      <c r="F199">
        <v>3.4583254296162789</v>
      </c>
      <c r="G199">
        <v>0</v>
      </c>
      <c r="H199">
        <v>0.10608809657626787</v>
      </c>
      <c r="I199">
        <v>1.0007485762418102</v>
      </c>
      <c r="J199">
        <v>2.0643317468061388</v>
      </c>
      <c r="K199">
        <v>0</v>
      </c>
      <c r="L199">
        <v>3.2448440505834526</v>
      </c>
      <c r="M199">
        <v>0</v>
      </c>
    </row>
    <row r="200" spans="1:13">
      <c r="B200">
        <v>4.1288288364917776</v>
      </c>
      <c r="C200">
        <v>0</v>
      </c>
      <c r="D200">
        <v>3.1389109528335859</v>
      </c>
      <c r="E200">
        <v>0</v>
      </c>
      <c r="F200">
        <v>0.90069214092978178</v>
      </c>
      <c r="G200">
        <v>0</v>
      </c>
      <c r="H200">
        <v>2.383329023509372</v>
      </c>
      <c r="I200">
        <v>0</v>
      </c>
      <c r="J200">
        <v>2.0255473711130816</v>
      </c>
      <c r="K200">
        <v>0.65023799697809104</v>
      </c>
      <c r="L200">
        <v>0</v>
      </c>
      <c r="M200">
        <v>0</v>
      </c>
    </row>
    <row r="201" spans="1:13">
      <c r="B201">
        <v>7.9594469169912019</v>
      </c>
      <c r="C201">
        <v>0</v>
      </c>
      <c r="D201">
        <v>0</v>
      </c>
      <c r="E201">
        <v>0</v>
      </c>
      <c r="F201">
        <v>3.5182918966206653</v>
      </c>
      <c r="G201">
        <v>2.7276234319574</v>
      </c>
      <c r="H201">
        <v>0</v>
      </c>
      <c r="I201">
        <v>3.1802694015056252</v>
      </c>
      <c r="J201">
        <v>3.8197581599997226</v>
      </c>
      <c r="K201">
        <v>2.5597548832121717</v>
      </c>
      <c r="L201">
        <v>0</v>
      </c>
      <c r="M201">
        <v>0</v>
      </c>
    </row>
    <row r="202" spans="1:13">
      <c r="B202">
        <v>0</v>
      </c>
      <c r="C202">
        <v>0</v>
      </c>
      <c r="D202">
        <v>0.85262168435698571</v>
      </c>
      <c r="E202">
        <v>0</v>
      </c>
      <c r="F202">
        <v>1.1434412907250242</v>
      </c>
      <c r="G202">
        <v>3.0351057914040305</v>
      </c>
      <c r="H202">
        <v>0</v>
      </c>
      <c r="I202">
        <v>5.0191672563815515E-2</v>
      </c>
      <c r="J202">
        <v>0.1288786427087795</v>
      </c>
      <c r="K202">
        <v>3.8021950848210069</v>
      </c>
      <c r="L202">
        <v>6.1386302589881883</v>
      </c>
      <c r="M202">
        <v>0.50796718856174949</v>
      </c>
    </row>
    <row r="203" spans="1:13">
      <c r="A203" s="96"/>
      <c r="B203">
        <v>0</v>
      </c>
      <c r="C203">
        <v>0</v>
      </c>
      <c r="D203">
        <v>0</v>
      </c>
      <c r="E203">
        <v>1.5002303739491689</v>
      </c>
      <c r="F203">
        <v>5.3037116851791177</v>
      </c>
      <c r="G203">
        <v>0.66621254097414118</v>
      </c>
      <c r="H203">
        <v>0.80012415154946037</v>
      </c>
      <c r="I203">
        <v>0.89653960829318258</v>
      </c>
      <c r="J203">
        <v>1.4144745772323304</v>
      </c>
      <c r="K203">
        <v>0</v>
      </c>
      <c r="L203">
        <v>0</v>
      </c>
      <c r="M203">
        <v>2.4252864597040857</v>
      </c>
    </row>
    <row r="204" spans="1:13">
      <c r="B204">
        <v>0</v>
      </c>
      <c r="C204">
        <v>0</v>
      </c>
      <c r="D204">
        <v>0</v>
      </c>
      <c r="E204">
        <v>0</v>
      </c>
      <c r="F204">
        <v>9.7665697300434479E-2</v>
      </c>
      <c r="G204">
        <v>0</v>
      </c>
      <c r="H204">
        <v>11.850502956969381</v>
      </c>
      <c r="I204">
        <v>10.259889590344979</v>
      </c>
      <c r="J204">
        <v>0</v>
      </c>
      <c r="K204">
        <v>2.5832190131983408</v>
      </c>
      <c r="L204">
        <v>0</v>
      </c>
      <c r="M204">
        <v>0.17481401489377715</v>
      </c>
    </row>
    <row r="205" spans="1:13">
      <c r="B205">
        <v>0</v>
      </c>
      <c r="C205">
        <v>1.0378010104358777</v>
      </c>
      <c r="D205">
        <v>0</v>
      </c>
      <c r="E205">
        <v>1.667550238951772</v>
      </c>
      <c r="F205">
        <v>10.773751754742737</v>
      </c>
      <c r="G205">
        <v>4.6916206710880592</v>
      </c>
      <c r="H205">
        <v>4.1530224427812614</v>
      </c>
      <c r="I205">
        <v>0</v>
      </c>
      <c r="J205">
        <v>3.2398418073355595</v>
      </c>
      <c r="K205">
        <v>1.6580154553748225</v>
      </c>
      <c r="L205">
        <v>1.3135158675611689</v>
      </c>
      <c r="M205">
        <v>1.4776923272595408</v>
      </c>
    </row>
    <row r="206" spans="1:13">
      <c r="B206">
        <v>1.2971570594456154</v>
      </c>
      <c r="C206">
        <v>0.37682808377806581</v>
      </c>
      <c r="D206">
        <v>0</v>
      </c>
      <c r="E206">
        <v>0</v>
      </c>
      <c r="F206">
        <v>0</v>
      </c>
      <c r="G206">
        <v>0</v>
      </c>
      <c r="H206">
        <v>1.9880083009468545</v>
      </c>
      <c r="I206">
        <v>1.3897770195789692</v>
      </c>
      <c r="J206">
        <v>0</v>
      </c>
      <c r="K206">
        <v>0</v>
      </c>
      <c r="L206">
        <v>0</v>
      </c>
      <c r="M206">
        <v>3.1486279539602688</v>
      </c>
    </row>
    <row r="207" spans="1:13">
      <c r="B207">
        <v>0</v>
      </c>
      <c r="C207">
        <v>12.673242289946609</v>
      </c>
      <c r="D207">
        <v>0</v>
      </c>
      <c r="E207">
        <v>1.2097970243786369</v>
      </c>
      <c r="F207">
        <v>0</v>
      </c>
      <c r="G207">
        <v>6.5678538861231299</v>
      </c>
      <c r="H207">
        <v>1.145244856427249</v>
      </c>
      <c r="I207">
        <v>0.14355422457176095</v>
      </c>
      <c r="J207">
        <v>2.4982660649131865</v>
      </c>
      <c r="K207">
        <v>0</v>
      </c>
      <c r="L207">
        <v>1.5626983145776023</v>
      </c>
      <c r="M207">
        <v>3.5971271327863876</v>
      </c>
    </row>
    <row r="208" spans="1:13">
      <c r="B208">
        <v>3.7540986564719661</v>
      </c>
      <c r="C208">
        <v>0.87406408372671662</v>
      </c>
      <c r="D208">
        <v>0.69921648244790291</v>
      </c>
      <c r="E208">
        <v>1.9895897604217009E-2</v>
      </c>
      <c r="F208">
        <v>0</v>
      </c>
      <c r="G208">
        <v>0</v>
      </c>
      <c r="H208">
        <v>0</v>
      </c>
      <c r="I208">
        <v>1.5381531949287504</v>
      </c>
      <c r="J208">
        <v>1.388058776624411</v>
      </c>
      <c r="K208">
        <v>0</v>
      </c>
      <c r="L208">
        <v>1.8452070855712639</v>
      </c>
      <c r="M208">
        <v>1.8060558525725885</v>
      </c>
    </row>
    <row r="209" spans="2:13">
      <c r="B209">
        <v>0.39075876340900273</v>
      </c>
      <c r="C209">
        <v>0.95237723852906553</v>
      </c>
      <c r="D209">
        <v>1.4863855242433881</v>
      </c>
      <c r="E209">
        <v>2.8359195576401119</v>
      </c>
      <c r="F209">
        <v>3.4911539484985039</v>
      </c>
      <c r="G209">
        <v>1.7458528906200654</v>
      </c>
      <c r="H209">
        <v>0</v>
      </c>
      <c r="I209">
        <v>0.77991139957846523</v>
      </c>
      <c r="J209">
        <v>8.125910488110561</v>
      </c>
      <c r="K209">
        <v>10.167790560995352</v>
      </c>
      <c r="L209">
        <v>2.371108085305587</v>
      </c>
      <c r="M209">
        <v>5.6624856096406102</v>
      </c>
    </row>
    <row r="210" spans="2:13">
      <c r="B210">
        <v>0</v>
      </c>
      <c r="C210">
        <v>1.8632286196467414</v>
      </c>
      <c r="D210">
        <v>0</v>
      </c>
      <c r="E210">
        <v>1.9446567321278834</v>
      </c>
      <c r="F210">
        <v>0</v>
      </c>
      <c r="G210">
        <v>2.2878845151153042</v>
      </c>
      <c r="H210">
        <v>0</v>
      </c>
      <c r="I210">
        <v>3.7541870556708186</v>
      </c>
      <c r="J210">
        <v>6.432085740664939E-2</v>
      </c>
      <c r="K210">
        <v>8.6579144086532356</v>
      </c>
      <c r="L210">
        <v>2.1646713173073753</v>
      </c>
      <c r="M210">
        <v>4.8570688815106209</v>
      </c>
    </row>
    <row r="211" spans="2:13">
      <c r="B211">
        <v>0</v>
      </c>
      <c r="C211">
        <v>0.80869828942654431</v>
      </c>
      <c r="D211">
        <v>0.17909522164052752</v>
      </c>
      <c r="E211">
        <v>1.8111814885383981</v>
      </c>
      <c r="F211">
        <v>1.3354309730962053E-2</v>
      </c>
      <c r="G211">
        <v>0</v>
      </c>
      <c r="H211">
        <v>0</v>
      </c>
      <c r="I211">
        <v>0</v>
      </c>
      <c r="J211">
        <v>0.59916989399378429</v>
      </c>
      <c r="K211">
        <v>0.89385149716263779</v>
      </c>
      <c r="L211">
        <v>6.4377709874393103</v>
      </c>
      <c r="M211">
        <v>7.3718782567775625</v>
      </c>
    </row>
    <row r="212" spans="2:13">
      <c r="B212">
        <v>0</v>
      </c>
      <c r="C212">
        <v>0.65738999806992615</v>
      </c>
      <c r="D212">
        <v>2.0766869432775765</v>
      </c>
      <c r="E212">
        <v>1.4836167945943401</v>
      </c>
      <c r="F212">
        <v>1.1909536049957659</v>
      </c>
      <c r="G212">
        <v>0.53260582530092249</v>
      </c>
      <c r="H212">
        <v>0</v>
      </c>
      <c r="I212">
        <v>4.1418972433139194</v>
      </c>
      <c r="J212">
        <v>0.26860621165069498</v>
      </c>
      <c r="K212">
        <v>5.973650840367438</v>
      </c>
      <c r="L212">
        <v>1.5054767711308894</v>
      </c>
      <c r="M212">
        <v>5.277985212021834</v>
      </c>
    </row>
    <row r="213" spans="2:13">
      <c r="B213">
        <v>2.8198617824935122</v>
      </c>
      <c r="C213">
        <v>2.6838181398532028</v>
      </c>
      <c r="D213">
        <v>3.2994261300003092</v>
      </c>
      <c r="E213">
        <v>2.114997151092683</v>
      </c>
      <c r="F213">
        <v>0.77788725499900757</v>
      </c>
      <c r="G213">
        <v>2.115516633660921</v>
      </c>
      <c r="H213">
        <v>4.632229411970167</v>
      </c>
      <c r="I213">
        <v>0</v>
      </c>
      <c r="J213">
        <v>0</v>
      </c>
      <c r="K213">
        <v>0</v>
      </c>
      <c r="L213">
        <v>3.8166955942519589</v>
      </c>
      <c r="M213">
        <v>0</v>
      </c>
    </row>
    <row r="214" spans="2:13">
      <c r="B214">
        <v>7.3644361354696164</v>
      </c>
      <c r="C214">
        <v>1.7724257060770061</v>
      </c>
      <c r="D214">
        <v>0.85478543977851928</v>
      </c>
      <c r="E214">
        <v>0.8533323796539648</v>
      </c>
      <c r="F214">
        <v>4.1914105866771276</v>
      </c>
      <c r="G214">
        <v>7.7672384465529776</v>
      </c>
      <c r="H214">
        <v>6.0807834523241624</v>
      </c>
      <c r="I214">
        <v>3.8502276072435251</v>
      </c>
      <c r="J214">
        <v>0</v>
      </c>
      <c r="K214">
        <v>1.3169435815510222</v>
      </c>
      <c r="L214">
        <v>0</v>
      </c>
      <c r="M214">
        <v>0.43398356006151156</v>
      </c>
    </row>
    <row r="215" spans="2:13">
      <c r="B215">
        <v>0.67412294050912547</v>
      </c>
      <c r="C215">
        <v>1.7508737285449045</v>
      </c>
      <c r="D215">
        <v>0.88983045194576826</v>
      </c>
      <c r="E215">
        <v>6.9404919149560082E-2</v>
      </c>
      <c r="F215">
        <v>1.3129983610736098</v>
      </c>
      <c r="G215">
        <v>0</v>
      </c>
      <c r="H215">
        <v>7.0008425392729862E-2</v>
      </c>
      <c r="I215">
        <v>1.877125919036597</v>
      </c>
      <c r="J215">
        <v>0</v>
      </c>
      <c r="K215">
        <v>4.7525473340033901</v>
      </c>
      <c r="L215">
        <v>6.0045996769956504</v>
      </c>
      <c r="M215">
        <v>0.44271824064708554</v>
      </c>
    </row>
    <row r="216" spans="2:13">
      <c r="B216">
        <v>3.175229562409561</v>
      </c>
      <c r="C216">
        <v>0.77496571190998054</v>
      </c>
      <c r="D216">
        <v>2.2960069591216432</v>
      </c>
      <c r="E216">
        <v>1.1815819289285956</v>
      </c>
      <c r="F216">
        <v>2.0553493513635441</v>
      </c>
      <c r="G216">
        <v>1.1064229512495267</v>
      </c>
      <c r="H216">
        <v>2.6422165774700717</v>
      </c>
      <c r="I216">
        <v>6.1440341363574396</v>
      </c>
      <c r="J216">
        <v>0</v>
      </c>
      <c r="K216">
        <v>2.473623329515187</v>
      </c>
      <c r="L216">
        <v>1.3010001685318595</v>
      </c>
      <c r="M216">
        <v>0.31633290485876425</v>
      </c>
    </row>
    <row r="217" spans="2:13">
      <c r="B217">
        <v>0.38961170721755606</v>
      </c>
      <c r="C217">
        <v>0.70462095183144047</v>
      </c>
      <c r="D217">
        <v>5.1712792770807026</v>
      </c>
      <c r="E217">
        <v>0.78541981071024569</v>
      </c>
      <c r="F217">
        <v>4.3525386184227397</v>
      </c>
      <c r="G217">
        <v>0</v>
      </c>
      <c r="H217">
        <v>3.715674804288041</v>
      </c>
      <c r="I217">
        <v>0</v>
      </c>
      <c r="J217">
        <v>1.2868200749063405</v>
      </c>
      <c r="K217">
        <v>0</v>
      </c>
      <c r="L217">
        <v>0</v>
      </c>
      <c r="M217">
        <v>0</v>
      </c>
    </row>
    <row r="218" spans="2:13">
      <c r="B218">
        <v>9.0351302013409853</v>
      </c>
      <c r="C218">
        <v>1.6674153605583577</v>
      </c>
      <c r="D218">
        <v>0</v>
      </c>
      <c r="E218">
        <v>4.4235482303720763</v>
      </c>
      <c r="F218">
        <v>4.5384320354454903</v>
      </c>
      <c r="G218">
        <v>0</v>
      </c>
      <c r="H218">
        <v>0</v>
      </c>
      <c r="I218">
        <v>0</v>
      </c>
      <c r="J218">
        <v>0.96622111720392767</v>
      </c>
      <c r="K218">
        <v>5.2683495301968426</v>
      </c>
      <c r="L218">
        <v>0</v>
      </c>
      <c r="M218">
        <v>3.6902135988153648</v>
      </c>
    </row>
    <row r="219" spans="2:13">
      <c r="B219">
        <v>0.96875072280064545</v>
      </c>
      <c r="C219">
        <v>3.0653667962508844</v>
      </c>
      <c r="D219">
        <v>0.45986392959612665</v>
      </c>
      <c r="E219">
        <v>6.1179363105143905</v>
      </c>
      <c r="F219">
        <v>4.1185659289975618</v>
      </c>
      <c r="G219">
        <v>0</v>
      </c>
      <c r="H219">
        <v>0</v>
      </c>
      <c r="I219">
        <v>0</v>
      </c>
      <c r="J219">
        <v>0</v>
      </c>
      <c r="K219">
        <v>0.47664868106710817</v>
      </c>
      <c r="L219">
        <v>1.3026515572908699</v>
      </c>
      <c r="M219">
        <v>1.9394968099157179</v>
      </c>
    </row>
    <row r="220" spans="2:13">
      <c r="B220">
        <v>6.2943508879452121</v>
      </c>
      <c r="C220">
        <v>0</v>
      </c>
      <c r="D220">
        <v>2.7012457875186389</v>
      </c>
      <c r="E220">
        <v>0.78369546610677832</v>
      </c>
      <c r="F220">
        <v>0</v>
      </c>
      <c r="G220">
        <v>0</v>
      </c>
      <c r="H220">
        <v>0</v>
      </c>
      <c r="I220">
        <v>9.5177343076206053</v>
      </c>
      <c r="J220">
        <v>0</v>
      </c>
      <c r="K220">
        <v>0</v>
      </c>
      <c r="L220">
        <v>2.2279619909088861</v>
      </c>
      <c r="M220">
        <v>0</v>
      </c>
    </row>
    <row r="221" spans="2:13">
      <c r="B221">
        <v>0.42500024747859033</v>
      </c>
      <c r="C221">
        <v>0</v>
      </c>
      <c r="D221">
        <v>3.3108407017576447</v>
      </c>
      <c r="E221">
        <v>0.48937376121260118</v>
      </c>
      <c r="F221">
        <v>1.3380429706962567</v>
      </c>
      <c r="G221">
        <v>0</v>
      </c>
      <c r="H221">
        <v>0</v>
      </c>
      <c r="I221">
        <v>1.2066655291978781</v>
      </c>
      <c r="J221">
        <v>0</v>
      </c>
      <c r="K221">
        <v>0</v>
      </c>
      <c r="L221">
        <v>1.5219862693227833E-2</v>
      </c>
      <c r="M221">
        <v>1.3089857679389303</v>
      </c>
    </row>
    <row r="222" spans="2:13">
      <c r="B222">
        <v>0</v>
      </c>
      <c r="D222">
        <v>0.56239026222951982</v>
      </c>
      <c r="E222">
        <v>6.0488524683689873</v>
      </c>
      <c r="F222">
        <v>7.2517290914180261</v>
      </c>
      <c r="G222">
        <v>0.30018197268100899</v>
      </c>
      <c r="H222">
        <v>1.1700042611562553</v>
      </c>
      <c r="I222">
        <v>5.8100250052573825</v>
      </c>
      <c r="J222">
        <v>0</v>
      </c>
      <c r="K222">
        <v>1.5258828879866275</v>
      </c>
      <c r="L222">
        <v>3.5769795777856954</v>
      </c>
      <c r="M222">
        <v>6.6072634512823418</v>
      </c>
    </row>
    <row r="223" spans="2:13">
      <c r="B223">
        <v>0</v>
      </c>
      <c r="D223">
        <v>3.4018096337594046</v>
      </c>
      <c r="F223">
        <v>8.9923674365678803</v>
      </c>
      <c r="H223">
        <v>0</v>
      </c>
      <c r="I223">
        <v>2.6585772511946808</v>
      </c>
      <c r="K223">
        <v>2.321668075685992</v>
      </c>
      <c r="M223">
        <v>4.7867176463871397</v>
      </c>
    </row>
    <row r="224" spans="2:13">
      <c r="B224">
        <v>0.31946813100033106</v>
      </c>
      <c r="C224">
        <v>1.0159969400873154</v>
      </c>
      <c r="D224">
        <v>2.0484816765581502</v>
      </c>
      <c r="E224">
        <v>1.5313435658677093</v>
      </c>
      <c r="F224">
        <v>1.3427754961636644</v>
      </c>
      <c r="G224">
        <v>9.4413714859987667</v>
      </c>
      <c r="H224">
        <v>0.32968996683411927</v>
      </c>
      <c r="I224">
        <v>2.1924705851941675</v>
      </c>
      <c r="J224">
        <v>3.5564980901642924</v>
      </c>
      <c r="K224">
        <v>2.924267943879804</v>
      </c>
      <c r="L224">
        <v>0.44416586100681249</v>
      </c>
      <c r="M224">
        <v>2.1624605771044578</v>
      </c>
    </row>
    <row r="225" spans="2:13">
      <c r="B225">
        <v>1.7658499617412431</v>
      </c>
      <c r="C225">
        <v>4.0065826434639291</v>
      </c>
      <c r="D225">
        <v>0</v>
      </c>
      <c r="E225">
        <v>0.53032955533780612</v>
      </c>
      <c r="F225">
        <v>9.6582157800733075</v>
      </c>
      <c r="G225">
        <v>7.5732797379584632E-2</v>
      </c>
      <c r="H225">
        <v>1.2575395418574673</v>
      </c>
      <c r="I225">
        <v>0.45643167084219155</v>
      </c>
      <c r="J225">
        <v>0.67157715331072121</v>
      </c>
      <c r="K225">
        <v>1.4060553915380225</v>
      </c>
      <c r="L225">
        <v>0</v>
      </c>
      <c r="M225">
        <v>0.14256350372836321</v>
      </c>
    </row>
    <row r="226" spans="2:13">
      <c r="B226">
        <v>0</v>
      </c>
      <c r="C226">
        <v>0</v>
      </c>
      <c r="D226">
        <v>1.1095901653252112</v>
      </c>
      <c r="E226">
        <v>0</v>
      </c>
      <c r="F226">
        <v>0</v>
      </c>
      <c r="G226">
        <v>7.0417021292199342</v>
      </c>
      <c r="H226">
        <v>0</v>
      </c>
      <c r="I226">
        <v>4.3918180818173669</v>
      </c>
      <c r="J226">
        <v>1.443487428348688</v>
      </c>
      <c r="K226">
        <v>0.10619994210082638</v>
      </c>
      <c r="L226">
        <v>0</v>
      </c>
      <c r="M226">
        <v>0</v>
      </c>
    </row>
    <row r="227" spans="2:13">
      <c r="B227">
        <v>1.0953247094703529</v>
      </c>
      <c r="C227">
        <v>0</v>
      </c>
      <c r="D227">
        <v>0.33717673733143005</v>
      </c>
      <c r="E227">
        <v>0.62948503172103631</v>
      </c>
      <c r="F227">
        <v>4.4831445558843122</v>
      </c>
      <c r="G227">
        <v>12.389139181125531</v>
      </c>
      <c r="H227">
        <v>15.398863921893675</v>
      </c>
      <c r="I227">
        <v>0</v>
      </c>
      <c r="J227">
        <v>6.7294857212559345</v>
      </c>
      <c r="K227">
        <v>0</v>
      </c>
      <c r="L227">
        <v>8.5799915646995988</v>
      </c>
      <c r="M227">
        <v>5.6089689759200239</v>
      </c>
    </row>
    <row r="228" spans="2:13">
      <c r="B228">
        <v>0</v>
      </c>
      <c r="C228">
        <v>4.0346194476446229</v>
      </c>
      <c r="D228">
        <v>1.448410183557472E-2</v>
      </c>
      <c r="E228">
        <v>4.8545567499756288</v>
      </c>
      <c r="F228">
        <v>0</v>
      </c>
      <c r="G228">
        <v>0</v>
      </c>
      <c r="H228">
        <v>0</v>
      </c>
      <c r="I228">
        <v>0</v>
      </c>
      <c r="J228">
        <v>11.605144467130728</v>
      </c>
      <c r="K228">
        <v>0.41038888948639624</v>
      </c>
      <c r="L228">
        <v>3.3540543742041686</v>
      </c>
      <c r="M228">
        <v>1.1316478372834624</v>
      </c>
    </row>
    <row r="229" spans="2:13">
      <c r="B229">
        <v>0</v>
      </c>
      <c r="C229">
        <v>0.95374042893282673</v>
      </c>
      <c r="D229">
        <v>4.5455953944895615</v>
      </c>
      <c r="E229">
        <v>0.71663329753867333</v>
      </c>
      <c r="F229">
        <v>0</v>
      </c>
      <c r="G229">
        <v>0</v>
      </c>
      <c r="H229">
        <v>0.48905481636135217</v>
      </c>
      <c r="I229">
        <v>0</v>
      </c>
      <c r="J229">
        <v>0.15489876114483822</v>
      </c>
      <c r="K229">
        <v>4.9819642174484038</v>
      </c>
      <c r="L229">
        <v>1.6068897649271703</v>
      </c>
      <c r="M229">
        <v>0</v>
      </c>
    </row>
    <row r="230" spans="2:13">
      <c r="B230">
        <v>13.46388059973882</v>
      </c>
      <c r="C230">
        <v>0</v>
      </c>
      <c r="D230">
        <v>1.8779213123655289</v>
      </c>
      <c r="E230">
        <v>3.029473699627026</v>
      </c>
      <c r="F230">
        <v>0</v>
      </c>
      <c r="G230">
        <v>0.76895076707541565</v>
      </c>
      <c r="H230">
        <v>1.9752507778200081</v>
      </c>
      <c r="I230">
        <v>11.25809109697234</v>
      </c>
      <c r="J230">
        <v>9.5563519249207987E-2</v>
      </c>
      <c r="K230">
        <v>1.9916723475216063</v>
      </c>
      <c r="L230">
        <v>3.2102870579769647</v>
      </c>
      <c r="M230">
        <v>0</v>
      </c>
    </row>
    <row r="231" spans="2:13">
      <c r="B231">
        <v>0.67817045961572076</v>
      </c>
      <c r="C231">
        <v>0</v>
      </c>
      <c r="D231">
        <v>0</v>
      </c>
      <c r="E231">
        <v>1.5946094224175935</v>
      </c>
      <c r="F231">
        <v>0</v>
      </c>
      <c r="G231">
        <v>0.10796183073119868</v>
      </c>
      <c r="H231">
        <v>7.4182684813210447</v>
      </c>
      <c r="I231">
        <v>1.677439380860634</v>
      </c>
      <c r="J231">
        <v>0</v>
      </c>
      <c r="K231">
        <v>0.69218435770933828</v>
      </c>
      <c r="L231">
        <v>0</v>
      </c>
      <c r="M231">
        <v>3.2290040339749102</v>
      </c>
    </row>
    <row r="232" spans="2:13">
      <c r="B232">
        <v>0.7161936514827274</v>
      </c>
      <c r="C232">
        <v>3.1896171413229264</v>
      </c>
      <c r="D232">
        <v>0</v>
      </c>
      <c r="E232">
        <v>8.3108478438704338</v>
      </c>
      <c r="F232">
        <v>0.54146952595786835</v>
      </c>
      <c r="G232">
        <v>0.57524332024616298</v>
      </c>
      <c r="H232">
        <v>5.340926086969727</v>
      </c>
      <c r="I232">
        <v>0</v>
      </c>
      <c r="J232">
        <v>1.6404301916291804</v>
      </c>
      <c r="K232">
        <v>0.29770606134145217</v>
      </c>
      <c r="L232">
        <v>2.8358749658491003</v>
      </c>
      <c r="M232">
        <v>0.70095221436989463</v>
      </c>
    </row>
    <row r="233" spans="2:13">
      <c r="B233">
        <v>7.8266052618902693</v>
      </c>
      <c r="C233">
        <v>0.5289135683133056</v>
      </c>
      <c r="D233">
        <v>0.45993876613346218</v>
      </c>
      <c r="E233">
        <v>4.6387675382002485</v>
      </c>
      <c r="F233">
        <v>3.5723889601326526</v>
      </c>
      <c r="G233">
        <v>0.90703333806891939</v>
      </c>
      <c r="H233">
        <v>2.2626784625580836</v>
      </c>
      <c r="I233">
        <v>0</v>
      </c>
      <c r="J233">
        <v>0.31156200842580745</v>
      </c>
      <c r="K233">
        <v>0.69487953616936571</v>
      </c>
      <c r="L233">
        <v>0.68730444046729333</v>
      </c>
      <c r="M233">
        <v>0.91562280555746012</v>
      </c>
    </row>
    <row r="234" spans="2:13">
      <c r="B234">
        <v>8.6597766065065507</v>
      </c>
      <c r="C234">
        <v>0</v>
      </c>
      <c r="D234">
        <v>0</v>
      </c>
      <c r="E234">
        <v>9.4034312194323112E-3</v>
      </c>
      <c r="F234">
        <v>9.6047716424013938</v>
      </c>
      <c r="G234">
        <v>7.0580084080209637</v>
      </c>
      <c r="H234">
        <v>0</v>
      </c>
      <c r="I234">
        <v>0.7581616429392396</v>
      </c>
      <c r="J234">
        <v>10.363587574213399</v>
      </c>
      <c r="K234">
        <v>0</v>
      </c>
      <c r="L234">
        <v>0</v>
      </c>
      <c r="M234">
        <v>3.9092803770085038</v>
      </c>
    </row>
    <row r="235" spans="2:13">
      <c r="B235">
        <v>0</v>
      </c>
      <c r="C235">
        <v>3.4555070711936673</v>
      </c>
      <c r="D235">
        <v>0</v>
      </c>
      <c r="E235">
        <v>1.9979352754847151</v>
      </c>
      <c r="F235">
        <v>2.2191136317136353</v>
      </c>
      <c r="G235">
        <v>0</v>
      </c>
      <c r="H235">
        <v>3.0668675005344359</v>
      </c>
      <c r="I235">
        <v>1.7069513506702449</v>
      </c>
      <c r="J235">
        <v>1.2425514300025058</v>
      </c>
      <c r="K235">
        <v>0</v>
      </c>
      <c r="L235">
        <v>0.32284135452117729</v>
      </c>
      <c r="M235">
        <v>0</v>
      </c>
    </row>
    <row r="236" spans="2:13">
      <c r="B236">
        <v>0</v>
      </c>
      <c r="C236">
        <v>1.4777860941883127</v>
      </c>
      <c r="D236">
        <v>1.6369688571015828</v>
      </c>
      <c r="E236">
        <v>1.2145782639122584</v>
      </c>
      <c r="F236">
        <v>0.58405160896339336</v>
      </c>
      <c r="G236">
        <v>2.2718771578525305</v>
      </c>
      <c r="H236">
        <v>0.92391991052159805</v>
      </c>
      <c r="I236">
        <v>2.4550535232297483</v>
      </c>
      <c r="J236">
        <v>1.7453680191585335</v>
      </c>
      <c r="K236">
        <v>3.7842841105800593</v>
      </c>
      <c r="L236">
        <v>1.3554674349167939</v>
      </c>
      <c r="M236">
        <v>4.4644497572301383</v>
      </c>
    </row>
    <row r="237" spans="2:13">
      <c r="B237">
        <v>0</v>
      </c>
      <c r="C237">
        <v>0.87779497044732036</v>
      </c>
      <c r="D237">
        <v>2.1727955467479618</v>
      </c>
      <c r="E237">
        <v>12.111719903811611</v>
      </c>
      <c r="F237">
        <v>1.4716526414109787</v>
      </c>
      <c r="G237">
        <v>0</v>
      </c>
      <c r="H237">
        <v>0</v>
      </c>
      <c r="I237">
        <v>2.3523028240326642</v>
      </c>
      <c r="J237">
        <v>9.385036526191417</v>
      </c>
      <c r="K237">
        <v>2.4309661852183826</v>
      </c>
      <c r="L237">
        <v>0.35840845505457247</v>
      </c>
      <c r="M237">
        <v>0</v>
      </c>
    </row>
    <row r="238" spans="2:13">
      <c r="B238">
        <v>0</v>
      </c>
      <c r="C238">
        <v>5.9714710579543988</v>
      </c>
      <c r="D238">
        <v>0.11816210704770212</v>
      </c>
      <c r="E238">
        <v>0.25755907226711533</v>
      </c>
      <c r="F238">
        <v>0</v>
      </c>
      <c r="G238">
        <v>0</v>
      </c>
      <c r="H238">
        <v>0.81955556662560725</v>
      </c>
      <c r="I238">
        <v>11.673559082786319</v>
      </c>
      <c r="J238">
        <v>0</v>
      </c>
      <c r="K238">
        <v>0.52693784230785745</v>
      </c>
      <c r="L238">
        <v>2.3136651604025813</v>
      </c>
      <c r="M238">
        <v>15.245448354761612</v>
      </c>
    </row>
    <row r="239" spans="2:13">
      <c r="B239">
        <v>0</v>
      </c>
      <c r="C239">
        <v>1.9260625154171676</v>
      </c>
      <c r="D239">
        <v>0</v>
      </c>
      <c r="E239">
        <v>0.40308800189256883</v>
      </c>
      <c r="F239">
        <v>0</v>
      </c>
      <c r="G239">
        <v>0.85611643538169191</v>
      </c>
      <c r="H239">
        <v>1.5599752209713897</v>
      </c>
      <c r="I239">
        <v>2.907260841000201</v>
      </c>
      <c r="J239">
        <v>0</v>
      </c>
      <c r="K239">
        <v>3.9930411684208078</v>
      </c>
      <c r="L239">
        <v>6.4433782854958022</v>
      </c>
      <c r="M239">
        <v>0</v>
      </c>
    </row>
    <row r="240" spans="2:13">
      <c r="B240">
        <v>0</v>
      </c>
      <c r="C240">
        <v>2.9265729707835511</v>
      </c>
      <c r="D240">
        <v>0</v>
      </c>
      <c r="E240">
        <v>0.4982541175541253</v>
      </c>
      <c r="F240">
        <v>1.036832976666743</v>
      </c>
      <c r="G240">
        <v>0.97737073467172597</v>
      </c>
      <c r="H240">
        <v>0.76886579045508596</v>
      </c>
      <c r="I240">
        <v>2.9003488116030822</v>
      </c>
      <c r="J240">
        <v>0</v>
      </c>
      <c r="K240">
        <v>7.3216366325692332</v>
      </c>
      <c r="L240">
        <v>5.0207121149575995</v>
      </c>
      <c r="M240">
        <v>0</v>
      </c>
    </row>
    <row r="241" spans="2:13">
      <c r="B241">
        <v>0</v>
      </c>
      <c r="C241">
        <v>2.420149565246148</v>
      </c>
      <c r="D241">
        <v>0</v>
      </c>
      <c r="E241">
        <v>1.3272730971167925</v>
      </c>
      <c r="F241">
        <v>4.9815540017186235</v>
      </c>
      <c r="G241">
        <v>0.55266157177614206</v>
      </c>
      <c r="H241">
        <v>6.0547772360387837</v>
      </c>
      <c r="I241">
        <v>0</v>
      </c>
      <c r="J241">
        <v>0</v>
      </c>
      <c r="K241">
        <v>1.243659004415816</v>
      </c>
      <c r="L241">
        <v>1.7644662373347302</v>
      </c>
      <c r="M241">
        <v>0</v>
      </c>
    </row>
    <row r="242" spans="2:13">
      <c r="B242">
        <v>3.8152700181047106</v>
      </c>
      <c r="C242">
        <v>4.8208300186430852</v>
      </c>
      <c r="D242">
        <v>0.4910626875319023</v>
      </c>
      <c r="E242">
        <v>4.2624073624079637</v>
      </c>
      <c r="F242">
        <v>2.7925142137240959</v>
      </c>
      <c r="G242">
        <v>1.1939820465252702</v>
      </c>
      <c r="H242">
        <v>2.4854588023482962</v>
      </c>
      <c r="I242">
        <v>7.8752807040840702</v>
      </c>
      <c r="J242">
        <v>0</v>
      </c>
      <c r="K242">
        <v>3.2693554674816769</v>
      </c>
      <c r="L242">
        <v>3.313292806591948</v>
      </c>
      <c r="M242">
        <v>2.7697352377483218</v>
      </c>
    </row>
    <row r="243" spans="2:13">
      <c r="B243">
        <v>1.0616129025764918</v>
      </c>
      <c r="C243">
        <v>0</v>
      </c>
      <c r="D243">
        <v>1.9825619009869324</v>
      </c>
      <c r="E243">
        <v>7.6616914690545164</v>
      </c>
      <c r="F243">
        <v>1.3141123549396514</v>
      </c>
      <c r="G243">
        <v>0.39588676432849268</v>
      </c>
      <c r="H243">
        <v>2.0551470620188468</v>
      </c>
      <c r="I243">
        <v>0</v>
      </c>
      <c r="J243">
        <v>0</v>
      </c>
      <c r="K243">
        <v>0</v>
      </c>
      <c r="L243">
        <v>2.0955481302441865</v>
      </c>
      <c r="M243">
        <v>3.0309002644191807</v>
      </c>
    </row>
    <row r="244" spans="2:13">
      <c r="B244">
        <v>6.2451236173967253</v>
      </c>
      <c r="C244">
        <v>0</v>
      </c>
      <c r="D244">
        <v>0.68571689070421027</v>
      </c>
      <c r="E244">
        <v>0</v>
      </c>
      <c r="F244">
        <v>0</v>
      </c>
      <c r="G244">
        <v>1.9234946445811099</v>
      </c>
      <c r="H244">
        <v>4.0191716789506851</v>
      </c>
      <c r="I244">
        <v>0.89066889807137728</v>
      </c>
      <c r="J244">
        <v>0</v>
      </c>
      <c r="K244">
        <v>0.25685593193288042</v>
      </c>
      <c r="L244">
        <v>2.7057422775465376</v>
      </c>
      <c r="M244">
        <v>6.3761897960725804</v>
      </c>
    </row>
    <row r="245" spans="2:13">
      <c r="B245">
        <v>0</v>
      </c>
      <c r="C245">
        <v>13.687205555613073</v>
      </c>
      <c r="D245">
        <v>2.5887993741575825</v>
      </c>
      <c r="E245">
        <v>2.7877211800574417</v>
      </c>
      <c r="F245">
        <v>1.1462740592534997</v>
      </c>
      <c r="G245">
        <v>2.5949557000755097</v>
      </c>
      <c r="H245">
        <v>6.7908636837053518</v>
      </c>
      <c r="I245">
        <v>3.4266894830261423</v>
      </c>
      <c r="J245">
        <v>3.2904813870219929</v>
      </c>
      <c r="K245">
        <v>0</v>
      </c>
      <c r="L245">
        <v>4.7779177098516259</v>
      </c>
      <c r="M245">
        <v>0</v>
      </c>
    </row>
    <row r="246" spans="2:13">
      <c r="B246">
        <v>0</v>
      </c>
      <c r="C246">
        <v>0.41401652636469455</v>
      </c>
      <c r="D246">
        <v>0</v>
      </c>
      <c r="E246">
        <v>0</v>
      </c>
      <c r="F246">
        <v>1.3587980747008885</v>
      </c>
      <c r="G246">
        <v>0</v>
      </c>
      <c r="H246">
        <v>0</v>
      </c>
      <c r="I246">
        <v>4.7857447710981456</v>
      </c>
      <c r="J246">
        <v>5.0166124118545445</v>
      </c>
      <c r="K246">
        <v>9.8385833202707786</v>
      </c>
      <c r="L246">
        <v>3.2714806804101646</v>
      </c>
      <c r="M246">
        <v>0</v>
      </c>
    </row>
    <row r="247" spans="2:13">
      <c r="B247">
        <v>8.7430643343772694</v>
      </c>
      <c r="C247">
        <v>0.49522243307907021</v>
      </c>
      <c r="D247">
        <v>0</v>
      </c>
      <c r="E247">
        <v>0</v>
      </c>
      <c r="F247">
        <v>1.7905788355108614</v>
      </c>
      <c r="G247">
        <v>4.3174266577582339</v>
      </c>
      <c r="H247">
        <v>2.1069702762412232</v>
      </c>
      <c r="I247">
        <v>1.5906287426893122</v>
      </c>
      <c r="J247">
        <v>0.62491214540041129</v>
      </c>
      <c r="K247">
        <v>3.8092020278056511</v>
      </c>
      <c r="L247">
        <v>2.6244910617363146</v>
      </c>
      <c r="M247">
        <v>0</v>
      </c>
    </row>
    <row r="248" spans="2:13">
      <c r="B248">
        <v>11.691962165094351</v>
      </c>
      <c r="C248">
        <v>0</v>
      </c>
      <c r="D248">
        <v>0.11512001317215757</v>
      </c>
      <c r="E248">
        <v>1.8018664622998524</v>
      </c>
      <c r="F248">
        <v>0.83778041146377003</v>
      </c>
      <c r="G248">
        <v>0</v>
      </c>
      <c r="H248">
        <v>0.56010602345056415</v>
      </c>
      <c r="I248">
        <v>0</v>
      </c>
      <c r="J248">
        <v>0</v>
      </c>
      <c r="K248">
        <v>2.2585318019866345</v>
      </c>
      <c r="L248">
        <v>0.57838790923708472</v>
      </c>
      <c r="M248">
        <v>13.163379334279059</v>
      </c>
    </row>
    <row r="249" spans="2:13">
      <c r="B249">
        <v>1.1900184815507473</v>
      </c>
      <c r="C249">
        <v>0</v>
      </c>
      <c r="D249">
        <v>0</v>
      </c>
      <c r="E249">
        <v>0.71896186267575279</v>
      </c>
      <c r="F249">
        <v>3.756052199535608</v>
      </c>
      <c r="G249">
        <v>0</v>
      </c>
      <c r="H249">
        <v>0.64332730000769067</v>
      </c>
      <c r="I249">
        <v>6.7475238086049725</v>
      </c>
      <c r="J249">
        <v>0</v>
      </c>
      <c r="K249">
        <v>0</v>
      </c>
      <c r="L249">
        <v>2.2392752370723201</v>
      </c>
      <c r="M249">
        <v>0.37297101723205112</v>
      </c>
    </row>
    <row r="250" spans="2:13">
      <c r="B250">
        <v>2.3763046723760626</v>
      </c>
      <c r="C250">
        <v>5.339805969142108</v>
      </c>
      <c r="D250">
        <v>0</v>
      </c>
      <c r="E250">
        <v>0</v>
      </c>
      <c r="F250">
        <v>5.6370361353710576</v>
      </c>
      <c r="G250">
        <v>1.7225567450193517</v>
      </c>
      <c r="H250">
        <v>3.1169092087972197</v>
      </c>
      <c r="I250">
        <v>0</v>
      </c>
      <c r="J250">
        <v>0</v>
      </c>
      <c r="K250">
        <v>1.0425221107097069</v>
      </c>
      <c r="L250">
        <v>7.4295645538211748</v>
      </c>
      <c r="M250">
        <v>0.13441178934153553</v>
      </c>
    </row>
    <row r="251" spans="2:13">
      <c r="B251">
        <v>9.3641045291022582</v>
      </c>
      <c r="C251">
        <v>2.0829118127115684</v>
      </c>
      <c r="D251">
        <v>0.19416457699791304</v>
      </c>
      <c r="E251">
        <v>4.0435321513475913</v>
      </c>
      <c r="F251">
        <v>0</v>
      </c>
      <c r="G251">
        <v>2.2854913111572039</v>
      </c>
      <c r="H251">
        <v>1.6514630069930012</v>
      </c>
      <c r="I251">
        <v>0</v>
      </c>
      <c r="J251">
        <v>0</v>
      </c>
      <c r="K251">
        <v>9.6266069158515712</v>
      </c>
      <c r="L251">
        <v>1.7359557156881344</v>
      </c>
      <c r="M251">
        <v>0</v>
      </c>
    </row>
    <row r="252" spans="2:13">
      <c r="B252">
        <v>6.3812733074590859</v>
      </c>
      <c r="C252">
        <v>0</v>
      </c>
      <c r="D252">
        <v>1.7121680429684345</v>
      </c>
      <c r="E252">
        <v>0</v>
      </c>
      <c r="F252">
        <v>4.0005996613469401</v>
      </c>
      <c r="G252">
        <v>3.8628665098938826</v>
      </c>
      <c r="H252">
        <v>2.0052704115062072</v>
      </c>
      <c r="I252">
        <v>0</v>
      </c>
      <c r="J252">
        <v>0</v>
      </c>
      <c r="K252">
        <v>0</v>
      </c>
      <c r="L252">
        <v>2.7504918365355251</v>
      </c>
      <c r="M252">
        <v>7.0061113811834366</v>
      </c>
    </row>
    <row r="253" spans="2:13">
      <c r="B253">
        <v>0</v>
      </c>
      <c r="D253">
        <v>0.22581964972236451</v>
      </c>
      <c r="E253">
        <v>0</v>
      </c>
      <c r="F253">
        <v>0</v>
      </c>
      <c r="G253">
        <v>0.18644360007217153</v>
      </c>
      <c r="H253">
        <v>0</v>
      </c>
      <c r="I253">
        <v>3.3734457063201696E-2</v>
      </c>
      <c r="J253">
        <v>4.0303106210508526</v>
      </c>
      <c r="K253">
        <v>0</v>
      </c>
      <c r="L253">
        <v>3.3999623297723849</v>
      </c>
      <c r="M253">
        <v>4.3459213158832899</v>
      </c>
    </row>
    <row r="254" spans="2:13">
      <c r="B254">
        <v>6.4202561404538159</v>
      </c>
      <c r="D254">
        <v>13.244787797465085</v>
      </c>
      <c r="F254">
        <v>6.8068534653632655</v>
      </c>
      <c r="H254">
        <v>1.2544059046868368</v>
      </c>
      <c r="I254">
        <v>0</v>
      </c>
      <c r="K254">
        <v>0.20939057362682093</v>
      </c>
      <c r="M254">
        <v>0.43414887772074773</v>
      </c>
    </row>
    <row r="255" spans="2:13">
      <c r="B255">
        <v>1.6265874818086916</v>
      </c>
      <c r="C255">
        <v>0.65273423480857906</v>
      </c>
      <c r="D255">
        <v>0.70402852663921811</v>
      </c>
      <c r="E255">
        <v>4.3365943269138949</v>
      </c>
      <c r="F255">
        <v>1.6682822799521575</v>
      </c>
      <c r="G255">
        <v>5.7937026700498793</v>
      </c>
      <c r="H255">
        <v>1.496807648954418</v>
      </c>
      <c r="I255">
        <v>4.863330892566827</v>
      </c>
      <c r="J255">
        <v>1.9317183038239598</v>
      </c>
      <c r="K255">
        <v>0.76079321145284551</v>
      </c>
      <c r="L255">
        <v>2.2457935373160343</v>
      </c>
      <c r="M255">
        <v>2.6992629983378755</v>
      </c>
    </row>
    <row r="256" spans="2:13">
      <c r="B256">
        <v>0</v>
      </c>
      <c r="C256">
        <v>0.50496767065436277</v>
      </c>
      <c r="D256">
        <v>0</v>
      </c>
      <c r="E256">
        <v>2.880024592439987</v>
      </c>
      <c r="F256">
        <v>8.8579187906800541E-2</v>
      </c>
      <c r="G256">
        <v>0.11157942146335632</v>
      </c>
      <c r="H256">
        <v>0.19296695413454276</v>
      </c>
      <c r="I256">
        <v>15.024556888238925</v>
      </c>
      <c r="J256">
        <v>0.40051642718474545</v>
      </c>
      <c r="K256">
        <v>3.4599519139464001</v>
      </c>
      <c r="L256">
        <v>2.4222960745592337</v>
      </c>
      <c r="M256">
        <v>0</v>
      </c>
    </row>
    <row r="257" spans="2:13">
      <c r="B257">
        <v>0</v>
      </c>
      <c r="C257">
        <v>4.1970011800584563</v>
      </c>
      <c r="D257">
        <v>0</v>
      </c>
      <c r="E257">
        <v>0</v>
      </c>
      <c r="F257">
        <v>1.4207246217559524</v>
      </c>
      <c r="G257">
        <v>4.2864238582966833E-2</v>
      </c>
      <c r="H257">
        <v>3.96985866818794</v>
      </c>
      <c r="I257">
        <v>9.4039993203094649</v>
      </c>
      <c r="J257">
        <v>2.8958892685658189</v>
      </c>
      <c r="K257">
        <v>7.7192844989458198</v>
      </c>
      <c r="L257">
        <v>0.56735226924216076</v>
      </c>
      <c r="M257">
        <v>0</v>
      </c>
    </row>
    <row r="258" spans="2:13">
      <c r="B258">
        <v>1.1902975785841847</v>
      </c>
      <c r="C258">
        <v>2.6947666235167382</v>
      </c>
      <c r="D258">
        <v>10.160543863733571</v>
      </c>
      <c r="E258">
        <v>1.6157361507949408</v>
      </c>
      <c r="F258">
        <v>0.70912707049792367</v>
      </c>
      <c r="G258">
        <v>0</v>
      </c>
      <c r="H258">
        <v>0</v>
      </c>
      <c r="I258">
        <v>1.8849729139576807</v>
      </c>
      <c r="J258">
        <v>3.1421525866832565</v>
      </c>
      <c r="K258">
        <v>9.5970719572421856E-2</v>
      </c>
      <c r="L258">
        <v>10.127198728900057</v>
      </c>
      <c r="M258">
        <v>0</v>
      </c>
    </row>
    <row r="259" spans="2:13">
      <c r="B259">
        <v>0.59921269222591067</v>
      </c>
      <c r="C259">
        <v>3.1166042484984731</v>
      </c>
      <c r="D259">
        <v>1.6666617519084783</v>
      </c>
      <c r="E259">
        <v>0</v>
      </c>
      <c r="F259">
        <v>1.4381067852135332</v>
      </c>
      <c r="G259">
        <v>0</v>
      </c>
      <c r="H259">
        <v>0</v>
      </c>
      <c r="I259">
        <v>0</v>
      </c>
      <c r="J259">
        <v>1.3701758143353446</v>
      </c>
      <c r="K259">
        <v>4.9373223364949936</v>
      </c>
      <c r="L259">
        <v>0</v>
      </c>
      <c r="M259">
        <v>0</v>
      </c>
    </row>
    <row r="260" spans="2:13">
      <c r="B260">
        <v>2.5606498401142916</v>
      </c>
      <c r="C260">
        <v>0.3730929621880591</v>
      </c>
      <c r="D260">
        <v>1.8887606221093927</v>
      </c>
      <c r="E260">
        <v>3.4043284055837888</v>
      </c>
      <c r="F260">
        <v>0.54855033193434843</v>
      </c>
      <c r="G260">
        <v>1.3858374883502496</v>
      </c>
      <c r="H260">
        <v>0</v>
      </c>
      <c r="I260">
        <v>1.4322770476795974</v>
      </c>
      <c r="J260">
        <v>3.8674580606614004</v>
      </c>
      <c r="K260">
        <v>0</v>
      </c>
      <c r="L260">
        <v>0</v>
      </c>
      <c r="M260">
        <v>0</v>
      </c>
    </row>
    <row r="261" spans="2:13">
      <c r="B261">
        <v>0</v>
      </c>
      <c r="C261">
        <v>1.5502225433246235</v>
      </c>
      <c r="D261">
        <v>2.7941673215231781</v>
      </c>
      <c r="E261">
        <v>0</v>
      </c>
      <c r="F261">
        <v>0</v>
      </c>
      <c r="G261">
        <v>0</v>
      </c>
      <c r="H261">
        <v>0</v>
      </c>
      <c r="I261">
        <v>0</v>
      </c>
      <c r="J261">
        <v>2.7366675274036849</v>
      </c>
      <c r="K261">
        <v>2.37471530666331</v>
      </c>
      <c r="L261">
        <v>0</v>
      </c>
      <c r="M261">
        <v>13.014752895512315</v>
      </c>
    </row>
    <row r="262" spans="2:13">
      <c r="B262">
        <v>1.4886022030219059</v>
      </c>
      <c r="C262">
        <v>2.1813748959401753</v>
      </c>
      <c r="D262">
        <v>9.0495939577986011</v>
      </c>
      <c r="E262">
        <v>0.23767935186314967</v>
      </c>
      <c r="F262">
        <v>0</v>
      </c>
      <c r="G262">
        <v>1.8782098076609171</v>
      </c>
      <c r="H262">
        <v>0</v>
      </c>
      <c r="I262">
        <v>0</v>
      </c>
      <c r="J262">
        <v>0</v>
      </c>
      <c r="K262">
        <v>0</v>
      </c>
      <c r="L262">
        <v>0</v>
      </c>
      <c r="M262">
        <v>0.20390485952254112</v>
      </c>
    </row>
    <row r="263" spans="2:13">
      <c r="B263">
        <v>0.46681671006283298</v>
      </c>
      <c r="C263">
        <v>2.9565093902531308</v>
      </c>
      <c r="D263">
        <v>0</v>
      </c>
      <c r="E263">
        <v>0</v>
      </c>
      <c r="F263">
        <v>0</v>
      </c>
      <c r="G263">
        <v>0</v>
      </c>
      <c r="H263">
        <v>0</v>
      </c>
      <c r="I263">
        <v>0</v>
      </c>
      <c r="J263">
        <v>0</v>
      </c>
      <c r="K263">
        <v>2.8588439534152337</v>
      </c>
      <c r="L263">
        <v>0</v>
      </c>
      <c r="M263">
        <v>13.843626939176135</v>
      </c>
    </row>
    <row r="264" spans="2:13">
      <c r="B264">
        <v>0</v>
      </c>
      <c r="C264">
        <v>1.4427027074385157</v>
      </c>
      <c r="D264">
        <v>4.9123980001561334</v>
      </c>
      <c r="E264">
        <v>0</v>
      </c>
      <c r="F264">
        <v>0</v>
      </c>
      <c r="G264">
        <v>0</v>
      </c>
      <c r="H264">
        <v>1.3677745325643655</v>
      </c>
      <c r="I264">
        <v>3.4152729521635563</v>
      </c>
      <c r="J264">
        <v>1.2347005643267239</v>
      </c>
      <c r="K264">
        <v>1.163653661456695</v>
      </c>
      <c r="L264">
        <v>4.3371170444067175</v>
      </c>
      <c r="M264">
        <v>1.4875066202691607</v>
      </c>
    </row>
    <row r="265" spans="2:13">
      <c r="B265">
        <v>0</v>
      </c>
      <c r="C265">
        <v>3.3448059612714403</v>
      </c>
      <c r="D265">
        <v>0.35596191694847351</v>
      </c>
      <c r="E265">
        <v>1.6323177214874944</v>
      </c>
      <c r="F265">
        <v>0</v>
      </c>
      <c r="G265">
        <v>12.168842431628835</v>
      </c>
      <c r="H265">
        <v>4.2800683332216614E-2</v>
      </c>
      <c r="I265">
        <v>3.5576552948091971</v>
      </c>
      <c r="J265">
        <v>2.7144908283240179</v>
      </c>
      <c r="K265">
        <v>0.67855233003994375</v>
      </c>
      <c r="L265">
        <v>4.316035254607705</v>
      </c>
      <c r="M265">
        <v>2.2421336042521953</v>
      </c>
    </row>
    <row r="266" spans="2:13">
      <c r="B266">
        <v>1.8676566166669508</v>
      </c>
      <c r="C266">
        <v>0.47858306513641385</v>
      </c>
      <c r="D266">
        <v>1.3623828576993267</v>
      </c>
      <c r="E266">
        <v>0</v>
      </c>
      <c r="F266">
        <v>0</v>
      </c>
      <c r="G266">
        <v>3.5588981357156171</v>
      </c>
      <c r="H266">
        <v>0.69124031470846792</v>
      </c>
      <c r="I266">
        <v>0</v>
      </c>
      <c r="J266">
        <v>3.0066415181487134</v>
      </c>
      <c r="K266">
        <v>10.100379048527557</v>
      </c>
      <c r="L266">
        <v>7.7601494665366841</v>
      </c>
      <c r="M266">
        <v>1.0439440193786205</v>
      </c>
    </row>
    <row r="267" spans="2:13">
      <c r="B267">
        <v>1.0778574533056298</v>
      </c>
      <c r="C267">
        <v>5.3942412295885411</v>
      </c>
      <c r="D267">
        <v>0.53895980288618894</v>
      </c>
      <c r="E267">
        <v>1.1935048876795564</v>
      </c>
      <c r="F267">
        <v>1.9357521602179664</v>
      </c>
      <c r="G267">
        <v>1.3682416159222659</v>
      </c>
      <c r="H267">
        <v>2.1381081427535813</v>
      </c>
      <c r="I267">
        <v>0</v>
      </c>
      <c r="J267">
        <v>2.6478458768305511</v>
      </c>
      <c r="K267">
        <v>0</v>
      </c>
      <c r="L267">
        <v>6.3514278110886115</v>
      </c>
      <c r="M267">
        <v>0.92920342334901374</v>
      </c>
    </row>
    <row r="268" spans="2:13">
      <c r="B268">
        <v>2.5125857772594444</v>
      </c>
      <c r="C268">
        <v>0</v>
      </c>
      <c r="D268">
        <v>1.0434997019884935</v>
      </c>
      <c r="E268">
        <v>7.1092563750102693</v>
      </c>
      <c r="F268">
        <v>5.1157013042156532</v>
      </c>
      <c r="G268">
        <v>0</v>
      </c>
      <c r="H268">
        <v>0.75648364106133548</v>
      </c>
      <c r="I268">
        <v>0</v>
      </c>
      <c r="J268">
        <v>2.2568877154190869</v>
      </c>
      <c r="K268">
        <v>1.3923831614310174</v>
      </c>
      <c r="L268">
        <v>0.75316740843241625</v>
      </c>
      <c r="M268">
        <v>3.1323248304602576</v>
      </c>
    </row>
    <row r="269" spans="2:13">
      <c r="B269">
        <v>5.2251569655042625</v>
      </c>
      <c r="C269">
        <v>0</v>
      </c>
      <c r="D269">
        <v>0.97560005946242978</v>
      </c>
      <c r="E269">
        <v>6.8357502727348463</v>
      </c>
      <c r="F269">
        <v>0</v>
      </c>
      <c r="G269">
        <v>0.82154557581305931</v>
      </c>
      <c r="H269">
        <v>2.6797904286046847</v>
      </c>
      <c r="I269">
        <v>0</v>
      </c>
      <c r="J269">
        <v>4.6760722721319441</v>
      </c>
      <c r="K269">
        <v>0.14055406734457396</v>
      </c>
      <c r="L269">
        <v>1.661271135019539</v>
      </c>
      <c r="M269">
        <v>0.43680224730750711</v>
      </c>
    </row>
    <row r="270" spans="2:13">
      <c r="B270">
        <v>3.4730717048089965</v>
      </c>
      <c r="C270">
        <v>2.3887922444889957</v>
      </c>
      <c r="D270">
        <v>0</v>
      </c>
      <c r="E270">
        <v>5.8089739855640282E-2</v>
      </c>
      <c r="F270">
        <v>1.59971869826281</v>
      </c>
      <c r="G270">
        <v>9.1445937476065904</v>
      </c>
      <c r="H270">
        <v>2.9547541709855798</v>
      </c>
      <c r="I270">
        <v>0.41685624333210397</v>
      </c>
      <c r="J270">
        <v>1.0197143430127253</v>
      </c>
      <c r="K270">
        <v>0.79894956918748994</v>
      </c>
      <c r="L270">
        <v>4.4997442336967639</v>
      </c>
      <c r="M270">
        <v>0</v>
      </c>
    </row>
    <row r="271" spans="2:13">
      <c r="B271">
        <v>8.6280401970672997</v>
      </c>
      <c r="C271">
        <v>0</v>
      </c>
      <c r="D271">
        <v>2.6599347385633472</v>
      </c>
      <c r="E271">
        <v>2.4656226881379775</v>
      </c>
      <c r="F271">
        <v>8.2269519746668571</v>
      </c>
      <c r="G271">
        <v>1.076165412809413E-2</v>
      </c>
      <c r="H271">
        <v>0.95569876601860415</v>
      </c>
      <c r="I271">
        <v>0</v>
      </c>
      <c r="J271">
        <v>0</v>
      </c>
      <c r="K271">
        <v>0</v>
      </c>
      <c r="L271">
        <v>0.52723502718341997</v>
      </c>
      <c r="M271">
        <v>0</v>
      </c>
    </row>
    <row r="272" spans="2:13">
      <c r="B272">
        <v>1.1625110126662741</v>
      </c>
      <c r="C272">
        <v>2.9233179643381306</v>
      </c>
      <c r="D272">
        <v>0</v>
      </c>
      <c r="E272">
        <v>0</v>
      </c>
      <c r="F272">
        <v>2.2606998405035319</v>
      </c>
      <c r="G272">
        <v>0</v>
      </c>
      <c r="H272">
        <v>4.1349949492034774</v>
      </c>
      <c r="I272">
        <v>0</v>
      </c>
      <c r="J272">
        <v>0</v>
      </c>
      <c r="K272">
        <v>0</v>
      </c>
      <c r="L272">
        <v>3.8940014310026134</v>
      </c>
      <c r="M272">
        <v>0.57664858988019796</v>
      </c>
    </row>
    <row r="273" spans="2:13">
      <c r="B273">
        <v>13.380865601461473</v>
      </c>
      <c r="C273">
        <v>6.5190027077174681</v>
      </c>
      <c r="D273">
        <v>0</v>
      </c>
      <c r="E273">
        <v>0.95739102265752452</v>
      </c>
      <c r="F273">
        <v>0.34532112406264798</v>
      </c>
      <c r="G273">
        <v>3.9905291360356112</v>
      </c>
      <c r="H273">
        <v>5.8157092894892131</v>
      </c>
      <c r="I273">
        <v>0</v>
      </c>
      <c r="J273">
        <v>1.22847895390057</v>
      </c>
      <c r="K273">
        <v>2.2043965423657443</v>
      </c>
      <c r="L273">
        <v>0.62969248258534483</v>
      </c>
      <c r="M273">
        <v>3.997735933381164</v>
      </c>
    </row>
    <row r="274" spans="2:13">
      <c r="B274">
        <v>3.2216250400048647</v>
      </c>
      <c r="C274">
        <v>2.6035502866221356</v>
      </c>
      <c r="D274">
        <v>0</v>
      </c>
      <c r="E274">
        <v>11.918725315379939</v>
      </c>
      <c r="F274">
        <v>2.2381918359034532</v>
      </c>
      <c r="G274">
        <v>12.818770136412294</v>
      </c>
      <c r="H274">
        <v>0</v>
      </c>
      <c r="I274">
        <v>0</v>
      </c>
      <c r="J274">
        <v>1.5988001967609127</v>
      </c>
      <c r="K274">
        <v>6.5941332562620243</v>
      </c>
      <c r="L274">
        <v>1.8926200189854097</v>
      </c>
      <c r="M274">
        <v>2.3770826850694307</v>
      </c>
    </row>
    <row r="275" spans="2:13">
      <c r="B275">
        <v>0</v>
      </c>
      <c r="C275">
        <v>0.71142564630142702</v>
      </c>
      <c r="D275">
        <v>0</v>
      </c>
      <c r="E275">
        <v>0.50660011667236959</v>
      </c>
      <c r="F275">
        <v>3.6994797250835143</v>
      </c>
      <c r="G275">
        <v>0</v>
      </c>
      <c r="H275">
        <v>8.7743013167237436</v>
      </c>
      <c r="I275">
        <v>1.9412287625052467</v>
      </c>
      <c r="J275">
        <v>0</v>
      </c>
      <c r="K275">
        <v>6.7697207584425252</v>
      </c>
      <c r="L275">
        <v>0</v>
      </c>
      <c r="M275">
        <v>1.0312498965360035</v>
      </c>
    </row>
    <row r="276" spans="2:13">
      <c r="B276">
        <v>2.6310220053504669</v>
      </c>
      <c r="C276">
        <v>0</v>
      </c>
      <c r="D276">
        <v>0</v>
      </c>
      <c r="E276">
        <v>2.0499084131333118</v>
      </c>
      <c r="F276">
        <v>0</v>
      </c>
      <c r="G276">
        <v>0.23437246404752782</v>
      </c>
      <c r="H276">
        <v>0.99300214236576545</v>
      </c>
      <c r="I276">
        <v>3.2500183726251679E-2</v>
      </c>
      <c r="J276">
        <v>0.81425906170574947</v>
      </c>
      <c r="K276">
        <v>0.20439703677014218</v>
      </c>
      <c r="L276">
        <v>6.9685365797959878E-2</v>
      </c>
      <c r="M276">
        <v>0</v>
      </c>
    </row>
    <row r="277" spans="2:13">
      <c r="B277">
        <v>0.82773436621530827</v>
      </c>
      <c r="C277">
        <v>0</v>
      </c>
      <c r="D277">
        <v>4.3696283359835579</v>
      </c>
      <c r="E277">
        <v>0.2320630146959482</v>
      </c>
      <c r="F277">
        <v>0.61145523839255522</v>
      </c>
      <c r="G277">
        <v>2.7012638852808424</v>
      </c>
      <c r="H277">
        <v>2.7361901896525231</v>
      </c>
      <c r="I277">
        <v>0</v>
      </c>
      <c r="J277">
        <v>2.8211343224915963</v>
      </c>
      <c r="K277">
        <v>1.3538690880121591</v>
      </c>
      <c r="L277">
        <v>5.7622164825492277</v>
      </c>
      <c r="M277">
        <v>8.598777202897169E-2</v>
      </c>
    </row>
    <row r="278" spans="2:13">
      <c r="B278">
        <v>0.44518354912952812</v>
      </c>
      <c r="C278">
        <v>0</v>
      </c>
      <c r="D278">
        <v>7.2301267496866926</v>
      </c>
      <c r="E278">
        <v>6.8054120886245073</v>
      </c>
      <c r="F278">
        <v>1.241718085712705</v>
      </c>
      <c r="G278">
        <v>0.74308521539234351</v>
      </c>
      <c r="H278">
        <v>0</v>
      </c>
      <c r="I278">
        <v>0</v>
      </c>
      <c r="J278">
        <v>2.254671417213916</v>
      </c>
      <c r="K278">
        <v>0</v>
      </c>
      <c r="L278">
        <v>1.542157859555463</v>
      </c>
      <c r="M278">
        <v>6.4252487797869238</v>
      </c>
    </row>
    <row r="279" spans="2:13">
      <c r="B279">
        <v>0</v>
      </c>
      <c r="C279">
        <v>6.3403375117281362</v>
      </c>
      <c r="D279">
        <v>0</v>
      </c>
      <c r="E279">
        <v>0</v>
      </c>
      <c r="F279">
        <v>1.2418727247096217</v>
      </c>
      <c r="G279">
        <v>0</v>
      </c>
      <c r="H279">
        <v>5.1970251083071659</v>
      </c>
      <c r="I279">
        <v>6.7059406910593147</v>
      </c>
      <c r="J279">
        <v>1.2116504968918551</v>
      </c>
      <c r="K279">
        <v>0</v>
      </c>
      <c r="L279">
        <v>0.45607708501913746</v>
      </c>
      <c r="M279">
        <v>5.6630920854175235</v>
      </c>
    </row>
    <row r="280" spans="2:13">
      <c r="B280">
        <v>0.49737274955835814</v>
      </c>
      <c r="C280">
        <v>0</v>
      </c>
      <c r="D280">
        <v>0</v>
      </c>
      <c r="E280">
        <v>1.6072135328248118</v>
      </c>
      <c r="F280">
        <v>6.0287529126561887</v>
      </c>
      <c r="G280">
        <v>0</v>
      </c>
      <c r="H280">
        <v>10.921137181104534</v>
      </c>
      <c r="I280">
        <v>1.4854974259714342</v>
      </c>
      <c r="J280">
        <v>3.8949360281933632</v>
      </c>
      <c r="K280">
        <v>3.7762113531981267</v>
      </c>
      <c r="L280">
        <v>0.27403149448913983</v>
      </c>
      <c r="M280">
        <v>0.46590112692294872</v>
      </c>
    </row>
    <row r="281" spans="2:13">
      <c r="B281">
        <v>0</v>
      </c>
      <c r="C281">
        <v>5.9449020963525927E-3</v>
      </c>
      <c r="D281">
        <v>3.3433049816853839</v>
      </c>
      <c r="E281">
        <v>1.7274340922616473</v>
      </c>
      <c r="F281">
        <v>0</v>
      </c>
      <c r="G281">
        <v>3.4148632315434111</v>
      </c>
      <c r="H281">
        <v>2.9318777376962788</v>
      </c>
      <c r="I281">
        <v>0.44615592603632875</v>
      </c>
      <c r="J281">
        <v>1.3588366004670289</v>
      </c>
      <c r="K281">
        <v>14.7793021096199</v>
      </c>
      <c r="L281">
        <v>0.33391341156980947</v>
      </c>
      <c r="M281">
        <v>0</v>
      </c>
    </row>
    <row r="282" spans="2:13">
      <c r="B282">
        <v>0</v>
      </c>
      <c r="C282">
        <v>0</v>
      </c>
      <c r="D282">
        <v>0.2151157667308578</v>
      </c>
      <c r="E282">
        <v>5.2563491726132545</v>
      </c>
      <c r="F282">
        <v>2.0472232280426996</v>
      </c>
      <c r="G282">
        <v>0</v>
      </c>
      <c r="H282">
        <v>7.0067917642098827</v>
      </c>
      <c r="I282">
        <v>0</v>
      </c>
      <c r="J282">
        <v>1.5498453934562437</v>
      </c>
      <c r="K282">
        <v>1.9396053638658473</v>
      </c>
      <c r="L282">
        <v>1.8606801768396846</v>
      </c>
      <c r="M282">
        <v>0</v>
      </c>
    </row>
    <row r="283" spans="2:13">
      <c r="B283">
        <v>1.6146541284986682</v>
      </c>
      <c r="C283">
        <v>0</v>
      </c>
      <c r="D283">
        <v>5.9414275793724114</v>
      </c>
      <c r="E283">
        <v>0.29662085273087263</v>
      </c>
      <c r="F283">
        <v>2.9831416763216247</v>
      </c>
      <c r="G283">
        <v>3.7738048348079545</v>
      </c>
      <c r="H283">
        <v>2.7547948081449505</v>
      </c>
      <c r="I283">
        <v>1.468142089351145</v>
      </c>
      <c r="J283">
        <v>4.1185398066276226</v>
      </c>
      <c r="K283">
        <v>0.12258208053763636</v>
      </c>
      <c r="L283">
        <v>0</v>
      </c>
      <c r="M283">
        <v>0.41913392398184357</v>
      </c>
    </row>
    <row r="284" spans="2:13">
      <c r="B284">
        <v>4.993861908366239</v>
      </c>
      <c r="D284">
        <v>2.7663177098076455</v>
      </c>
      <c r="E284">
        <v>0.20127146497315881</v>
      </c>
      <c r="F284">
        <v>2.8258203601063681</v>
      </c>
      <c r="G284">
        <v>0.50758440258963644</v>
      </c>
      <c r="H284">
        <v>1.5567531551961205</v>
      </c>
      <c r="I284">
        <v>0</v>
      </c>
      <c r="J284">
        <v>2.5052933892069111</v>
      </c>
      <c r="K284">
        <v>0</v>
      </c>
      <c r="L284">
        <v>0</v>
      </c>
      <c r="M284">
        <v>0</v>
      </c>
    </row>
    <row r="285" spans="2:13">
      <c r="B285">
        <v>2.7377520695341264</v>
      </c>
      <c r="D285">
        <v>2.2376257809848141</v>
      </c>
      <c r="F285">
        <v>8.7228809153666766</v>
      </c>
      <c r="H285">
        <v>1.4008878986809232</v>
      </c>
      <c r="I285">
        <v>6.720288561604673</v>
      </c>
      <c r="K285">
        <v>4.7917165728977809</v>
      </c>
      <c r="M285">
        <v>0</v>
      </c>
    </row>
    <row r="286" spans="2:13">
      <c r="B286">
        <v>0.91170546562850752</v>
      </c>
      <c r="C286">
        <v>7.8874641571635324</v>
      </c>
      <c r="D286">
        <v>1.2337559142479979</v>
      </c>
      <c r="E286">
        <v>0.5931437225466385</v>
      </c>
      <c r="F286">
        <v>2.3666411558507767</v>
      </c>
      <c r="G286">
        <v>0.30679416005866333</v>
      </c>
      <c r="H286">
        <v>1.4558217698511065</v>
      </c>
      <c r="I286">
        <v>2.5935513916521988</v>
      </c>
      <c r="J286">
        <v>2.7418484477796516</v>
      </c>
      <c r="K286">
        <v>6.6659079471009521</v>
      </c>
      <c r="L286">
        <v>2.8949844333506194</v>
      </c>
      <c r="M286">
        <v>5.8587282369632119</v>
      </c>
    </row>
    <row r="287" spans="2:13">
      <c r="B287">
        <v>0</v>
      </c>
      <c r="C287">
        <v>0</v>
      </c>
      <c r="D287">
        <v>6.3146921009270001</v>
      </c>
      <c r="E287">
        <v>2.6100152891187078</v>
      </c>
      <c r="F287">
        <v>6.4053749367118202</v>
      </c>
      <c r="G287">
        <v>4.722945085109477E-2</v>
      </c>
      <c r="H287">
        <v>0.96978276592508639</v>
      </c>
      <c r="I287">
        <v>0.24909188761009174</v>
      </c>
      <c r="J287">
        <v>0.17127322110513363</v>
      </c>
      <c r="K287">
        <v>1.1989710503498416</v>
      </c>
      <c r="L287">
        <v>0</v>
      </c>
      <c r="M287">
        <v>0</v>
      </c>
    </row>
    <row r="288" spans="2:13">
      <c r="B288">
        <v>0</v>
      </c>
      <c r="C288">
        <v>0</v>
      </c>
      <c r="D288">
        <v>0</v>
      </c>
      <c r="E288">
        <v>1.9597919194788287</v>
      </c>
      <c r="F288">
        <v>0.41446757275440216</v>
      </c>
      <c r="G288">
        <v>0</v>
      </c>
      <c r="H288">
        <v>5.2663539625508546</v>
      </c>
      <c r="I288">
        <v>4.4796546708634155</v>
      </c>
      <c r="J288">
        <v>1.0434608625542521</v>
      </c>
      <c r="K288">
        <v>1.8701251726955281</v>
      </c>
      <c r="L288">
        <v>0</v>
      </c>
      <c r="M288">
        <v>0</v>
      </c>
    </row>
    <row r="289" spans="2:13">
      <c r="B289">
        <v>0.32062903389222497</v>
      </c>
      <c r="C289">
        <v>2.9699410608754091</v>
      </c>
      <c r="D289">
        <v>0</v>
      </c>
      <c r="E289">
        <v>0.7705855565962807</v>
      </c>
      <c r="F289">
        <v>3.7826948182301336</v>
      </c>
      <c r="G289">
        <v>0</v>
      </c>
      <c r="H289">
        <v>0.37440740626880809</v>
      </c>
      <c r="I289">
        <v>0</v>
      </c>
      <c r="J289">
        <v>0.4325765491805299</v>
      </c>
      <c r="K289">
        <v>2.2680969672295244</v>
      </c>
      <c r="L289">
        <v>0</v>
      </c>
      <c r="M289">
        <v>0</v>
      </c>
    </row>
    <row r="290" spans="2:13">
      <c r="B290">
        <v>0.53134807271211804</v>
      </c>
      <c r="C290">
        <v>0.53383499119566147</v>
      </c>
      <c r="D290">
        <v>1.9109862009822294</v>
      </c>
      <c r="E290">
        <v>0.10480052058176022</v>
      </c>
      <c r="F290">
        <v>0</v>
      </c>
      <c r="G290">
        <v>0</v>
      </c>
      <c r="H290">
        <v>0</v>
      </c>
      <c r="I290">
        <v>0</v>
      </c>
      <c r="J290">
        <v>0.24071151050181461</v>
      </c>
      <c r="K290">
        <v>7.0732721567481196</v>
      </c>
      <c r="L290">
        <v>0</v>
      </c>
      <c r="M290">
        <v>0</v>
      </c>
    </row>
    <row r="291" spans="2:13">
      <c r="B291">
        <v>10.321413648406633</v>
      </c>
      <c r="C291">
        <v>0</v>
      </c>
      <c r="D291">
        <v>7.0212169430215701</v>
      </c>
      <c r="E291">
        <v>0</v>
      </c>
      <c r="F291">
        <v>3.383904057408559</v>
      </c>
      <c r="G291">
        <v>0</v>
      </c>
      <c r="H291">
        <v>0</v>
      </c>
      <c r="I291">
        <v>0</v>
      </c>
      <c r="J291">
        <v>1.6777142004473793</v>
      </c>
      <c r="K291">
        <v>3.8050880384019039</v>
      </c>
      <c r="L291">
        <v>0.99212324190561696</v>
      </c>
      <c r="M291">
        <v>0</v>
      </c>
    </row>
    <row r="292" spans="2:13">
      <c r="B292">
        <v>0</v>
      </c>
      <c r="C292">
        <v>1.3563814090927986E-2</v>
      </c>
      <c r="D292">
        <v>0.22718543616372611</v>
      </c>
      <c r="E292">
        <v>0</v>
      </c>
      <c r="F292">
        <v>0.35442715725895846</v>
      </c>
      <c r="G292">
        <v>0</v>
      </c>
      <c r="H292">
        <v>0</v>
      </c>
      <c r="I292">
        <v>10.479340046908566</v>
      </c>
      <c r="J292">
        <v>0</v>
      </c>
      <c r="K292">
        <v>4.8349993807263676</v>
      </c>
      <c r="L292">
        <v>2.6725380442384337</v>
      </c>
      <c r="M292">
        <v>2.1280382178727693</v>
      </c>
    </row>
    <row r="293" spans="2:13">
      <c r="B293">
        <v>0</v>
      </c>
      <c r="C293">
        <v>4.2188335803642678</v>
      </c>
      <c r="D293">
        <v>2.4538385939438423</v>
      </c>
      <c r="E293">
        <v>1.37366784268992</v>
      </c>
      <c r="F293">
        <v>0</v>
      </c>
      <c r="G293">
        <v>0.47565772454200211</v>
      </c>
      <c r="H293">
        <v>0.31756371469463252</v>
      </c>
      <c r="I293">
        <v>2.9353966606435788</v>
      </c>
      <c r="J293">
        <v>3.7508238830897587</v>
      </c>
      <c r="K293">
        <v>1.0339836468717989</v>
      </c>
      <c r="L293">
        <v>0</v>
      </c>
      <c r="M293">
        <v>2.7386600439454396</v>
      </c>
    </row>
    <row r="294" spans="2:13">
      <c r="B294">
        <v>0</v>
      </c>
      <c r="C294">
        <v>3.1557180398050417</v>
      </c>
      <c r="D294">
        <v>0.75463671507758101</v>
      </c>
      <c r="E294">
        <v>3.0672030275680657</v>
      </c>
      <c r="F294">
        <v>0</v>
      </c>
      <c r="G294">
        <v>1.2926336143491424</v>
      </c>
      <c r="H294">
        <v>2.5800620172832427</v>
      </c>
      <c r="I294">
        <v>2.3300241063745415</v>
      </c>
      <c r="J294">
        <v>0</v>
      </c>
      <c r="K294">
        <v>4.5928016118489783</v>
      </c>
      <c r="L294">
        <v>0</v>
      </c>
      <c r="M294">
        <v>0.2305212406300268</v>
      </c>
    </row>
    <row r="295" spans="2:13">
      <c r="B295">
        <v>0</v>
      </c>
      <c r="C295">
        <v>0.36657332981982871</v>
      </c>
      <c r="D295">
        <v>2.7236444813553655</v>
      </c>
      <c r="E295">
        <v>0</v>
      </c>
      <c r="F295">
        <v>0.89122860638896573</v>
      </c>
      <c r="G295">
        <v>0.71505638604631372</v>
      </c>
      <c r="H295">
        <v>1.8033493846367523</v>
      </c>
      <c r="I295">
        <v>1.9214059231241409</v>
      </c>
      <c r="J295">
        <v>0</v>
      </c>
      <c r="K295">
        <v>0.24022721552049531</v>
      </c>
      <c r="L295">
        <v>0</v>
      </c>
      <c r="M295">
        <v>1.3556319090363516</v>
      </c>
    </row>
    <row r="296" spans="2:13">
      <c r="B296">
        <v>0</v>
      </c>
      <c r="C296">
        <v>0</v>
      </c>
      <c r="D296">
        <v>5.7651760581066451</v>
      </c>
      <c r="E296">
        <v>9.6598734098069468</v>
      </c>
      <c r="F296">
        <v>3.9466591702235259</v>
      </c>
      <c r="G296">
        <v>0</v>
      </c>
      <c r="H296">
        <v>1.3784813690912896</v>
      </c>
      <c r="I296">
        <v>0</v>
      </c>
      <c r="J296">
        <v>0</v>
      </c>
      <c r="K296">
        <v>0.63216699554331179</v>
      </c>
      <c r="L296">
        <v>0.6786574650578715</v>
      </c>
      <c r="M296">
        <v>15.741074624856639</v>
      </c>
    </row>
    <row r="297" spans="2:13">
      <c r="B297">
        <v>0</v>
      </c>
      <c r="C297">
        <v>3.2328990278014995</v>
      </c>
      <c r="D297">
        <v>0</v>
      </c>
      <c r="E297">
        <v>8.9685188103369011</v>
      </c>
      <c r="F297">
        <v>3.0980791846393774</v>
      </c>
      <c r="G297">
        <v>0</v>
      </c>
      <c r="H297">
        <v>0</v>
      </c>
      <c r="I297">
        <v>12.293359562476345</v>
      </c>
      <c r="J297">
        <v>3.795261412267338</v>
      </c>
      <c r="K297">
        <v>15.223338767973251</v>
      </c>
      <c r="L297">
        <v>0.1364749167369885</v>
      </c>
      <c r="M297">
        <v>2.1928703245304804</v>
      </c>
    </row>
    <row r="298" spans="2:13">
      <c r="B298">
        <v>0</v>
      </c>
      <c r="C298">
        <v>1.7602795287775248</v>
      </c>
      <c r="D298">
        <v>0</v>
      </c>
      <c r="E298">
        <v>0</v>
      </c>
      <c r="F298">
        <v>1.6664559072551144</v>
      </c>
      <c r="G298">
        <v>0</v>
      </c>
      <c r="H298">
        <v>0</v>
      </c>
      <c r="I298">
        <v>1.3338021804403286</v>
      </c>
      <c r="J298">
        <v>0.21413159236161625</v>
      </c>
      <c r="K298">
        <v>0</v>
      </c>
      <c r="L298">
        <v>4.0322563158407192</v>
      </c>
      <c r="M298">
        <v>0</v>
      </c>
    </row>
    <row r="299" spans="2:13">
      <c r="B299">
        <v>0</v>
      </c>
      <c r="C299">
        <v>2.0647626281507798</v>
      </c>
      <c r="D299">
        <v>1.3969307476210095</v>
      </c>
      <c r="E299">
        <v>0.56597452255852099</v>
      </c>
      <c r="F299">
        <v>2.9611528183648503</v>
      </c>
      <c r="G299">
        <v>3.4969939184955283</v>
      </c>
      <c r="H299">
        <v>0</v>
      </c>
      <c r="I299">
        <v>0</v>
      </c>
      <c r="J299">
        <v>0.55203494706034451</v>
      </c>
      <c r="K299">
        <v>0</v>
      </c>
      <c r="L299">
        <v>0</v>
      </c>
      <c r="M299">
        <v>1.1331920276086631</v>
      </c>
    </row>
    <row r="300" spans="2:13">
      <c r="B300">
        <v>0</v>
      </c>
      <c r="C300">
        <v>7.4626417230553335</v>
      </c>
      <c r="D300">
        <v>0.51485139646710665</v>
      </c>
      <c r="E300">
        <v>0.35699461865241577</v>
      </c>
      <c r="F300">
        <v>1.6091193182437753E-2</v>
      </c>
      <c r="G300">
        <v>0</v>
      </c>
      <c r="H300">
        <v>0</v>
      </c>
      <c r="I300">
        <v>0</v>
      </c>
      <c r="J300">
        <v>1.5409726848492824</v>
      </c>
      <c r="K300">
        <v>0</v>
      </c>
      <c r="L300">
        <v>7.5871455874129321</v>
      </c>
      <c r="M300">
        <v>0</v>
      </c>
    </row>
    <row r="301" spans="2:13">
      <c r="B301">
        <v>1.1053717443851658</v>
      </c>
      <c r="C301">
        <v>2.3741896414307013</v>
      </c>
      <c r="D301">
        <v>0</v>
      </c>
      <c r="E301">
        <v>0</v>
      </c>
      <c r="F301">
        <v>4.9284438010449412</v>
      </c>
      <c r="G301">
        <v>0</v>
      </c>
      <c r="H301">
        <v>0</v>
      </c>
      <c r="I301">
        <v>0</v>
      </c>
      <c r="J301">
        <v>0</v>
      </c>
      <c r="K301">
        <v>0</v>
      </c>
      <c r="L301">
        <v>1.0085934031612236</v>
      </c>
      <c r="M301">
        <v>0</v>
      </c>
    </row>
    <row r="302" spans="2:13">
      <c r="B302">
        <v>1.2957501922740593</v>
      </c>
      <c r="C302">
        <v>2.9029140502449953</v>
      </c>
      <c r="D302">
        <v>0</v>
      </c>
      <c r="E302">
        <v>0</v>
      </c>
      <c r="F302">
        <v>0</v>
      </c>
      <c r="G302">
        <v>1.0071238862910705</v>
      </c>
      <c r="H302">
        <v>0</v>
      </c>
      <c r="I302">
        <v>3.86460647721599</v>
      </c>
      <c r="J302">
        <v>0</v>
      </c>
      <c r="K302">
        <v>5.5557649554813212E-3</v>
      </c>
      <c r="L302">
        <v>0</v>
      </c>
      <c r="M302">
        <v>0</v>
      </c>
    </row>
    <row r="303" spans="2:13">
      <c r="B303">
        <v>1.8712128504931362</v>
      </c>
      <c r="C303">
        <v>5.1159448280504147</v>
      </c>
      <c r="D303">
        <v>1.2196307338820922</v>
      </c>
      <c r="E303">
        <v>0.6957292137337171</v>
      </c>
      <c r="F303">
        <v>0</v>
      </c>
      <c r="G303">
        <v>0</v>
      </c>
      <c r="H303">
        <v>0</v>
      </c>
      <c r="I303">
        <v>0</v>
      </c>
      <c r="J303">
        <v>0</v>
      </c>
      <c r="K303">
        <v>2.2100015736191514</v>
      </c>
      <c r="L303">
        <v>0</v>
      </c>
      <c r="M303">
        <v>1.3164861243948847</v>
      </c>
    </row>
    <row r="304" spans="2:13">
      <c r="B304">
        <v>0</v>
      </c>
      <c r="C304">
        <v>2.0838435258522652</v>
      </c>
      <c r="D304">
        <v>0</v>
      </c>
      <c r="E304">
        <v>1.1501168808109721</v>
      </c>
      <c r="F304">
        <v>0</v>
      </c>
      <c r="G304">
        <v>0</v>
      </c>
      <c r="H304">
        <v>1.2832943880146885</v>
      </c>
      <c r="I304">
        <v>3.5301893462780956</v>
      </c>
      <c r="J304">
        <v>3.1904154494613528</v>
      </c>
      <c r="K304">
        <v>0</v>
      </c>
      <c r="L304">
        <v>0</v>
      </c>
      <c r="M304">
        <v>8.3410556882253992</v>
      </c>
    </row>
    <row r="305" spans="2:13">
      <c r="B305">
        <v>4.5805408634170162</v>
      </c>
      <c r="C305">
        <v>2.452541242581185</v>
      </c>
      <c r="D305">
        <v>0</v>
      </c>
      <c r="E305">
        <v>1.835116821993769</v>
      </c>
      <c r="F305">
        <v>0</v>
      </c>
      <c r="G305">
        <v>0</v>
      </c>
      <c r="H305">
        <v>0.41689679281215425</v>
      </c>
      <c r="I305">
        <v>0.40122146943437026</v>
      </c>
      <c r="J305">
        <v>1.3733923199196587</v>
      </c>
      <c r="K305">
        <v>0</v>
      </c>
      <c r="L305">
        <v>6.6182722387410609</v>
      </c>
      <c r="M305">
        <v>0</v>
      </c>
    </row>
    <row r="306" spans="2:13">
      <c r="B306">
        <v>1.6114433040260907</v>
      </c>
      <c r="C306">
        <v>3.4666326886312993</v>
      </c>
      <c r="D306">
        <v>2.7511756570189774</v>
      </c>
      <c r="E306">
        <v>4.0800045558573625</v>
      </c>
      <c r="F306">
        <v>5.0329456878602317</v>
      </c>
      <c r="G306">
        <v>5.8174298929081436</v>
      </c>
      <c r="H306">
        <v>2.3402351645095161</v>
      </c>
      <c r="I306">
        <v>0.32142617831870762</v>
      </c>
      <c r="J306">
        <v>0</v>
      </c>
      <c r="K306">
        <v>0</v>
      </c>
      <c r="L306">
        <v>0.11197547582201674</v>
      </c>
      <c r="M306">
        <v>3.919277870578842</v>
      </c>
    </row>
    <row r="307" spans="2:13">
      <c r="B307">
        <v>5.3162098187684279</v>
      </c>
      <c r="C307">
        <v>0</v>
      </c>
      <c r="D307">
        <v>0</v>
      </c>
      <c r="E307">
        <v>0</v>
      </c>
      <c r="F307">
        <v>0</v>
      </c>
      <c r="G307">
        <v>2.373901863193312</v>
      </c>
      <c r="H307">
        <v>5.0220250319461206</v>
      </c>
      <c r="I307">
        <v>0</v>
      </c>
      <c r="J307">
        <v>5.9259990605803425</v>
      </c>
      <c r="K307">
        <v>7.3634247222174265</v>
      </c>
      <c r="L307">
        <v>0</v>
      </c>
      <c r="M307">
        <v>0.44744061454044509</v>
      </c>
    </row>
    <row r="308" spans="2:13">
      <c r="B308">
        <v>2.1178074058741743</v>
      </c>
      <c r="C308">
        <v>0</v>
      </c>
      <c r="D308">
        <v>0</v>
      </c>
      <c r="E308">
        <v>0.58380132908017346</v>
      </c>
      <c r="F308">
        <v>0</v>
      </c>
      <c r="G308">
        <v>11.199663001296649</v>
      </c>
      <c r="H308">
        <v>3.7187977317778498</v>
      </c>
      <c r="I308">
        <v>0.86649372624102061</v>
      </c>
      <c r="J308">
        <v>5.2164378700558807</v>
      </c>
      <c r="K308">
        <v>2.8540477452057713</v>
      </c>
      <c r="L308">
        <v>2.4585692586248276</v>
      </c>
      <c r="M308">
        <v>0</v>
      </c>
    </row>
    <row r="309" spans="2:13">
      <c r="B309">
        <v>7.1079829251744728</v>
      </c>
      <c r="C309">
        <v>0.76844682449787138</v>
      </c>
      <c r="D309">
        <v>0</v>
      </c>
      <c r="E309">
        <v>0</v>
      </c>
      <c r="F309">
        <v>2.4702028111726277</v>
      </c>
      <c r="G309">
        <v>5.7740060506925204</v>
      </c>
      <c r="H309">
        <v>3.6067120420579646</v>
      </c>
      <c r="I309">
        <v>1.7655078807450055</v>
      </c>
      <c r="J309">
        <v>3.5867566219527283</v>
      </c>
      <c r="K309">
        <v>2.0870074654951489</v>
      </c>
      <c r="L309">
        <v>2.3919390205707041</v>
      </c>
      <c r="M309">
        <v>2.9697702210226962</v>
      </c>
    </row>
    <row r="310" spans="2:13">
      <c r="B310">
        <v>0.29373712034590838</v>
      </c>
      <c r="C310">
        <v>6.3363981381789216</v>
      </c>
      <c r="D310">
        <v>0.34060375802685122</v>
      </c>
      <c r="E310">
        <v>1.7087901523397355</v>
      </c>
      <c r="F310">
        <v>0</v>
      </c>
      <c r="G310">
        <v>0</v>
      </c>
      <c r="H310">
        <v>9.1636241157219018</v>
      </c>
      <c r="I310">
        <v>0</v>
      </c>
      <c r="J310">
        <v>8.0995124908271682E-2</v>
      </c>
      <c r="K310">
        <v>0</v>
      </c>
      <c r="L310">
        <v>4.1914180971153501</v>
      </c>
      <c r="M310">
        <v>0</v>
      </c>
    </row>
    <row r="311" spans="2:13">
      <c r="B311">
        <v>3.1909705513717084</v>
      </c>
      <c r="C311">
        <v>3.9250654179882281</v>
      </c>
      <c r="D311">
        <v>0</v>
      </c>
      <c r="E311">
        <v>0</v>
      </c>
      <c r="F311">
        <v>4.2558114080027888E-2</v>
      </c>
      <c r="G311">
        <v>2.648079796624097</v>
      </c>
      <c r="H311">
        <v>2.2757820224612852</v>
      </c>
      <c r="I311">
        <v>0</v>
      </c>
      <c r="J311">
        <v>3.0943646384674062</v>
      </c>
      <c r="K311">
        <v>0</v>
      </c>
      <c r="L311">
        <v>7.1563887619501899E-4</v>
      </c>
      <c r="M311">
        <v>0</v>
      </c>
    </row>
    <row r="312" spans="2:13">
      <c r="B312">
        <v>0.72000927763232359</v>
      </c>
      <c r="C312">
        <v>0</v>
      </c>
      <c r="D312">
        <v>0</v>
      </c>
      <c r="E312">
        <v>0.37871658251460089</v>
      </c>
      <c r="F312">
        <v>4.3098374932563059</v>
      </c>
      <c r="G312">
        <v>2.3522208414900665</v>
      </c>
      <c r="H312">
        <v>2.0227111243768157</v>
      </c>
      <c r="I312">
        <v>0</v>
      </c>
      <c r="J312">
        <v>0.33764138203009142</v>
      </c>
      <c r="K312">
        <v>0</v>
      </c>
      <c r="L312">
        <v>4.7444925609246154</v>
      </c>
      <c r="M312">
        <v>1.0519847466096408</v>
      </c>
    </row>
    <row r="313" spans="2:13">
      <c r="B313">
        <v>2.2253614650100522</v>
      </c>
      <c r="C313">
        <v>4.7158927873080021</v>
      </c>
      <c r="D313">
        <v>2.0696502533514627</v>
      </c>
      <c r="E313">
        <v>7.890974386097982</v>
      </c>
      <c r="F313">
        <v>0</v>
      </c>
      <c r="G313">
        <v>0.40008280342446889</v>
      </c>
      <c r="H313">
        <v>0.18457227658941638</v>
      </c>
      <c r="I313">
        <v>0</v>
      </c>
      <c r="J313">
        <v>2.3475392436300679</v>
      </c>
      <c r="K313">
        <v>0</v>
      </c>
      <c r="L313">
        <v>5.9193641973527775</v>
      </c>
      <c r="M313">
        <v>0.75223959699353937</v>
      </c>
    </row>
    <row r="314" spans="2:13">
      <c r="B314">
        <v>3.8416911672230278</v>
      </c>
      <c r="C314">
        <v>0</v>
      </c>
      <c r="D314">
        <v>0</v>
      </c>
      <c r="E314">
        <v>1.1854915930661813</v>
      </c>
      <c r="F314">
        <v>2.0855261742578688</v>
      </c>
      <c r="G314">
        <v>3.686148048813962</v>
      </c>
      <c r="H314">
        <v>2.860428648737618</v>
      </c>
      <c r="I314">
        <v>0</v>
      </c>
      <c r="J314">
        <v>3.5435649517919203</v>
      </c>
      <c r="K314">
        <v>1.4753427430683792</v>
      </c>
      <c r="L314">
        <v>2.3110735050325606</v>
      </c>
      <c r="M314">
        <v>0</v>
      </c>
    </row>
    <row r="315" spans="2:13">
      <c r="B315">
        <v>2.774834377227116</v>
      </c>
      <c r="D315">
        <v>5.9556212933042598</v>
      </c>
      <c r="E315">
        <v>2.6166284738969794</v>
      </c>
      <c r="F315">
        <v>10.373999893255762</v>
      </c>
      <c r="G315">
        <v>6.9629362090781353</v>
      </c>
      <c r="H315">
        <v>0.62069359862341911</v>
      </c>
      <c r="I315">
        <v>1.3414282663666881</v>
      </c>
      <c r="J315">
        <v>1.3348759258667047</v>
      </c>
      <c r="K315">
        <v>0</v>
      </c>
      <c r="L315">
        <v>0.55636274741123559</v>
      </c>
      <c r="M315">
        <v>0</v>
      </c>
    </row>
    <row r="316" spans="2:13">
      <c r="B316">
        <v>3.7927090234596115</v>
      </c>
      <c r="D316">
        <v>6.4620594092593793</v>
      </c>
      <c r="F316">
        <v>9.4540867769152843</v>
      </c>
      <c r="H316">
        <v>4.4737748409935429</v>
      </c>
      <c r="I316">
        <v>0</v>
      </c>
      <c r="K316">
        <v>0</v>
      </c>
      <c r="M316">
        <v>2.3096594627159841</v>
      </c>
    </row>
    <row r="317" spans="2:13">
      <c r="B317">
        <v>0.23224712503249012</v>
      </c>
      <c r="C317">
        <v>1.9885349512522106</v>
      </c>
      <c r="D317">
        <v>7.5586247449892197</v>
      </c>
      <c r="E317">
        <v>0.29010552830634595</v>
      </c>
      <c r="F317">
        <v>2.6638889048753485</v>
      </c>
      <c r="G317">
        <v>2.1143744838669085</v>
      </c>
      <c r="H317">
        <v>9.5447491718078689E-2</v>
      </c>
      <c r="I317">
        <v>0.40573867414440334</v>
      </c>
      <c r="J317">
        <v>0.11541069450780292</v>
      </c>
      <c r="K317">
        <v>2.2182408754780134</v>
      </c>
      <c r="L317">
        <v>9.1455392702447682</v>
      </c>
      <c r="M317">
        <v>0.41631176370366935</v>
      </c>
    </row>
    <row r="318" spans="2:13">
      <c r="B318">
        <v>0</v>
      </c>
      <c r="C318">
        <v>2.9876532077052471</v>
      </c>
      <c r="D318">
        <v>8.4665690033809184</v>
      </c>
      <c r="E318">
        <v>0</v>
      </c>
      <c r="F318">
        <v>2.9454344002061732</v>
      </c>
      <c r="G318">
        <v>1.4237446205813755</v>
      </c>
      <c r="H318">
        <v>1.7731612930850873</v>
      </c>
      <c r="I318">
        <v>3.5510816468417623</v>
      </c>
      <c r="J318">
        <v>0</v>
      </c>
      <c r="K318">
        <v>2.9667312548129074</v>
      </c>
      <c r="L318">
        <v>0.54288754296691211</v>
      </c>
      <c r="M318">
        <v>1.06758040094679</v>
      </c>
    </row>
    <row r="319" spans="2:13">
      <c r="B319">
        <v>4.9234772069932458</v>
      </c>
      <c r="C319">
        <v>0</v>
      </c>
      <c r="D319">
        <v>0</v>
      </c>
      <c r="E319">
        <v>1.4137148667117085</v>
      </c>
      <c r="F319">
        <v>4.4985200744820775</v>
      </c>
      <c r="G319">
        <v>3.1596799107849272</v>
      </c>
      <c r="H319">
        <v>0.2572709087193602</v>
      </c>
      <c r="I319">
        <v>0.13988324233947616</v>
      </c>
      <c r="J319">
        <v>0.84977227705388581</v>
      </c>
      <c r="K319">
        <v>0.3855970290459711</v>
      </c>
      <c r="L319">
        <v>5.731784752792076</v>
      </c>
      <c r="M319">
        <v>0</v>
      </c>
    </row>
    <row r="320" spans="2:13">
      <c r="B320">
        <v>0.89667961811311492</v>
      </c>
      <c r="C320">
        <v>0</v>
      </c>
      <c r="D320">
        <v>0</v>
      </c>
      <c r="E320">
        <v>1.4282940980533194</v>
      </c>
      <c r="F320">
        <v>7.7285439625928971</v>
      </c>
      <c r="G320">
        <v>1.8219876300278663</v>
      </c>
      <c r="H320">
        <v>8.5069886631772818</v>
      </c>
      <c r="I320">
        <v>6.0348940437301062</v>
      </c>
      <c r="J320">
        <v>0</v>
      </c>
      <c r="K320">
        <v>4.1248071887846915</v>
      </c>
      <c r="L320">
        <v>9.2060987033413788</v>
      </c>
      <c r="M320">
        <v>0</v>
      </c>
    </row>
    <row r="321" spans="2:13">
      <c r="B321">
        <v>2.2793784554201526</v>
      </c>
      <c r="C321">
        <v>0</v>
      </c>
      <c r="D321">
        <v>0</v>
      </c>
      <c r="E321">
        <v>0</v>
      </c>
      <c r="F321">
        <v>0</v>
      </c>
      <c r="G321">
        <v>0</v>
      </c>
      <c r="H321">
        <v>0.96236899774680462</v>
      </c>
      <c r="I321">
        <v>3.5214319588621117</v>
      </c>
      <c r="J321">
        <v>7.9260175558104446</v>
      </c>
      <c r="K321">
        <v>0</v>
      </c>
      <c r="L321">
        <v>0</v>
      </c>
      <c r="M321">
        <v>0</v>
      </c>
    </row>
    <row r="322" spans="2:13">
      <c r="B322">
        <v>0.72115480496847162</v>
      </c>
      <c r="C322">
        <v>10.374709821639518</v>
      </c>
      <c r="D322">
        <v>0</v>
      </c>
      <c r="E322">
        <v>0</v>
      </c>
      <c r="F322">
        <v>1.8165181649959974</v>
      </c>
      <c r="G322">
        <v>0</v>
      </c>
      <c r="H322">
        <v>0.20915478477540417</v>
      </c>
      <c r="I322">
        <v>0</v>
      </c>
      <c r="J322">
        <v>0.2125905870270558</v>
      </c>
      <c r="K322">
        <v>0.73434861311224509</v>
      </c>
      <c r="L322">
        <v>0.50309322380682686</v>
      </c>
      <c r="M322">
        <v>0</v>
      </c>
    </row>
    <row r="323" spans="2:13">
      <c r="B323">
        <v>3.4461713859908722</v>
      </c>
      <c r="C323">
        <v>1.6147906004500772</v>
      </c>
      <c r="D323">
        <v>2.2465824500410632</v>
      </c>
      <c r="E323">
        <v>0</v>
      </c>
      <c r="F323">
        <v>1.0414617697083686</v>
      </c>
      <c r="G323">
        <v>0</v>
      </c>
      <c r="H323">
        <v>2.3437879284693692</v>
      </c>
      <c r="I323">
        <v>5.7049121980538056</v>
      </c>
      <c r="J323">
        <v>2.5321055524199036</v>
      </c>
      <c r="K323">
        <v>1.0427688685152796</v>
      </c>
      <c r="L323">
        <v>0</v>
      </c>
      <c r="M323">
        <v>0</v>
      </c>
    </row>
    <row r="324" spans="2:13">
      <c r="B324">
        <v>0</v>
      </c>
      <c r="C324">
        <v>12.831160070469121</v>
      </c>
      <c r="D324">
        <v>0.87802249411617195</v>
      </c>
      <c r="E324">
        <v>0</v>
      </c>
      <c r="F324">
        <v>4.7911228364528471</v>
      </c>
      <c r="G324">
        <v>15.935487953928227</v>
      </c>
      <c r="H324">
        <v>0</v>
      </c>
      <c r="I324">
        <v>2.3288434287850475</v>
      </c>
      <c r="J324">
        <v>1.0665837462400753</v>
      </c>
      <c r="K324">
        <v>4.5245306253194961</v>
      </c>
      <c r="L324">
        <v>0</v>
      </c>
      <c r="M324">
        <v>0.76726958112549837</v>
      </c>
    </row>
    <row r="325" spans="2:13">
      <c r="B325">
        <v>0</v>
      </c>
      <c r="C325">
        <v>2.2710154976728458</v>
      </c>
      <c r="D325">
        <v>3.1423992612001239</v>
      </c>
      <c r="E325">
        <v>3.0268888813733046</v>
      </c>
      <c r="F325">
        <v>0.57006216703037405</v>
      </c>
      <c r="G325">
        <v>0.25349608681433</v>
      </c>
      <c r="H325">
        <v>0</v>
      </c>
      <c r="I325">
        <v>0</v>
      </c>
      <c r="J325">
        <v>0.59083330922768074</v>
      </c>
      <c r="K325">
        <v>1.066254022239673</v>
      </c>
      <c r="L325">
        <v>0</v>
      </c>
      <c r="M325">
        <v>0</v>
      </c>
    </row>
    <row r="326" spans="2:13">
      <c r="B326">
        <v>5.1164664535250468</v>
      </c>
      <c r="C326">
        <v>0</v>
      </c>
      <c r="D326">
        <v>2.7137894836180783</v>
      </c>
      <c r="E326">
        <v>8.3428765749028617</v>
      </c>
      <c r="F326">
        <v>0.28802520495172668</v>
      </c>
      <c r="G326">
        <v>2.0150674806971987</v>
      </c>
      <c r="H326">
        <v>0</v>
      </c>
      <c r="I326">
        <v>3.1969312723691892</v>
      </c>
      <c r="J326">
        <v>2.3174935990809535</v>
      </c>
      <c r="K326">
        <v>3.104368777349217</v>
      </c>
      <c r="L326">
        <v>0</v>
      </c>
      <c r="M326">
        <v>0</v>
      </c>
    </row>
    <row r="327" spans="2:13">
      <c r="B327">
        <v>0.36032521543711382</v>
      </c>
      <c r="C327">
        <v>0</v>
      </c>
      <c r="D327">
        <v>1.8017552558841401</v>
      </c>
      <c r="E327">
        <v>2.1723004517210334E-2</v>
      </c>
      <c r="F327">
        <v>4.3956045175038723</v>
      </c>
      <c r="G327">
        <v>9.1918655539123097</v>
      </c>
      <c r="H327">
        <v>2.4922830338731239</v>
      </c>
      <c r="I327">
        <v>0</v>
      </c>
      <c r="J327">
        <v>4.7774358722333963</v>
      </c>
      <c r="K327">
        <v>4.3368629101400271E-3</v>
      </c>
      <c r="L327">
        <v>7.7097284340217866</v>
      </c>
      <c r="M327">
        <v>0</v>
      </c>
    </row>
    <row r="328" spans="2:13">
      <c r="B328">
        <v>0</v>
      </c>
      <c r="C328">
        <v>2.7625159679079192</v>
      </c>
      <c r="D328">
        <v>3.7207198130525789</v>
      </c>
      <c r="E328">
        <v>3.2597469699287247</v>
      </c>
      <c r="F328">
        <v>1.7316575905859861</v>
      </c>
      <c r="G328">
        <v>0.64081703402127821</v>
      </c>
      <c r="H328">
        <v>2.6865070206031563</v>
      </c>
      <c r="I328">
        <v>0</v>
      </c>
      <c r="J328">
        <v>0.61288494765668544</v>
      </c>
      <c r="K328">
        <v>2.3929553052834649</v>
      </c>
      <c r="L328">
        <v>2.5551483137189868</v>
      </c>
      <c r="M328">
        <v>3.3497270583321335</v>
      </c>
    </row>
    <row r="329" spans="2:13">
      <c r="B329">
        <v>0.46074091387599742</v>
      </c>
      <c r="C329">
        <v>6.7057728744065175</v>
      </c>
      <c r="D329">
        <v>3.1311661267210802</v>
      </c>
      <c r="E329">
        <v>1.8957358923513306</v>
      </c>
      <c r="F329">
        <v>7.9455297009396233</v>
      </c>
      <c r="G329">
        <v>4.88179497599738</v>
      </c>
      <c r="H329">
        <v>2.199489022188224</v>
      </c>
      <c r="I329">
        <v>0.4449526295521663</v>
      </c>
      <c r="J329">
        <v>5.1772166763804135</v>
      </c>
      <c r="K329">
        <v>1.3805698395226855</v>
      </c>
      <c r="L329">
        <v>2.2096573221489093</v>
      </c>
      <c r="M329">
        <v>5.1123008328611643</v>
      </c>
    </row>
    <row r="330" spans="2:13">
      <c r="B330">
        <v>1.7685762638902969</v>
      </c>
      <c r="C330">
        <v>0.55411394083477894</v>
      </c>
      <c r="D330">
        <v>7.5148640432234695</v>
      </c>
      <c r="E330">
        <v>3.7450488647713875</v>
      </c>
      <c r="F330">
        <v>0</v>
      </c>
      <c r="G330">
        <v>2.1301743647725173</v>
      </c>
      <c r="H330">
        <v>0.56854882453375732</v>
      </c>
      <c r="I330">
        <v>3.8658938971495878</v>
      </c>
      <c r="J330">
        <v>0.60852351991292442</v>
      </c>
      <c r="K330">
        <v>0</v>
      </c>
      <c r="L330">
        <v>0</v>
      </c>
      <c r="M330">
        <v>5.4487395891639503</v>
      </c>
    </row>
    <row r="331" spans="2:13">
      <c r="B331">
        <v>1.4530900211082722</v>
      </c>
      <c r="C331">
        <v>2.130263999091881</v>
      </c>
      <c r="D331">
        <v>0</v>
      </c>
      <c r="E331">
        <v>0.82681746834734293</v>
      </c>
      <c r="F331">
        <v>5.4875150317406289</v>
      </c>
      <c r="G331">
        <v>0</v>
      </c>
      <c r="H331">
        <v>0</v>
      </c>
      <c r="I331">
        <v>0</v>
      </c>
      <c r="J331">
        <v>0</v>
      </c>
      <c r="K331">
        <v>1.9493188273216036</v>
      </c>
      <c r="L331">
        <v>0</v>
      </c>
      <c r="M331">
        <v>7.7348210222630982</v>
      </c>
    </row>
    <row r="332" spans="2:13">
      <c r="B332">
        <v>1.3037322306039183</v>
      </c>
      <c r="C332">
        <v>5.5271270251498059</v>
      </c>
      <c r="D332">
        <v>0</v>
      </c>
      <c r="E332">
        <v>2.8262785582085415</v>
      </c>
      <c r="F332">
        <v>0</v>
      </c>
      <c r="G332">
        <v>3.352167685492494</v>
      </c>
      <c r="H332">
        <v>1.5049425357876325</v>
      </c>
      <c r="I332">
        <v>2.4157812931978668</v>
      </c>
      <c r="J332">
        <v>0</v>
      </c>
      <c r="K332">
        <v>6.3981063952806041</v>
      </c>
      <c r="L332">
        <v>4.6413726734781591</v>
      </c>
      <c r="M332">
        <v>5.239399156685165</v>
      </c>
    </row>
    <row r="333" spans="2:13">
      <c r="B333">
        <v>0.48515149883406194</v>
      </c>
      <c r="C333">
        <v>3.9363295615183285</v>
      </c>
      <c r="D333">
        <v>0</v>
      </c>
      <c r="E333">
        <v>0.34739773391001738</v>
      </c>
      <c r="F333">
        <v>0</v>
      </c>
      <c r="G333">
        <v>5.6034525842075595</v>
      </c>
      <c r="H333">
        <v>0</v>
      </c>
      <c r="I333">
        <v>1.5096019231178168</v>
      </c>
      <c r="J333">
        <v>9.296313591098583</v>
      </c>
      <c r="K333">
        <v>0.34695059692997399</v>
      </c>
      <c r="L333">
        <v>5.6133135105210128</v>
      </c>
      <c r="M333">
        <v>0.8051752147108614</v>
      </c>
    </row>
    <row r="334" spans="2:13">
      <c r="B334">
        <v>2.3024543200170751</v>
      </c>
      <c r="C334">
        <v>1.7818640788795435</v>
      </c>
      <c r="D334">
        <v>0</v>
      </c>
      <c r="E334">
        <v>2.2549626226814787</v>
      </c>
      <c r="F334">
        <v>0.40790043446935653</v>
      </c>
      <c r="G334">
        <v>0.94642233624589667</v>
      </c>
      <c r="H334">
        <v>6.2777804662707366</v>
      </c>
      <c r="I334">
        <v>0</v>
      </c>
      <c r="J334">
        <v>0.49843248365347081</v>
      </c>
      <c r="K334">
        <v>0.22932354819259124</v>
      </c>
      <c r="L334">
        <v>0</v>
      </c>
      <c r="M334">
        <v>4.7000679014337017</v>
      </c>
    </row>
    <row r="335" spans="2:13">
      <c r="B335">
        <v>2.4265798123471995</v>
      </c>
      <c r="C335">
        <v>0</v>
      </c>
      <c r="D335">
        <v>0.2108016076718455</v>
      </c>
      <c r="E335">
        <v>1.7211657880871811</v>
      </c>
      <c r="F335">
        <v>0</v>
      </c>
      <c r="G335">
        <v>0</v>
      </c>
      <c r="H335">
        <v>0</v>
      </c>
      <c r="I335">
        <v>1.0043924462427092</v>
      </c>
      <c r="J335">
        <v>3.791168927194418</v>
      </c>
      <c r="K335">
        <v>3.5130020025918771</v>
      </c>
      <c r="L335">
        <v>0</v>
      </c>
      <c r="M335">
        <v>4.3751105487779203</v>
      </c>
    </row>
    <row r="336" spans="2:13">
      <c r="B336">
        <v>2.9542600166207671</v>
      </c>
      <c r="C336">
        <v>2.9362202094099894</v>
      </c>
      <c r="D336">
        <v>2.2016066180271494</v>
      </c>
      <c r="E336">
        <v>2.9693769823727107</v>
      </c>
      <c r="F336">
        <v>2.1934706107847504</v>
      </c>
      <c r="G336">
        <v>0.33926109635221546</v>
      </c>
      <c r="H336">
        <v>9.1393720400651723</v>
      </c>
      <c r="I336">
        <v>0</v>
      </c>
      <c r="J336">
        <v>0.44109698916862994</v>
      </c>
      <c r="K336">
        <v>4.7129216585793543</v>
      </c>
      <c r="L336">
        <v>0.62279737818092673</v>
      </c>
      <c r="M336">
        <v>0.79769219277697379</v>
      </c>
    </row>
    <row r="337" spans="2:13">
      <c r="B337">
        <v>0.93428889557669781</v>
      </c>
      <c r="C337">
        <v>1.7541217637907782</v>
      </c>
      <c r="D337">
        <v>0</v>
      </c>
      <c r="E337">
        <v>0.77518441513781178</v>
      </c>
      <c r="F337">
        <v>4.4237867822412955</v>
      </c>
      <c r="G337">
        <v>0</v>
      </c>
      <c r="H337">
        <v>1.5781991939908191</v>
      </c>
      <c r="I337">
        <v>0</v>
      </c>
      <c r="J337">
        <v>3.2005844677450117</v>
      </c>
      <c r="K337">
        <v>13.743448092011377</v>
      </c>
      <c r="L337">
        <v>0</v>
      </c>
      <c r="M337">
        <v>0</v>
      </c>
    </row>
    <row r="338" spans="2:13">
      <c r="B338">
        <v>5.0960612981190279</v>
      </c>
      <c r="C338">
        <v>0.66698997577068231</v>
      </c>
      <c r="D338">
        <v>10.568526402607016</v>
      </c>
      <c r="E338">
        <v>7.4483355860461078E-3</v>
      </c>
      <c r="F338">
        <v>0</v>
      </c>
      <c r="G338">
        <v>1.345759958304952</v>
      </c>
      <c r="H338">
        <v>0.70694344055329883</v>
      </c>
      <c r="I338">
        <v>0.32459710055186108</v>
      </c>
      <c r="J338">
        <v>0</v>
      </c>
      <c r="K338">
        <v>4.037790185618757</v>
      </c>
      <c r="L338">
        <v>1.1234043583202831</v>
      </c>
      <c r="M338">
        <v>0</v>
      </c>
    </row>
    <row r="339" spans="2:13">
      <c r="B339">
        <v>2.2075549824187997</v>
      </c>
      <c r="C339">
        <v>0.43894254030158053</v>
      </c>
      <c r="D339">
        <v>12.797515596763324</v>
      </c>
      <c r="E339">
        <v>1.0523332132658689</v>
      </c>
      <c r="F339">
        <v>0</v>
      </c>
      <c r="G339">
        <v>0</v>
      </c>
      <c r="H339">
        <v>0.6480597931865224</v>
      </c>
      <c r="I339">
        <v>4.0429943108729116</v>
      </c>
      <c r="J339">
        <v>2.2389270892918662</v>
      </c>
      <c r="K339">
        <v>7.3369380980559076E-2</v>
      </c>
      <c r="L339">
        <v>2.0626692992587294</v>
      </c>
      <c r="M339">
        <v>0</v>
      </c>
    </row>
    <row r="340" spans="2:13">
      <c r="B340">
        <v>2.4944987368211682</v>
      </c>
      <c r="C340">
        <v>0.18513160716558222</v>
      </c>
      <c r="D340">
        <v>2.7211689266242489</v>
      </c>
      <c r="E340">
        <v>1.3196754156349042</v>
      </c>
      <c r="F340">
        <v>0</v>
      </c>
      <c r="G340">
        <v>0</v>
      </c>
      <c r="H340">
        <v>0</v>
      </c>
      <c r="I340">
        <v>4.7631109247823107E-2</v>
      </c>
      <c r="J340">
        <v>3.2378570884722864</v>
      </c>
      <c r="K340">
        <v>8.4238571503476258</v>
      </c>
      <c r="L340">
        <v>6.8817726434306516</v>
      </c>
      <c r="M340">
        <v>0</v>
      </c>
    </row>
    <row r="341" spans="2:13">
      <c r="B341">
        <v>0.92080709743137656</v>
      </c>
      <c r="C341">
        <v>0.46290605932506435</v>
      </c>
      <c r="D341">
        <v>0.6461116675126215</v>
      </c>
      <c r="E341">
        <v>0</v>
      </c>
      <c r="F341">
        <v>0</v>
      </c>
      <c r="G341">
        <v>0</v>
      </c>
      <c r="H341">
        <v>4.8401786899934987</v>
      </c>
      <c r="I341">
        <v>0</v>
      </c>
      <c r="J341">
        <v>0.86760985471560648</v>
      </c>
      <c r="K341">
        <v>0</v>
      </c>
      <c r="L341">
        <v>6.3937821586600485</v>
      </c>
      <c r="M341">
        <v>0</v>
      </c>
    </row>
    <row r="342" spans="2:13">
      <c r="B342">
        <v>5.6798866613714969</v>
      </c>
      <c r="C342">
        <v>0</v>
      </c>
      <c r="D342">
        <v>3.0103822615022104</v>
      </c>
      <c r="E342">
        <v>0</v>
      </c>
      <c r="F342">
        <v>0</v>
      </c>
      <c r="G342">
        <v>0</v>
      </c>
      <c r="H342">
        <v>0.19160214087323679</v>
      </c>
      <c r="I342">
        <v>1.1294648061034374</v>
      </c>
      <c r="J342">
        <v>2.8723308398561795</v>
      </c>
      <c r="K342">
        <v>3.9248776797026284</v>
      </c>
      <c r="L342">
        <v>1.9044468746018628</v>
      </c>
      <c r="M342">
        <v>1.1597443562031551</v>
      </c>
    </row>
    <row r="343" spans="2:13">
      <c r="B343">
        <v>6.8841091364363098</v>
      </c>
      <c r="C343">
        <v>0</v>
      </c>
      <c r="D343">
        <v>0</v>
      </c>
      <c r="E343">
        <v>0.8079448986770702</v>
      </c>
      <c r="F343">
        <v>9.2865524676736338E-2</v>
      </c>
      <c r="G343">
        <v>0.93626637543417679</v>
      </c>
      <c r="H343">
        <v>0.81234429593952051</v>
      </c>
      <c r="I343">
        <v>2.8120570960632096</v>
      </c>
      <c r="J343">
        <v>1.9645274858582209</v>
      </c>
      <c r="K343">
        <v>2.7108578572931168</v>
      </c>
      <c r="L343">
        <v>2.374880919682139</v>
      </c>
      <c r="M343">
        <v>1.6678434069808026</v>
      </c>
    </row>
    <row r="344" spans="2:13">
      <c r="B344">
        <v>1.9277399517165668</v>
      </c>
      <c r="C344">
        <v>0</v>
      </c>
      <c r="D344">
        <v>0</v>
      </c>
      <c r="E344">
        <v>0.23286050380299633</v>
      </c>
      <c r="F344">
        <v>0</v>
      </c>
      <c r="G344">
        <v>0.52241633601247017</v>
      </c>
      <c r="H344">
        <v>0</v>
      </c>
      <c r="I344">
        <v>0.39083200754145986</v>
      </c>
      <c r="J344">
        <v>1.2103521548740401</v>
      </c>
      <c r="K344">
        <v>4.4691173081059281</v>
      </c>
      <c r="L344">
        <v>6.1686567980347293</v>
      </c>
      <c r="M344">
        <v>6.2214653073587298</v>
      </c>
    </row>
    <row r="345" spans="2:13">
      <c r="B345">
        <v>4.2547485312322637</v>
      </c>
      <c r="C345">
        <v>0</v>
      </c>
      <c r="D345">
        <v>0</v>
      </c>
      <c r="E345">
        <v>0</v>
      </c>
      <c r="F345">
        <v>13.120670681420528</v>
      </c>
      <c r="G345">
        <v>0.37945953020460516</v>
      </c>
      <c r="H345">
        <v>0</v>
      </c>
      <c r="I345">
        <v>3.7283920850383865</v>
      </c>
      <c r="J345">
        <v>6.4527240147769866</v>
      </c>
      <c r="K345">
        <v>3.8599071144630046</v>
      </c>
      <c r="L345">
        <v>10.129581947165866</v>
      </c>
      <c r="M345">
        <v>0.94129081057252328</v>
      </c>
    </row>
    <row r="346" spans="2:13">
      <c r="B346">
        <v>8.512540346590626</v>
      </c>
      <c r="D346">
        <v>14.818350596333163</v>
      </c>
      <c r="E346">
        <v>0</v>
      </c>
      <c r="F346">
        <v>0.67677841443282538</v>
      </c>
      <c r="G346">
        <v>0.32796645736451985</v>
      </c>
      <c r="H346">
        <v>2.5617913988145551</v>
      </c>
      <c r="I346">
        <v>1.9523954706729629</v>
      </c>
      <c r="J346">
        <v>3.1118872281334142</v>
      </c>
      <c r="K346">
        <v>0</v>
      </c>
      <c r="L346">
        <v>4.4286969286702815</v>
      </c>
      <c r="M346">
        <v>5.184508376152543</v>
      </c>
    </row>
    <row r="347" spans="2:13">
      <c r="B347">
        <v>1.0531591090638488</v>
      </c>
      <c r="D347">
        <v>0</v>
      </c>
      <c r="F347">
        <v>3.3651629144485691</v>
      </c>
      <c r="H347">
        <v>6.7453043580711727</v>
      </c>
      <c r="I347">
        <v>0</v>
      </c>
      <c r="K347">
        <v>4.819825021682103</v>
      </c>
      <c r="M347">
        <v>1.693002996147714</v>
      </c>
    </row>
    <row r="348" spans="2:13">
      <c r="B348">
        <v>0.56849376865031387</v>
      </c>
      <c r="C348">
        <v>1.2314599251089253</v>
      </c>
      <c r="D348">
        <v>1.5681219484134994</v>
      </c>
      <c r="E348">
        <v>0.73141908302367054</v>
      </c>
      <c r="F348">
        <v>1.695892004010553</v>
      </c>
      <c r="G348">
        <v>0.16092133552892643</v>
      </c>
      <c r="H348">
        <v>0.68242549010549192</v>
      </c>
      <c r="I348">
        <v>1.7930560552683954</v>
      </c>
      <c r="J348">
        <v>1.3405042741713644</v>
      </c>
      <c r="K348">
        <v>10.068589100988122</v>
      </c>
      <c r="L348">
        <v>0.5700894191999798</v>
      </c>
      <c r="M348">
        <v>5.4999846914579082</v>
      </c>
    </row>
    <row r="349" spans="2:13">
      <c r="B349">
        <v>2.9650591872745151E-2</v>
      </c>
      <c r="C349">
        <v>0</v>
      </c>
      <c r="D349">
        <v>0.804658063262913</v>
      </c>
      <c r="E349">
        <v>0</v>
      </c>
      <c r="F349">
        <v>2.1701656259484943</v>
      </c>
      <c r="G349">
        <v>1.0362984253149339</v>
      </c>
      <c r="H349">
        <v>0</v>
      </c>
      <c r="I349">
        <v>0</v>
      </c>
      <c r="J349">
        <v>0.84664304881106967</v>
      </c>
      <c r="K349">
        <v>7.1827913638295744</v>
      </c>
      <c r="L349">
        <v>0.50906428971083373</v>
      </c>
      <c r="M349">
        <v>0.85706423385914809</v>
      </c>
    </row>
    <row r="350" spans="2:13">
      <c r="B350">
        <v>0</v>
      </c>
      <c r="C350">
        <v>2.2088982222561233</v>
      </c>
      <c r="D350">
        <v>9.0740995172300103</v>
      </c>
      <c r="E350">
        <v>0</v>
      </c>
      <c r="F350">
        <v>0.8081146001363354</v>
      </c>
      <c r="G350">
        <v>8.8939904715798157</v>
      </c>
      <c r="H350">
        <v>0</v>
      </c>
      <c r="I350">
        <v>0.88426378515894055</v>
      </c>
      <c r="J350">
        <v>7.5885529968997512</v>
      </c>
      <c r="K350">
        <v>4.7943976286517946</v>
      </c>
      <c r="L350">
        <v>0.34786700695166545</v>
      </c>
      <c r="M350">
        <v>0</v>
      </c>
    </row>
    <row r="351" spans="2:13">
      <c r="B351">
        <v>4.2816707844308377</v>
      </c>
      <c r="C351">
        <v>0.59660621325311924</v>
      </c>
      <c r="D351">
        <v>3.6382310909910549</v>
      </c>
      <c r="E351">
        <v>0</v>
      </c>
      <c r="F351">
        <v>0.1277352290602714</v>
      </c>
      <c r="G351">
        <v>1.5758509478701175</v>
      </c>
      <c r="H351">
        <v>5.2487171179953052</v>
      </c>
      <c r="I351">
        <v>5.2880089056180877</v>
      </c>
      <c r="J351">
        <v>0</v>
      </c>
      <c r="K351">
        <v>6.6362783438507291</v>
      </c>
      <c r="L351">
        <v>0</v>
      </c>
      <c r="M351">
        <v>0</v>
      </c>
    </row>
    <row r="352" spans="2:13">
      <c r="B352">
        <v>1.5154222161790469</v>
      </c>
      <c r="C352">
        <v>2.4668106577653086</v>
      </c>
      <c r="D352">
        <v>4.3619754632054928</v>
      </c>
      <c r="E352">
        <v>2.1810919221389562</v>
      </c>
      <c r="F352">
        <v>0.25154295235149354</v>
      </c>
      <c r="G352">
        <v>0.48410529182783602</v>
      </c>
      <c r="H352">
        <v>0.32186858835824822</v>
      </c>
      <c r="I352">
        <v>0</v>
      </c>
      <c r="J352">
        <v>0.70479832244448914</v>
      </c>
      <c r="K352">
        <v>0</v>
      </c>
      <c r="L352">
        <v>2.6044864557744387</v>
      </c>
      <c r="M352">
        <v>0.79217891132855811</v>
      </c>
    </row>
    <row r="353" spans="2:13">
      <c r="B353">
        <v>3.3336102036256912</v>
      </c>
      <c r="C353">
        <v>0</v>
      </c>
      <c r="D353">
        <v>0.92539536056694471</v>
      </c>
      <c r="E353">
        <v>1.718743196898268</v>
      </c>
      <c r="F353">
        <v>0</v>
      </c>
      <c r="G353">
        <v>0</v>
      </c>
      <c r="H353">
        <v>1.4272623415915338</v>
      </c>
      <c r="I353">
        <v>4.5171874191299368</v>
      </c>
      <c r="J353">
        <v>0</v>
      </c>
      <c r="K353">
        <v>1.7525200540910506</v>
      </c>
      <c r="L353">
        <v>3.8043327527773032</v>
      </c>
      <c r="M353">
        <v>2.1145618730391442</v>
      </c>
    </row>
    <row r="354" spans="2:13">
      <c r="B354">
        <v>6.3185720090166262</v>
      </c>
      <c r="C354">
        <v>2.4559759239016405</v>
      </c>
      <c r="D354">
        <v>0</v>
      </c>
      <c r="E354">
        <v>0.54035759575869202</v>
      </c>
      <c r="F354">
        <v>0</v>
      </c>
      <c r="G354">
        <v>0</v>
      </c>
      <c r="H354">
        <v>0</v>
      </c>
      <c r="I354">
        <v>0</v>
      </c>
      <c r="J354">
        <v>0</v>
      </c>
      <c r="K354">
        <v>3.290615592485775</v>
      </c>
      <c r="L354">
        <v>0.92278405358280613</v>
      </c>
      <c r="M354">
        <v>0</v>
      </c>
    </row>
    <row r="355" spans="2:13">
      <c r="B355">
        <v>0</v>
      </c>
      <c r="C355">
        <v>1.3749687707137177</v>
      </c>
      <c r="D355">
        <v>0</v>
      </c>
      <c r="E355">
        <v>0.55190820929870432</v>
      </c>
      <c r="F355">
        <v>0</v>
      </c>
      <c r="G355">
        <v>0</v>
      </c>
      <c r="H355">
        <v>0.21408542119794086</v>
      </c>
      <c r="I355">
        <v>0</v>
      </c>
      <c r="J355">
        <v>0</v>
      </c>
      <c r="K355">
        <v>0</v>
      </c>
      <c r="L355">
        <v>0</v>
      </c>
      <c r="M355">
        <v>0</v>
      </c>
    </row>
    <row r="356" spans="2:13">
      <c r="B356">
        <v>6.3764855954698048</v>
      </c>
      <c r="C356">
        <v>2.2298005683857927</v>
      </c>
      <c r="D356">
        <v>0</v>
      </c>
      <c r="E356">
        <v>5.6045143607161201</v>
      </c>
      <c r="F356">
        <v>0</v>
      </c>
      <c r="G356">
        <v>4.7358527367267031</v>
      </c>
      <c r="H356">
        <v>1.1495486804893966</v>
      </c>
      <c r="I356">
        <v>0</v>
      </c>
      <c r="J356">
        <v>0</v>
      </c>
      <c r="K356">
        <v>0</v>
      </c>
      <c r="L356">
        <v>5.3012488260715829</v>
      </c>
      <c r="M356">
        <v>1.0155645487983957</v>
      </c>
    </row>
    <row r="357" spans="2:13">
      <c r="B357">
        <v>3.8127837255656858</v>
      </c>
      <c r="C357">
        <v>8.7597800046532761</v>
      </c>
      <c r="D357">
        <v>1.8094986777576665</v>
      </c>
      <c r="E357">
        <v>0.67157921210203253</v>
      </c>
      <c r="F357">
        <v>0.14504339506108133</v>
      </c>
      <c r="G357">
        <v>0.20736324479169266</v>
      </c>
      <c r="H357">
        <v>5.1987454228538086</v>
      </c>
      <c r="I357">
        <v>0</v>
      </c>
      <c r="J357">
        <v>0</v>
      </c>
      <c r="K357">
        <v>0</v>
      </c>
      <c r="L357">
        <v>0</v>
      </c>
      <c r="M357">
        <v>6.3927652148700922</v>
      </c>
    </row>
    <row r="358" spans="2:13">
      <c r="B358">
        <v>0.94204778664873001</v>
      </c>
      <c r="C358">
        <v>0</v>
      </c>
      <c r="D358">
        <v>0</v>
      </c>
      <c r="E358">
        <v>10.100984808828462</v>
      </c>
      <c r="F358">
        <v>0</v>
      </c>
      <c r="G358">
        <v>8.0435022325650305</v>
      </c>
      <c r="H358">
        <v>2.3022270638875697</v>
      </c>
      <c r="I358">
        <v>11.003330961961701</v>
      </c>
      <c r="J358">
        <v>0</v>
      </c>
      <c r="K358">
        <v>0</v>
      </c>
      <c r="L358">
        <v>0</v>
      </c>
      <c r="M358">
        <v>5.8055987017823822</v>
      </c>
    </row>
    <row r="359" spans="2:13">
      <c r="B359">
        <v>1.1211761410171066</v>
      </c>
      <c r="C359">
        <v>11.540411528549356</v>
      </c>
      <c r="D359">
        <v>2.3541901058545625</v>
      </c>
      <c r="E359">
        <v>0.7571314615819279</v>
      </c>
      <c r="F359">
        <v>5.1934734810714795</v>
      </c>
      <c r="G359">
        <v>0</v>
      </c>
      <c r="H359">
        <v>0</v>
      </c>
      <c r="I359">
        <v>5.2572516676006478</v>
      </c>
      <c r="J359">
        <v>0.42054824005972435</v>
      </c>
      <c r="K359">
        <v>0</v>
      </c>
      <c r="L359">
        <v>3.633544326323304</v>
      </c>
      <c r="M359">
        <v>5.2844703783494662</v>
      </c>
    </row>
    <row r="360" spans="2:13">
      <c r="B360">
        <v>0</v>
      </c>
      <c r="C360">
        <v>4.7122772202738803</v>
      </c>
      <c r="D360">
        <v>0.51267819003558091</v>
      </c>
      <c r="E360">
        <v>2.1379291516883261</v>
      </c>
      <c r="F360">
        <v>6.7394185420497701</v>
      </c>
      <c r="G360">
        <v>0</v>
      </c>
      <c r="H360">
        <v>0</v>
      </c>
      <c r="I360">
        <v>0.81873856144913548</v>
      </c>
      <c r="J360">
        <v>4.5924733594406781</v>
      </c>
      <c r="K360">
        <v>2.7240942757325568</v>
      </c>
      <c r="L360">
        <v>1.2007755163625395</v>
      </c>
      <c r="M360">
        <v>0.79516399527961257</v>
      </c>
    </row>
    <row r="361" spans="2:13">
      <c r="B361">
        <v>0</v>
      </c>
      <c r="C361">
        <v>0.64992157834942532</v>
      </c>
      <c r="D361">
        <v>3.1099558847400104</v>
      </c>
      <c r="E361">
        <v>0</v>
      </c>
      <c r="F361">
        <v>3.8897738664400907</v>
      </c>
      <c r="G361">
        <v>2.0297378325621094</v>
      </c>
      <c r="H361">
        <v>0</v>
      </c>
      <c r="I361">
        <v>0.95241448594277811</v>
      </c>
      <c r="J361">
        <v>4.8032824176144366</v>
      </c>
      <c r="K361">
        <v>1.7834514525887475</v>
      </c>
      <c r="L361">
        <v>3.9799981917542815</v>
      </c>
      <c r="M361">
        <v>0.1914724937897887</v>
      </c>
    </row>
    <row r="362" spans="2:13">
      <c r="B362">
        <v>0.46368363245371147</v>
      </c>
      <c r="C362">
        <v>3.7545004229399863</v>
      </c>
      <c r="D362">
        <v>0</v>
      </c>
      <c r="E362">
        <v>0</v>
      </c>
      <c r="F362">
        <v>3.467802143313417</v>
      </c>
      <c r="G362">
        <v>2.6287427021287435</v>
      </c>
      <c r="H362">
        <v>1.8556199804145577</v>
      </c>
      <c r="I362">
        <v>2.6939908910169428</v>
      </c>
      <c r="J362">
        <v>0</v>
      </c>
      <c r="K362">
        <v>0</v>
      </c>
      <c r="L362">
        <v>1.0210796264003286</v>
      </c>
      <c r="M362">
        <v>2.7686374438427253</v>
      </c>
    </row>
    <row r="363" spans="2:13">
      <c r="B363">
        <v>3.4464071376592598</v>
      </c>
      <c r="C363">
        <v>2.0066701179076567</v>
      </c>
      <c r="D363">
        <v>0.30810847932646518</v>
      </c>
      <c r="E363">
        <v>0</v>
      </c>
      <c r="F363">
        <v>0</v>
      </c>
      <c r="G363">
        <v>0.25419782418270637</v>
      </c>
      <c r="H363">
        <v>0</v>
      </c>
      <c r="I363">
        <v>0.28890378049128296</v>
      </c>
      <c r="J363">
        <v>4.7370261874789037</v>
      </c>
      <c r="K363">
        <v>1.4464207482283342</v>
      </c>
      <c r="L363">
        <v>0.53892622553125324</v>
      </c>
      <c r="M363">
        <v>0</v>
      </c>
    </row>
    <row r="364" spans="2:13">
      <c r="B364">
        <v>0</v>
      </c>
      <c r="C364">
        <v>0.46415800822454195</v>
      </c>
      <c r="D364">
        <v>0</v>
      </c>
      <c r="E364">
        <v>0</v>
      </c>
      <c r="F364">
        <v>1.6156106757257076</v>
      </c>
      <c r="G364">
        <v>1.4689587362933412</v>
      </c>
      <c r="H364">
        <v>0.34365468312227232</v>
      </c>
      <c r="I364">
        <v>1.5320113450496229</v>
      </c>
      <c r="J364">
        <v>0</v>
      </c>
      <c r="K364">
        <v>1.1932933580854921</v>
      </c>
      <c r="L364">
        <v>0.38981626089071991</v>
      </c>
      <c r="M364">
        <v>4.0350685483666497</v>
      </c>
    </row>
    <row r="365" spans="2:13">
      <c r="B365">
        <v>0.37810940765635948</v>
      </c>
      <c r="C365">
        <v>0</v>
      </c>
      <c r="D365">
        <v>0</v>
      </c>
      <c r="E365">
        <v>2.9342404794027739</v>
      </c>
      <c r="F365">
        <v>2.8044049333179522</v>
      </c>
      <c r="G365">
        <v>0.50370124026168317</v>
      </c>
      <c r="H365">
        <v>0</v>
      </c>
      <c r="I365">
        <v>0</v>
      </c>
      <c r="J365">
        <v>0</v>
      </c>
      <c r="K365">
        <v>5.9729697899645835</v>
      </c>
      <c r="L365">
        <v>1.8293147391716489</v>
      </c>
      <c r="M365">
        <v>0</v>
      </c>
    </row>
    <row r="366" spans="2:13">
      <c r="B366">
        <v>1.2313258949019978</v>
      </c>
      <c r="C366">
        <v>0</v>
      </c>
      <c r="D366">
        <v>5.9126701035075877</v>
      </c>
      <c r="E366">
        <v>0</v>
      </c>
      <c r="F366">
        <v>0.28242025728120818</v>
      </c>
      <c r="G366">
        <v>0</v>
      </c>
      <c r="H366">
        <v>5.7500285870686243</v>
      </c>
      <c r="I366">
        <v>0</v>
      </c>
      <c r="J366">
        <v>5.5895574605517311</v>
      </c>
      <c r="K366">
        <v>5.6479125777459407</v>
      </c>
      <c r="L366">
        <v>0.5308431037581185</v>
      </c>
      <c r="M366">
        <v>1.1313791034301117</v>
      </c>
    </row>
    <row r="367" spans="2:13">
      <c r="B367">
        <v>0.31847637554446018</v>
      </c>
      <c r="C367">
        <v>2.2273567405640207</v>
      </c>
      <c r="D367">
        <v>1.0387113242873596</v>
      </c>
      <c r="E367">
        <v>1.1265101716806005</v>
      </c>
      <c r="F367">
        <v>1.8868931712726948</v>
      </c>
      <c r="G367">
        <v>1.6053243632163143</v>
      </c>
      <c r="H367">
        <v>0.46605949428096777</v>
      </c>
      <c r="I367">
        <v>9.6578964735840014</v>
      </c>
      <c r="J367">
        <v>7.4947572832742999</v>
      </c>
      <c r="K367">
        <v>10.240004537179038</v>
      </c>
      <c r="L367">
        <v>0.22255331723326213</v>
      </c>
      <c r="M367">
        <v>0.55815067691149567</v>
      </c>
    </row>
    <row r="368" spans="2:13">
      <c r="B368">
        <v>0.68945288451962305</v>
      </c>
      <c r="C368">
        <v>0.59206598067206639</v>
      </c>
      <c r="D368">
        <v>14.560827272547126</v>
      </c>
      <c r="E368">
        <v>4.5970425796437251</v>
      </c>
      <c r="F368">
        <v>0.69799809605486296</v>
      </c>
      <c r="G368">
        <v>0</v>
      </c>
      <c r="H368">
        <v>0</v>
      </c>
      <c r="I368">
        <v>3.9613835974981222</v>
      </c>
      <c r="J368">
        <v>8.6183944529815264</v>
      </c>
      <c r="K368">
        <v>0.90027812740000634</v>
      </c>
      <c r="L368">
        <v>5.7364816435699346</v>
      </c>
      <c r="M368">
        <v>1.623809763571088</v>
      </c>
    </row>
    <row r="369" spans="2:13">
      <c r="B369">
        <v>1.567806698366339</v>
      </c>
      <c r="C369">
        <v>0</v>
      </c>
      <c r="D369">
        <v>1.9862271650168128</v>
      </c>
      <c r="E369">
        <v>0.9389273895107767</v>
      </c>
      <c r="F369">
        <v>3.4355312763350887</v>
      </c>
      <c r="G369">
        <v>0</v>
      </c>
      <c r="H369">
        <v>0.50072745291725851</v>
      </c>
      <c r="I369">
        <v>1.0273760944752774</v>
      </c>
      <c r="J369">
        <v>7.3707997270547594</v>
      </c>
      <c r="K369">
        <v>0</v>
      </c>
      <c r="L369">
        <v>1.7285194347690873</v>
      </c>
      <c r="M369">
        <v>0</v>
      </c>
    </row>
    <row r="370" spans="2:13">
      <c r="B370">
        <v>0.86015121128524574</v>
      </c>
      <c r="C370">
        <v>0</v>
      </c>
      <c r="D370">
        <v>0</v>
      </c>
      <c r="E370">
        <v>4.407711814870674</v>
      </c>
      <c r="F370">
        <v>0</v>
      </c>
      <c r="G370">
        <v>1.0540217030808399</v>
      </c>
      <c r="H370">
        <v>0</v>
      </c>
      <c r="I370">
        <v>3.9290216301570049</v>
      </c>
      <c r="J370">
        <v>4.8592832781749475</v>
      </c>
      <c r="K370">
        <v>0</v>
      </c>
      <c r="L370">
        <v>4.3413846980351884</v>
      </c>
      <c r="M370">
        <v>0</v>
      </c>
    </row>
    <row r="371" spans="2:13">
      <c r="B371">
        <v>5.6166317965015082</v>
      </c>
      <c r="C371">
        <v>0.9475459242877674</v>
      </c>
      <c r="D371">
        <v>4.137542596390281</v>
      </c>
      <c r="E371">
        <v>0</v>
      </c>
      <c r="F371">
        <v>4.9712190200087303</v>
      </c>
      <c r="G371">
        <v>1.7014607304504343</v>
      </c>
      <c r="H371">
        <v>0</v>
      </c>
      <c r="I371">
        <v>2.0531998814954533</v>
      </c>
      <c r="J371">
        <v>0.36392500039374276</v>
      </c>
      <c r="K371">
        <v>8.1994716052696166</v>
      </c>
      <c r="L371">
        <v>0</v>
      </c>
      <c r="M371">
        <v>0</v>
      </c>
    </row>
    <row r="372" spans="2:13">
      <c r="B372">
        <v>0</v>
      </c>
      <c r="C372">
        <v>0.91544810149052736</v>
      </c>
      <c r="D372">
        <v>1.3775581299239703</v>
      </c>
      <c r="E372">
        <v>0</v>
      </c>
      <c r="F372">
        <v>0.98159563942114336</v>
      </c>
      <c r="G372">
        <v>0</v>
      </c>
      <c r="H372">
        <v>0</v>
      </c>
      <c r="I372">
        <v>1.1091895204791173</v>
      </c>
      <c r="J372">
        <v>0</v>
      </c>
      <c r="K372">
        <v>2.5547626566856693E-3</v>
      </c>
      <c r="L372">
        <v>0</v>
      </c>
      <c r="M372">
        <v>0</v>
      </c>
    </row>
    <row r="373" spans="2:13">
      <c r="B373">
        <v>0</v>
      </c>
      <c r="C373">
        <v>3.1205300233554882</v>
      </c>
      <c r="D373">
        <v>0.70404251709691135</v>
      </c>
      <c r="E373">
        <v>3.5097157707846138</v>
      </c>
      <c r="F373">
        <v>0</v>
      </c>
      <c r="G373">
        <v>5.0052108727080533</v>
      </c>
      <c r="H373">
        <v>2.3867283579996061</v>
      </c>
      <c r="I373">
        <v>0.23357444906252103</v>
      </c>
      <c r="J373">
        <v>0</v>
      </c>
      <c r="K373">
        <v>2.7905481680720592</v>
      </c>
      <c r="L373">
        <v>3.9920778918125595</v>
      </c>
      <c r="M373">
        <v>0</v>
      </c>
    </row>
    <row r="374" spans="2:13">
      <c r="B374">
        <v>0</v>
      </c>
      <c r="C374">
        <v>2.9964762156761857</v>
      </c>
      <c r="D374">
        <v>2.16905793408008</v>
      </c>
      <c r="E374">
        <v>0.48490210959107344</v>
      </c>
      <c r="F374">
        <v>0</v>
      </c>
      <c r="G374">
        <v>0</v>
      </c>
      <c r="H374">
        <v>2.5092457595320683</v>
      </c>
      <c r="I374">
        <v>8.714235594268942</v>
      </c>
      <c r="J374">
        <v>0</v>
      </c>
      <c r="K374">
        <v>4.1922303927717586</v>
      </c>
      <c r="L374">
        <v>0.67243784645823335</v>
      </c>
      <c r="M374">
        <v>0</v>
      </c>
    </row>
    <row r="375" spans="2:13">
      <c r="B375">
        <v>0.2327468978105936</v>
      </c>
      <c r="C375">
        <v>0.99365745438248598</v>
      </c>
      <c r="D375">
        <v>4.31521384738571</v>
      </c>
      <c r="E375">
        <v>0.19994277632551083</v>
      </c>
      <c r="F375">
        <v>0</v>
      </c>
      <c r="G375">
        <v>1.9053167412788292</v>
      </c>
      <c r="H375">
        <v>2.5150902746435673</v>
      </c>
      <c r="I375">
        <v>2.2709209238324264</v>
      </c>
      <c r="J375">
        <v>4.7295609311379003</v>
      </c>
      <c r="K375">
        <v>2.7599145126155</v>
      </c>
      <c r="L375">
        <v>0</v>
      </c>
      <c r="M375">
        <v>0</v>
      </c>
    </row>
    <row r="376" spans="2:13">
      <c r="B376">
        <v>0</v>
      </c>
      <c r="C376">
        <v>0</v>
      </c>
      <c r="D376">
        <v>8.2123208969146114E-2</v>
      </c>
      <c r="E376">
        <v>2.2864364748881818</v>
      </c>
      <c r="F376">
        <v>2.6403827328778324</v>
      </c>
      <c r="G376">
        <v>2.804328152733965</v>
      </c>
      <c r="H376">
        <v>0.9274998345031451</v>
      </c>
      <c r="I376">
        <v>1.6346817090175858</v>
      </c>
      <c r="J376">
        <v>0</v>
      </c>
      <c r="K376">
        <v>6.733755098574485</v>
      </c>
      <c r="L376">
        <v>0</v>
      </c>
      <c r="M376">
        <v>6.4966881469126454</v>
      </c>
    </row>
    <row r="377" spans="2:13">
      <c r="B377">
        <v>6.1611752889158788</v>
      </c>
      <c r="D377">
        <v>0</v>
      </c>
      <c r="E377">
        <v>0</v>
      </c>
      <c r="F377">
        <v>0</v>
      </c>
      <c r="G377">
        <v>0</v>
      </c>
      <c r="H377">
        <v>0</v>
      </c>
      <c r="I377">
        <v>2.5327385564692273</v>
      </c>
      <c r="J377">
        <v>0</v>
      </c>
      <c r="K377">
        <v>2.6628820403904796</v>
      </c>
      <c r="L377">
        <v>1.6489578232043451</v>
      </c>
      <c r="M377">
        <v>4.4753828323533504</v>
      </c>
    </row>
    <row r="378" spans="2:13">
      <c r="B378">
        <v>0.28366744591207183</v>
      </c>
      <c r="D378">
        <v>0</v>
      </c>
      <c r="F378">
        <v>0.33050531244902415</v>
      </c>
      <c r="H378">
        <v>0</v>
      </c>
      <c r="I378">
        <v>3.025358959162348</v>
      </c>
      <c r="K378">
        <v>0.67307217722102575</v>
      </c>
      <c r="M378">
        <v>0</v>
      </c>
    </row>
    <row r="379" spans="2:13">
      <c r="B379">
        <v>2.8816702809911474</v>
      </c>
      <c r="C379">
        <v>2.7103561549034603</v>
      </c>
      <c r="D379">
        <v>15.39375426717085</v>
      </c>
      <c r="E379">
        <v>10.054543534168976</v>
      </c>
      <c r="F379">
        <v>0.45195667914950594</v>
      </c>
      <c r="G379">
        <v>5.2115084784992876</v>
      </c>
      <c r="H379">
        <v>4.07264907752963</v>
      </c>
      <c r="I379">
        <v>1.4361417644314718</v>
      </c>
      <c r="J379">
        <v>0.38507823949719577</v>
      </c>
      <c r="K379">
        <v>0.20885542034097601</v>
      </c>
      <c r="L379">
        <v>0.74171784271798868</v>
      </c>
      <c r="M379">
        <v>0.11977001853377034</v>
      </c>
    </row>
    <row r="380" spans="2:13">
      <c r="B380">
        <v>3.9802845086764229</v>
      </c>
      <c r="C380">
        <v>1.4837849566327672</v>
      </c>
      <c r="D380">
        <v>0</v>
      </c>
      <c r="E380">
        <v>3.6205803127284206E-2</v>
      </c>
      <c r="F380">
        <v>4.2700386734613973</v>
      </c>
      <c r="G380">
        <v>0</v>
      </c>
      <c r="H380">
        <v>0</v>
      </c>
      <c r="I380">
        <v>0</v>
      </c>
      <c r="J380">
        <v>1.3327283160206027</v>
      </c>
      <c r="K380">
        <v>3.777850802540895</v>
      </c>
      <c r="L380">
        <v>0.55228903912802541</v>
      </c>
      <c r="M380">
        <v>0.53324987568879478</v>
      </c>
    </row>
    <row r="381" spans="2:13">
      <c r="B381">
        <v>6.1384049536145495</v>
      </c>
      <c r="C381">
        <v>7.8056548118627092</v>
      </c>
      <c r="D381">
        <v>5.391938528158013</v>
      </c>
      <c r="E381">
        <v>4.7424171190909874</v>
      </c>
      <c r="F381">
        <v>0</v>
      </c>
      <c r="G381">
        <v>0</v>
      </c>
      <c r="H381">
        <v>0</v>
      </c>
      <c r="I381">
        <v>1.5579240613370893</v>
      </c>
      <c r="J381">
        <v>2.6563929847469367</v>
      </c>
      <c r="K381">
        <v>2.9897493574942846</v>
      </c>
      <c r="L381">
        <v>4.8571299821061906</v>
      </c>
      <c r="M381">
        <v>2.0183514669954756</v>
      </c>
    </row>
    <row r="382" spans="2:13">
      <c r="B382">
        <v>5.2701133790158616</v>
      </c>
      <c r="C382">
        <v>6.5983881539960159</v>
      </c>
      <c r="D382">
        <v>3.5566385982764079</v>
      </c>
      <c r="E382">
        <v>3.6298460382638305</v>
      </c>
      <c r="F382">
        <v>3.3932271220728842</v>
      </c>
      <c r="G382">
        <v>0.48502632768020709</v>
      </c>
      <c r="H382">
        <v>0</v>
      </c>
      <c r="I382">
        <v>0.77979232139510246</v>
      </c>
      <c r="J382">
        <v>11.837641115037494</v>
      </c>
      <c r="K382">
        <v>1.41174765035274</v>
      </c>
      <c r="L382">
        <v>0</v>
      </c>
      <c r="M382">
        <v>7.2466361847702547</v>
      </c>
    </row>
    <row r="383" spans="2:13">
      <c r="B383">
        <v>4.0964845973667705</v>
      </c>
      <c r="C383">
        <v>6.7539956709337909</v>
      </c>
      <c r="D383">
        <v>0.95911524807606374</v>
      </c>
      <c r="E383">
        <v>3.0572579600138665</v>
      </c>
      <c r="F383">
        <v>0</v>
      </c>
      <c r="G383">
        <v>5.5149513175520077</v>
      </c>
      <c r="H383">
        <v>2.0058094560235458</v>
      </c>
      <c r="I383">
        <v>1.5116597521439625</v>
      </c>
      <c r="J383">
        <v>1.2573884990563211</v>
      </c>
      <c r="K383">
        <v>1.077304599901824</v>
      </c>
      <c r="L383">
        <v>0</v>
      </c>
      <c r="M383">
        <v>3.5874105515556729</v>
      </c>
    </row>
    <row r="384" spans="2:13">
      <c r="B384">
        <v>0.48712142290361787</v>
      </c>
      <c r="C384">
        <v>0</v>
      </c>
      <c r="D384">
        <v>1.944998434686694</v>
      </c>
      <c r="E384">
        <v>5.7645084148950971</v>
      </c>
      <c r="F384">
        <v>2.0761225443105262</v>
      </c>
      <c r="G384">
        <v>2.6162626238815796</v>
      </c>
      <c r="H384">
        <v>0.65273987065605155</v>
      </c>
      <c r="I384">
        <v>1.3063125679212257</v>
      </c>
      <c r="J384">
        <v>0</v>
      </c>
      <c r="K384">
        <v>0</v>
      </c>
      <c r="L384">
        <v>1.3410844460615613E-2</v>
      </c>
      <c r="M384">
        <v>3.8033078334162673</v>
      </c>
    </row>
    <row r="385" spans="2:13">
      <c r="B385">
        <v>2.0527632299655996</v>
      </c>
      <c r="C385">
        <v>0</v>
      </c>
      <c r="D385">
        <v>1.9625116546670109</v>
      </c>
      <c r="E385">
        <v>3.7946768482667208</v>
      </c>
      <c r="F385">
        <v>0</v>
      </c>
      <c r="G385">
        <v>0</v>
      </c>
      <c r="H385">
        <v>0</v>
      </c>
      <c r="I385">
        <v>1.0167053184189432</v>
      </c>
      <c r="J385">
        <v>0</v>
      </c>
      <c r="K385">
        <v>0</v>
      </c>
      <c r="L385">
        <v>2.1835810118931449</v>
      </c>
      <c r="M385">
        <v>2.3339013460063218</v>
      </c>
    </row>
    <row r="386" spans="2:13">
      <c r="B386">
        <v>2.5592649084153956</v>
      </c>
      <c r="C386">
        <v>0.89854198736963653</v>
      </c>
      <c r="D386">
        <v>0</v>
      </c>
      <c r="E386">
        <v>0.43525130236355253</v>
      </c>
      <c r="F386">
        <v>1.7170087590785816</v>
      </c>
      <c r="G386">
        <v>0</v>
      </c>
      <c r="H386">
        <v>1.1604149290086889</v>
      </c>
      <c r="I386">
        <v>0.6865342879340226</v>
      </c>
      <c r="J386">
        <v>0</v>
      </c>
      <c r="K386">
        <v>0.25830624290015558</v>
      </c>
      <c r="L386">
        <v>5.3111600042817795</v>
      </c>
      <c r="M386">
        <v>3.9408701365693313</v>
      </c>
    </row>
    <row r="387" spans="2:13">
      <c r="B387">
        <v>0.36632476216223314</v>
      </c>
      <c r="C387">
        <v>2.4278790118926592</v>
      </c>
      <c r="D387">
        <v>0</v>
      </c>
      <c r="E387">
        <v>0</v>
      </c>
      <c r="F387">
        <v>2.8964745236107787</v>
      </c>
      <c r="G387">
        <v>0</v>
      </c>
      <c r="H387">
        <v>0.51227159086799534</v>
      </c>
      <c r="I387">
        <v>0.72981206027184942</v>
      </c>
      <c r="J387">
        <v>0</v>
      </c>
      <c r="K387">
        <v>0.90360944359932116</v>
      </c>
      <c r="L387">
        <v>0.2492344156834003</v>
      </c>
      <c r="M387">
        <v>3.4656374608253784</v>
      </c>
    </row>
    <row r="388" spans="2:13">
      <c r="B388">
        <v>1.8861695643701792</v>
      </c>
      <c r="C388">
        <v>0.62696722610493982</v>
      </c>
      <c r="D388">
        <v>2.2184103784548261</v>
      </c>
      <c r="E388">
        <v>0</v>
      </c>
      <c r="F388">
        <v>0.18982615353566373</v>
      </c>
      <c r="G388">
        <v>1.768685369766656</v>
      </c>
      <c r="H388">
        <v>3.4815331539442855</v>
      </c>
      <c r="I388">
        <v>4.1099393245744436</v>
      </c>
      <c r="J388">
        <v>0</v>
      </c>
      <c r="K388">
        <v>0</v>
      </c>
      <c r="L388">
        <v>8.0177950234811668</v>
      </c>
      <c r="M388">
        <v>1.0019180892341255</v>
      </c>
    </row>
    <row r="389" spans="2:13">
      <c r="B389">
        <v>0</v>
      </c>
      <c r="C389">
        <v>7.546743138164735</v>
      </c>
      <c r="D389">
        <v>0.15657108274682935</v>
      </c>
      <c r="E389">
        <v>10.848479523882313</v>
      </c>
      <c r="F389">
        <v>0</v>
      </c>
      <c r="G389">
        <v>1.1031498836144751</v>
      </c>
      <c r="H389">
        <v>3.6211294758328387</v>
      </c>
      <c r="I389">
        <v>0</v>
      </c>
      <c r="J389">
        <v>3.6238350554499714</v>
      </c>
      <c r="K389">
        <v>2.1860682357398868</v>
      </c>
      <c r="L389">
        <v>0.66157376175664229</v>
      </c>
      <c r="M389">
        <v>4.9431790313060535</v>
      </c>
    </row>
    <row r="390" spans="2:13">
      <c r="B390">
        <v>0.67870038458773252</v>
      </c>
      <c r="C390">
        <v>2.7614193269620761</v>
      </c>
      <c r="D390">
        <v>0</v>
      </c>
      <c r="E390">
        <v>4.1545059168094598</v>
      </c>
      <c r="F390">
        <v>2.8913529022100404</v>
      </c>
      <c r="G390">
        <v>8.5029672398702463</v>
      </c>
      <c r="H390">
        <v>0</v>
      </c>
      <c r="I390">
        <v>5.150659801458306</v>
      </c>
      <c r="J390">
        <v>1.0090630632925022</v>
      </c>
      <c r="K390">
        <v>0</v>
      </c>
      <c r="L390">
        <v>0</v>
      </c>
      <c r="M390">
        <v>3.8213742000377753</v>
      </c>
    </row>
    <row r="391" spans="2:13">
      <c r="B391">
        <v>2.1016861854230493</v>
      </c>
      <c r="C391">
        <v>2.5169683719596132</v>
      </c>
      <c r="D391">
        <v>1.5716112754494873</v>
      </c>
      <c r="E391">
        <v>5.6820711461958888</v>
      </c>
      <c r="F391">
        <v>3.4322437193808311</v>
      </c>
      <c r="G391">
        <v>1.2836691421097421</v>
      </c>
      <c r="H391">
        <v>1.7196348541455737</v>
      </c>
      <c r="I391">
        <v>4.7696520779143624E-2</v>
      </c>
      <c r="J391">
        <v>0</v>
      </c>
      <c r="K391">
        <v>0</v>
      </c>
      <c r="L391">
        <v>0</v>
      </c>
      <c r="M391">
        <v>11.216641410185568</v>
      </c>
    </row>
    <row r="392" spans="2:13">
      <c r="B392">
        <v>6.0294264634102017</v>
      </c>
      <c r="C392">
        <v>4.0632033088324429</v>
      </c>
      <c r="D392">
        <v>1.9340369487027995</v>
      </c>
      <c r="E392">
        <v>3.1028405221461846</v>
      </c>
      <c r="F392">
        <v>0.11313987433653595</v>
      </c>
      <c r="G392">
        <v>10.379108100544995</v>
      </c>
      <c r="H392">
        <v>1.5548265210841974</v>
      </c>
      <c r="I392">
        <v>1.0822353430128184</v>
      </c>
      <c r="J392">
        <v>1.4474976687876155</v>
      </c>
      <c r="K392">
        <v>1.2116878122159471</v>
      </c>
      <c r="L392">
        <v>0</v>
      </c>
      <c r="M392">
        <v>8.4221631555739418E-2</v>
      </c>
    </row>
    <row r="393" spans="2:13">
      <c r="B393">
        <v>0.67206136425466634</v>
      </c>
      <c r="C393">
        <v>0.10890642032137343</v>
      </c>
      <c r="D393">
        <v>2.2782197620521187</v>
      </c>
      <c r="E393">
        <v>1.8821989264678367</v>
      </c>
      <c r="F393">
        <v>2.407286977570017</v>
      </c>
      <c r="G393">
        <v>0.54477206115121712</v>
      </c>
      <c r="H393">
        <v>2.9268430709526476</v>
      </c>
      <c r="I393">
        <v>0</v>
      </c>
      <c r="J393">
        <v>7.1472039680672736</v>
      </c>
      <c r="K393">
        <v>0</v>
      </c>
      <c r="L393">
        <v>2.4912060184778944</v>
      </c>
      <c r="M393">
        <v>0.34367368439803725</v>
      </c>
    </row>
    <row r="394" spans="2:13">
      <c r="B394">
        <v>9.3304201571008694</v>
      </c>
      <c r="C394">
        <v>3.3732113400162356</v>
      </c>
      <c r="D394">
        <v>0</v>
      </c>
      <c r="E394">
        <v>1.6358372289282366</v>
      </c>
      <c r="F394">
        <v>0.10920820441410367</v>
      </c>
      <c r="G394">
        <v>0</v>
      </c>
      <c r="H394">
        <v>0.90842174515185881</v>
      </c>
      <c r="I394">
        <v>0</v>
      </c>
      <c r="J394">
        <v>6.7633123076075741</v>
      </c>
      <c r="K394">
        <v>7.7698813503620498E-2</v>
      </c>
      <c r="L394">
        <v>2.1752538591911663</v>
      </c>
      <c r="M394">
        <v>3.6657197568664617</v>
      </c>
    </row>
    <row r="395" spans="2:13">
      <c r="B395">
        <v>0</v>
      </c>
      <c r="C395">
        <v>8.0850885954029721</v>
      </c>
      <c r="D395">
        <v>2.121904066923602</v>
      </c>
      <c r="E395">
        <v>4.5177297874060907</v>
      </c>
      <c r="F395">
        <v>3.1324622493686558</v>
      </c>
      <c r="G395">
        <v>2.0455310018834485</v>
      </c>
      <c r="H395">
        <v>0</v>
      </c>
      <c r="I395">
        <v>4.394248449442828</v>
      </c>
      <c r="J395">
        <v>0</v>
      </c>
      <c r="K395">
        <v>4.0145439282261277</v>
      </c>
      <c r="L395">
        <v>1.9850601553004192</v>
      </c>
      <c r="M395">
        <v>0</v>
      </c>
    </row>
    <row r="396" spans="2:13">
      <c r="B396">
        <v>9.5135687827544473</v>
      </c>
      <c r="C396">
        <v>4.5966884056388233</v>
      </c>
      <c r="D396">
        <v>2.1570109666057395</v>
      </c>
      <c r="E396">
        <v>1.1897349680536544</v>
      </c>
      <c r="F396">
        <v>0</v>
      </c>
      <c r="G396">
        <v>6.8535207701768783</v>
      </c>
      <c r="H396">
        <v>0</v>
      </c>
      <c r="I396">
        <v>0</v>
      </c>
      <c r="J396">
        <v>0</v>
      </c>
      <c r="K396">
        <v>0</v>
      </c>
      <c r="L396">
        <v>0</v>
      </c>
      <c r="M396">
        <v>1.2761929689061826</v>
      </c>
    </row>
    <row r="397" spans="2:13">
      <c r="B397">
        <v>1.5954568465401915</v>
      </c>
      <c r="C397">
        <v>3.1956476419138995</v>
      </c>
      <c r="D397">
        <v>0</v>
      </c>
      <c r="E397">
        <v>4.178859210727647</v>
      </c>
      <c r="F397">
        <v>1.2473583836911508</v>
      </c>
      <c r="G397">
        <v>2.5107081256167962</v>
      </c>
      <c r="H397">
        <v>8.4806843691729945</v>
      </c>
      <c r="I397">
        <v>1.6860175326231177</v>
      </c>
      <c r="J397">
        <v>2.5497365726127827</v>
      </c>
      <c r="K397">
        <v>0.15821869804000602</v>
      </c>
      <c r="L397">
        <v>0</v>
      </c>
      <c r="M397">
        <v>0</v>
      </c>
    </row>
    <row r="398" spans="2:13">
      <c r="B398">
        <v>3.6797786759469564</v>
      </c>
      <c r="C398">
        <v>0</v>
      </c>
      <c r="D398">
        <v>7.3178884737501235</v>
      </c>
      <c r="E398">
        <v>2.1949861381824052</v>
      </c>
      <c r="F398">
        <v>0</v>
      </c>
      <c r="G398">
        <v>0</v>
      </c>
      <c r="H398">
        <v>0</v>
      </c>
      <c r="I398">
        <v>9.1064333544823839</v>
      </c>
      <c r="J398">
        <v>0</v>
      </c>
      <c r="K398">
        <v>0.7256341870037778</v>
      </c>
      <c r="L398">
        <v>0</v>
      </c>
      <c r="M398">
        <v>3.0940839637267255</v>
      </c>
    </row>
    <row r="399" spans="2:13">
      <c r="B399">
        <v>0</v>
      </c>
      <c r="C399">
        <v>0</v>
      </c>
      <c r="D399">
        <v>0.43782985529404594</v>
      </c>
      <c r="E399">
        <v>0</v>
      </c>
      <c r="F399">
        <v>24.176884392947908</v>
      </c>
      <c r="G399">
        <v>9.1249426652062357E-2</v>
      </c>
      <c r="H399">
        <v>0</v>
      </c>
      <c r="I399">
        <v>0.23158378623133608</v>
      </c>
      <c r="J399">
        <v>0.7938235819476358</v>
      </c>
      <c r="K399">
        <v>0</v>
      </c>
      <c r="L399">
        <v>3.9821144229135754</v>
      </c>
      <c r="M399">
        <v>0.96363304804472671</v>
      </c>
    </row>
    <row r="400" spans="2:13">
      <c r="B400">
        <v>0</v>
      </c>
      <c r="C400">
        <v>0</v>
      </c>
      <c r="D400">
        <v>1.0321133159451981</v>
      </c>
      <c r="E400">
        <v>8.7806744471725776E-2</v>
      </c>
      <c r="F400">
        <v>9.874676892941741</v>
      </c>
      <c r="G400">
        <v>2.5237985646612882</v>
      </c>
      <c r="H400">
        <v>0</v>
      </c>
      <c r="I400">
        <v>0.23820181478006619</v>
      </c>
      <c r="J400">
        <v>2.763888255298943</v>
      </c>
      <c r="K400">
        <v>0</v>
      </c>
      <c r="L400">
        <v>0</v>
      </c>
      <c r="M400">
        <v>0.38287361930727054</v>
      </c>
    </row>
    <row r="401" spans="2:13">
      <c r="B401">
        <v>5.3741139083732277</v>
      </c>
      <c r="C401">
        <v>1.6120948103309152</v>
      </c>
      <c r="D401">
        <v>0</v>
      </c>
      <c r="E401">
        <v>0</v>
      </c>
      <c r="F401">
        <v>0</v>
      </c>
      <c r="G401">
        <v>0.17947082127411451</v>
      </c>
      <c r="H401">
        <v>0</v>
      </c>
      <c r="I401">
        <v>4.3307173245112436</v>
      </c>
      <c r="J401">
        <v>3.8978628015418773</v>
      </c>
      <c r="K401">
        <v>4.6353402769230181</v>
      </c>
      <c r="L401">
        <v>1.8422734281469006</v>
      </c>
      <c r="M401">
        <v>0</v>
      </c>
    </row>
    <row r="402" spans="2:13">
      <c r="B402">
        <v>1.821622375067216</v>
      </c>
      <c r="C402">
        <v>2.9034614411472135</v>
      </c>
      <c r="D402">
        <v>0</v>
      </c>
      <c r="E402">
        <v>4.5906337928106238</v>
      </c>
      <c r="F402">
        <v>0</v>
      </c>
      <c r="G402">
        <v>0</v>
      </c>
      <c r="H402">
        <v>0</v>
      </c>
      <c r="I402">
        <v>0</v>
      </c>
      <c r="J402">
        <v>5.2849297713216457</v>
      </c>
      <c r="K402">
        <v>0</v>
      </c>
      <c r="L402">
        <v>15.385760967505959</v>
      </c>
      <c r="M402">
        <v>0.48766367711583947</v>
      </c>
    </row>
    <row r="403" spans="2:13">
      <c r="B403">
        <v>1.0301997301205101</v>
      </c>
      <c r="C403">
        <v>3.0562703639688635</v>
      </c>
      <c r="D403">
        <v>0</v>
      </c>
      <c r="E403">
        <v>2.2762782970705651</v>
      </c>
      <c r="F403">
        <v>0</v>
      </c>
      <c r="G403">
        <v>0</v>
      </c>
      <c r="H403">
        <v>0.99024319615901224</v>
      </c>
      <c r="I403">
        <v>2.3984714198788968</v>
      </c>
      <c r="J403">
        <v>7.6389754828971261</v>
      </c>
      <c r="K403">
        <v>1.2166448380842048</v>
      </c>
      <c r="L403">
        <v>0</v>
      </c>
      <c r="M403">
        <v>7.382469294566589E-2</v>
      </c>
    </row>
    <row r="404" spans="2:13">
      <c r="B404">
        <v>0</v>
      </c>
      <c r="C404">
        <v>0</v>
      </c>
      <c r="D404">
        <v>0</v>
      </c>
      <c r="E404">
        <v>1.3659471707724615</v>
      </c>
      <c r="F404">
        <v>1.3870846404465675</v>
      </c>
      <c r="G404">
        <v>0.88600414398833516</v>
      </c>
      <c r="H404">
        <v>9.8150642830581578</v>
      </c>
      <c r="I404">
        <v>0</v>
      </c>
      <c r="J404">
        <v>12.937113002948761</v>
      </c>
      <c r="K404">
        <v>0</v>
      </c>
      <c r="L404">
        <v>0</v>
      </c>
      <c r="M404">
        <v>0</v>
      </c>
    </row>
    <row r="405" spans="2:13">
      <c r="B405">
        <v>0</v>
      </c>
      <c r="C405">
        <v>0.34206074866247715</v>
      </c>
      <c r="D405">
        <v>1.6468985263637135</v>
      </c>
      <c r="E405">
        <v>3.1283376846927866</v>
      </c>
      <c r="F405">
        <v>2.7103464537386857</v>
      </c>
      <c r="G405">
        <v>0</v>
      </c>
      <c r="H405">
        <v>3.9745763282976481</v>
      </c>
      <c r="I405">
        <v>0</v>
      </c>
      <c r="J405">
        <v>0.54486318990156957</v>
      </c>
      <c r="K405">
        <v>0</v>
      </c>
      <c r="L405">
        <v>0</v>
      </c>
      <c r="M405">
        <v>0</v>
      </c>
    </row>
    <row r="406" spans="2:13">
      <c r="B406">
        <v>2.0246794529870478</v>
      </c>
      <c r="C406">
        <v>0</v>
      </c>
      <c r="D406">
        <v>0</v>
      </c>
      <c r="E406">
        <v>1.649959889277963</v>
      </c>
      <c r="F406">
        <v>3.1174637712756637</v>
      </c>
      <c r="G406">
        <v>0</v>
      </c>
      <c r="H406">
        <v>0</v>
      </c>
      <c r="I406">
        <v>3.6502634043240638</v>
      </c>
      <c r="J406">
        <v>1.8863516850974213</v>
      </c>
      <c r="K406">
        <v>0</v>
      </c>
      <c r="L406">
        <v>4.3714528469922147</v>
      </c>
      <c r="M406">
        <v>0</v>
      </c>
    </row>
    <row r="407" spans="2:13">
      <c r="B407">
        <v>1.2832638784428414</v>
      </c>
      <c r="C407">
        <v>0</v>
      </c>
      <c r="D407">
        <v>0</v>
      </c>
      <c r="E407">
        <v>3.1880346269182874E-2</v>
      </c>
      <c r="F407">
        <v>8.3972823307866253</v>
      </c>
      <c r="G407">
        <v>1.4149117896799925</v>
      </c>
      <c r="H407">
        <v>1.5103254321263122</v>
      </c>
      <c r="I407">
        <v>1.3171310582189211</v>
      </c>
      <c r="J407">
        <v>0</v>
      </c>
      <c r="K407">
        <v>0</v>
      </c>
      <c r="L407">
        <v>4.8694588560672667</v>
      </c>
      <c r="M407">
        <v>1.3250261971973909</v>
      </c>
    </row>
    <row r="408" spans="2:13">
      <c r="B408">
        <v>0</v>
      </c>
      <c r="D408">
        <v>1.0527910905875376E-2</v>
      </c>
      <c r="E408">
        <v>0.55872708784345682</v>
      </c>
      <c r="F408">
        <v>1.7329032740086414</v>
      </c>
      <c r="G408">
        <v>1.2308446301422649</v>
      </c>
      <c r="H408">
        <v>0.46924066094315858</v>
      </c>
      <c r="I408">
        <v>2.3205673455732634</v>
      </c>
      <c r="J408">
        <v>0.6566836846023848</v>
      </c>
      <c r="K408">
        <v>0</v>
      </c>
      <c r="L408">
        <v>1.6840991666899099</v>
      </c>
      <c r="M408">
        <v>5.012263840973179</v>
      </c>
    </row>
    <row r="409" spans="2:13">
      <c r="B409">
        <v>0</v>
      </c>
      <c r="D409">
        <v>5.7198989466544692</v>
      </c>
      <c r="F409">
        <v>4.8198498154179079</v>
      </c>
      <c r="H409">
        <v>2.1855347537911025</v>
      </c>
      <c r="I409">
        <v>6.9116177454844898</v>
      </c>
      <c r="K409">
        <v>5.7828456555438352</v>
      </c>
      <c r="M409">
        <v>1.8934226675748258</v>
      </c>
    </row>
    <row r="410" spans="2:13">
      <c r="B410">
        <v>9.198504272123369</v>
      </c>
      <c r="C410">
        <v>0.26985681097978986</v>
      </c>
      <c r="D410">
        <v>4.4181698692532088</v>
      </c>
      <c r="E410">
        <v>2.8346102440919863</v>
      </c>
      <c r="F410">
        <v>3.7483260102043587</v>
      </c>
      <c r="G410">
        <v>0.94586864392664649</v>
      </c>
      <c r="H410">
        <v>5.7218762189148693</v>
      </c>
      <c r="I410">
        <v>5.7814646131029042</v>
      </c>
      <c r="J410">
        <v>6.8153212198902242</v>
      </c>
      <c r="K410">
        <v>0.16542121706179644</v>
      </c>
      <c r="L410">
        <v>2.1564666046961052</v>
      </c>
      <c r="M410">
        <v>3.817709421350413</v>
      </c>
    </row>
    <row r="411" spans="2:13">
      <c r="B411">
        <v>0.51139153982661101</v>
      </c>
      <c r="C411">
        <v>0</v>
      </c>
      <c r="D411">
        <v>2.8511830824473043</v>
      </c>
      <c r="E411">
        <v>1.6592424534882759</v>
      </c>
      <c r="F411">
        <v>0</v>
      </c>
      <c r="G411">
        <v>1.0114450852936678</v>
      </c>
      <c r="H411">
        <v>0.26314819605122169</v>
      </c>
      <c r="I411">
        <v>0.97567686463727199</v>
      </c>
      <c r="J411">
        <v>0</v>
      </c>
      <c r="K411">
        <v>3.8146292572964295</v>
      </c>
      <c r="L411">
        <v>0.97473872942155027</v>
      </c>
      <c r="M411">
        <v>4.2334256000314294</v>
      </c>
    </row>
    <row r="412" spans="2:13">
      <c r="B412">
        <v>0</v>
      </c>
      <c r="C412">
        <v>0.79174949322296517</v>
      </c>
      <c r="D412">
        <v>4.533373375845752</v>
      </c>
      <c r="E412">
        <v>3.3864273510694147</v>
      </c>
      <c r="F412">
        <v>0</v>
      </c>
      <c r="G412">
        <v>4.6648638177174755</v>
      </c>
      <c r="H412">
        <v>1.7082294057384841</v>
      </c>
      <c r="I412">
        <v>0</v>
      </c>
      <c r="J412">
        <v>0</v>
      </c>
      <c r="K412">
        <v>0</v>
      </c>
      <c r="L412">
        <v>0</v>
      </c>
      <c r="M412">
        <v>3.8664665581576316</v>
      </c>
    </row>
    <row r="413" spans="2:13">
      <c r="B413">
        <v>0</v>
      </c>
      <c r="C413">
        <v>2.1466167093859299</v>
      </c>
      <c r="D413">
        <v>2.5833110187785637E-2</v>
      </c>
      <c r="E413">
        <v>1.0881903932274377</v>
      </c>
      <c r="F413">
        <v>1.0319192201329759</v>
      </c>
      <c r="G413">
        <v>4.1121867617658108</v>
      </c>
      <c r="H413">
        <v>0.93104685839835133</v>
      </c>
      <c r="I413">
        <v>1.2439822955590198</v>
      </c>
      <c r="J413">
        <v>2.2978852851770344</v>
      </c>
      <c r="K413">
        <v>1.0401279600964946</v>
      </c>
      <c r="L413">
        <v>19.280659462697418</v>
      </c>
      <c r="M413">
        <v>0.60954714541821831</v>
      </c>
    </row>
    <row r="414" spans="2:13">
      <c r="B414">
        <v>0</v>
      </c>
      <c r="C414">
        <v>5.4860867560685955</v>
      </c>
      <c r="D414">
        <v>2.3321977034668486</v>
      </c>
      <c r="E414">
        <v>0.87005298789206453</v>
      </c>
      <c r="F414">
        <v>0</v>
      </c>
      <c r="G414">
        <v>1.2859601618229943</v>
      </c>
      <c r="H414">
        <v>0</v>
      </c>
      <c r="I414">
        <v>0</v>
      </c>
      <c r="J414">
        <v>0.56820497934548908</v>
      </c>
      <c r="K414">
        <v>0.53574886433019953</v>
      </c>
      <c r="L414">
        <v>4.6011884168638737</v>
      </c>
      <c r="M414">
        <v>2.8332042074070745</v>
      </c>
    </row>
    <row r="415" spans="2:13">
      <c r="B415">
        <v>0</v>
      </c>
      <c r="C415">
        <v>1.3424985483813616</v>
      </c>
      <c r="D415">
        <v>3.0387791189834092</v>
      </c>
      <c r="E415">
        <v>0</v>
      </c>
      <c r="F415">
        <v>0</v>
      </c>
      <c r="G415">
        <v>0.6113840249100303</v>
      </c>
      <c r="H415">
        <v>1.3340755640450122</v>
      </c>
      <c r="I415">
        <v>0</v>
      </c>
      <c r="J415">
        <v>1.021992494063884</v>
      </c>
      <c r="K415">
        <v>1.7462477934716631</v>
      </c>
      <c r="L415">
        <v>2.7245820243884276</v>
      </c>
      <c r="M415">
        <v>0.30165684237894674</v>
      </c>
    </row>
    <row r="416" spans="2:13">
      <c r="B416">
        <v>0</v>
      </c>
      <c r="C416">
        <v>0.45568670575807041</v>
      </c>
      <c r="D416">
        <v>0.24843018997036323</v>
      </c>
      <c r="E416">
        <v>5.2040501771927543</v>
      </c>
      <c r="F416">
        <v>12.369656776708171</v>
      </c>
      <c r="G416">
        <v>0</v>
      </c>
      <c r="H416">
        <v>0.41055274696467353</v>
      </c>
      <c r="I416">
        <v>0</v>
      </c>
      <c r="J416">
        <v>0</v>
      </c>
      <c r="K416">
        <v>1.6258394518108563</v>
      </c>
      <c r="L416">
        <v>3.9043242884275799</v>
      </c>
      <c r="M416">
        <v>2.0737867831509758</v>
      </c>
    </row>
    <row r="417" spans="2:13">
      <c r="B417">
        <v>3.285010645766544</v>
      </c>
      <c r="C417">
        <v>0.96624309948856812</v>
      </c>
      <c r="D417">
        <v>0</v>
      </c>
      <c r="E417">
        <v>0</v>
      </c>
      <c r="F417">
        <v>8.6259781067363789E-2</v>
      </c>
      <c r="G417">
        <v>0</v>
      </c>
      <c r="H417">
        <v>0</v>
      </c>
      <c r="I417">
        <v>0</v>
      </c>
      <c r="J417">
        <v>0.12743965629903273</v>
      </c>
      <c r="K417">
        <v>0.49945459021783623</v>
      </c>
      <c r="L417">
        <v>0</v>
      </c>
      <c r="M417">
        <v>0</v>
      </c>
    </row>
    <row r="418" spans="2:13">
      <c r="B418">
        <v>0</v>
      </c>
      <c r="C418">
        <v>0</v>
      </c>
      <c r="D418">
        <v>0.89688036168188512</v>
      </c>
      <c r="E418">
        <v>0</v>
      </c>
      <c r="F418">
        <v>0.49586660618054917</v>
      </c>
      <c r="G418">
        <v>6.4459117942323676</v>
      </c>
      <c r="H418">
        <v>3.8335492540812907E-2</v>
      </c>
      <c r="I418">
        <v>0</v>
      </c>
      <c r="J418">
        <v>2.6140072828635517</v>
      </c>
      <c r="K418">
        <v>0.78697547981956451</v>
      </c>
      <c r="L418">
        <v>2.7663155822456571</v>
      </c>
      <c r="M418">
        <v>0</v>
      </c>
    </row>
    <row r="419" spans="2:13">
      <c r="B419">
        <v>3.0384813284493375</v>
      </c>
      <c r="C419">
        <v>3.8078743461394584</v>
      </c>
      <c r="D419">
        <v>0</v>
      </c>
      <c r="E419">
        <v>3.8466151973366083</v>
      </c>
      <c r="F419">
        <v>3.0093242959921489</v>
      </c>
      <c r="G419">
        <v>0</v>
      </c>
      <c r="H419">
        <v>0.6066732742694475</v>
      </c>
      <c r="I419">
        <v>7.3886793430718996</v>
      </c>
      <c r="J419">
        <v>1.8758299002710801</v>
      </c>
      <c r="K419">
        <v>2.6154500194140753</v>
      </c>
      <c r="L419">
        <v>0</v>
      </c>
      <c r="M419">
        <v>0</v>
      </c>
    </row>
    <row r="420" spans="2:13">
      <c r="B420">
        <v>4.4550117273722964</v>
      </c>
      <c r="C420">
        <v>8.212088540733772</v>
      </c>
      <c r="D420">
        <v>1.3028306486605428</v>
      </c>
      <c r="E420">
        <v>0.3151889255353485</v>
      </c>
      <c r="F420">
        <v>0.21513353499994001</v>
      </c>
      <c r="G420">
        <v>6.7401761296077067</v>
      </c>
      <c r="H420">
        <v>4.2729477733686676E-2</v>
      </c>
      <c r="I420">
        <v>0</v>
      </c>
      <c r="J420">
        <v>0</v>
      </c>
      <c r="K420">
        <v>3.1718917223508392</v>
      </c>
      <c r="L420">
        <v>5.3743587801412458</v>
      </c>
      <c r="M420">
        <v>0</v>
      </c>
    </row>
    <row r="421" spans="2:13">
      <c r="B421">
        <v>15.075470217244101</v>
      </c>
      <c r="C421">
        <v>0.33649792269249784</v>
      </c>
      <c r="D421">
        <v>11.404835680252708</v>
      </c>
      <c r="E421">
        <v>1.5431636041273287</v>
      </c>
      <c r="F421">
        <v>0</v>
      </c>
      <c r="G421">
        <v>0.70897954060400181</v>
      </c>
      <c r="H421">
        <v>2.8999960838703625</v>
      </c>
      <c r="I421">
        <v>3.553739657838038</v>
      </c>
      <c r="J421">
        <v>3.7013798637962103</v>
      </c>
      <c r="K421">
        <v>2.5294824242336245</v>
      </c>
      <c r="L421">
        <v>1.6946658684006186</v>
      </c>
      <c r="M421">
        <v>4.0973239396253804</v>
      </c>
    </row>
    <row r="422" spans="2:13">
      <c r="B422">
        <v>1.341233274894764</v>
      </c>
      <c r="C422">
        <v>0</v>
      </c>
      <c r="D422">
        <v>9.8041806486551373</v>
      </c>
      <c r="E422">
        <v>2.5221510011404038</v>
      </c>
      <c r="F422">
        <v>0</v>
      </c>
      <c r="G422">
        <v>11.173997432577528</v>
      </c>
      <c r="H422">
        <v>0.2195729386567406</v>
      </c>
      <c r="I422">
        <v>0.76115775244820683</v>
      </c>
      <c r="J422">
        <v>0</v>
      </c>
      <c r="K422">
        <v>1.6994579572988866</v>
      </c>
      <c r="L422">
        <v>0</v>
      </c>
      <c r="M422">
        <v>0.58204204082731026</v>
      </c>
    </row>
    <row r="423" spans="2:13">
      <c r="B423">
        <v>0.31278675507180542</v>
      </c>
      <c r="C423">
        <v>0.45765232423913299</v>
      </c>
      <c r="D423">
        <v>4.535211246172139</v>
      </c>
      <c r="E423">
        <v>1.6844749046198504</v>
      </c>
      <c r="F423">
        <v>0</v>
      </c>
      <c r="G423">
        <v>0</v>
      </c>
      <c r="H423">
        <v>1.0870242886531396</v>
      </c>
      <c r="I423">
        <v>3.8149588747731067</v>
      </c>
      <c r="J423">
        <v>3.3094681286924899</v>
      </c>
      <c r="K423">
        <v>0.50491184435094205</v>
      </c>
      <c r="L423">
        <v>0</v>
      </c>
      <c r="M423">
        <v>0</v>
      </c>
    </row>
    <row r="424" spans="2:13">
      <c r="B424">
        <v>0</v>
      </c>
      <c r="C424">
        <v>2.1416214945435872</v>
      </c>
      <c r="D424">
        <v>0</v>
      </c>
      <c r="E424">
        <v>6.5211524584741314</v>
      </c>
      <c r="F424">
        <v>0</v>
      </c>
      <c r="G424">
        <v>5.8039184277581537</v>
      </c>
      <c r="H424">
        <v>0.28548001796569511</v>
      </c>
      <c r="I424">
        <v>0</v>
      </c>
      <c r="J424">
        <v>0.96831997483294208</v>
      </c>
      <c r="K424">
        <v>0.72461762695436871</v>
      </c>
      <c r="L424">
        <v>4.2755318412269832</v>
      </c>
      <c r="M424">
        <v>0</v>
      </c>
    </row>
    <row r="425" spans="2:13">
      <c r="B425">
        <v>0</v>
      </c>
      <c r="C425">
        <v>2.8815756600552542</v>
      </c>
      <c r="D425">
        <v>0</v>
      </c>
      <c r="E425">
        <v>1.4455483869706434</v>
      </c>
      <c r="F425">
        <v>0.18628947730758191</v>
      </c>
      <c r="G425">
        <v>0</v>
      </c>
      <c r="H425">
        <v>0</v>
      </c>
      <c r="I425">
        <v>0.68033076334473674</v>
      </c>
      <c r="J425">
        <v>2.4528094695224292</v>
      </c>
      <c r="K425">
        <v>2.9941116624860848</v>
      </c>
      <c r="L425">
        <v>0</v>
      </c>
      <c r="M425">
        <v>0</v>
      </c>
    </row>
    <row r="426" spans="2:13">
      <c r="B426">
        <v>7.3543273798125171</v>
      </c>
      <c r="C426">
        <v>6.2976460950286475</v>
      </c>
      <c r="D426">
        <v>1.9000903207526052</v>
      </c>
      <c r="E426">
        <v>6.4873227168093308</v>
      </c>
      <c r="F426">
        <v>2.7850797209509066</v>
      </c>
      <c r="G426">
        <v>1.1546432858184237</v>
      </c>
      <c r="H426">
        <v>0</v>
      </c>
      <c r="I426">
        <v>0</v>
      </c>
      <c r="J426">
        <v>0</v>
      </c>
      <c r="K426">
        <v>3.9004576502890074</v>
      </c>
      <c r="L426">
        <v>0.33791325619078061</v>
      </c>
      <c r="M426">
        <v>3.6421882047854117</v>
      </c>
    </row>
    <row r="427" spans="2:13">
      <c r="B427">
        <v>0.74805502674349256</v>
      </c>
      <c r="C427">
        <v>4.7476686168460454</v>
      </c>
      <c r="D427">
        <v>1.3389707217706925</v>
      </c>
      <c r="E427">
        <v>0.40745031735360271</v>
      </c>
      <c r="F427">
        <v>9.2960576098848797</v>
      </c>
      <c r="G427">
        <v>0</v>
      </c>
      <c r="H427">
        <v>0.66860475795748509</v>
      </c>
      <c r="I427">
        <v>0</v>
      </c>
      <c r="J427">
        <v>0</v>
      </c>
      <c r="K427">
        <v>3.1115186228974299</v>
      </c>
      <c r="L427">
        <v>4.7576843238839084</v>
      </c>
      <c r="M427">
        <v>0</v>
      </c>
    </row>
    <row r="428" spans="2:13">
      <c r="B428">
        <v>0.87614051897071588</v>
      </c>
      <c r="C428">
        <v>2.7912158214302427</v>
      </c>
      <c r="D428">
        <v>0.11632383574116532</v>
      </c>
      <c r="E428">
        <v>1.6820361842552065</v>
      </c>
      <c r="F428">
        <v>0.25137223804620307</v>
      </c>
      <c r="G428">
        <v>0</v>
      </c>
      <c r="H428">
        <v>0</v>
      </c>
      <c r="I428">
        <v>1.0565119418435498</v>
      </c>
      <c r="J428">
        <v>6.8641142605650289</v>
      </c>
      <c r="K428">
        <v>8.1194269131373673</v>
      </c>
      <c r="L428">
        <v>1.3723663703296121</v>
      </c>
      <c r="M428">
        <v>0</v>
      </c>
    </row>
    <row r="429" spans="2:13">
      <c r="B429">
        <v>7.9890016277393561E-2</v>
      </c>
      <c r="C429">
        <v>0</v>
      </c>
      <c r="D429">
        <v>0</v>
      </c>
      <c r="E429">
        <v>9.2430657558789098E-2</v>
      </c>
      <c r="F429">
        <v>1.4168238305438403</v>
      </c>
      <c r="G429">
        <v>0</v>
      </c>
      <c r="H429">
        <v>0</v>
      </c>
      <c r="I429">
        <v>1.4408408468696825</v>
      </c>
      <c r="J429">
        <v>0</v>
      </c>
      <c r="K429">
        <v>1.1300350677088198</v>
      </c>
      <c r="L429">
        <v>0</v>
      </c>
      <c r="M429">
        <v>0</v>
      </c>
    </row>
    <row r="430" spans="2:13">
      <c r="B430">
        <v>1.0552569636099678</v>
      </c>
      <c r="C430">
        <v>0</v>
      </c>
      <c r="D430">
        <v>1.7484104791395163</v>
      </c>
      <c r="E430">
        <v>8.7728443328999525E-2</v>
      </c>
      <c r="F430">
        <v>0</v>
      </c>
      <c r="G430">
        <v>3.0000652030397612</v>
      </c>
      <c r="H430">
        <v>0</v>
      </c>
      <c r="I430">
        <v>11.827014555243522</v>
      </c>
      <c r="J430">
        <v>3.3162670986119211</v>
      </c>
      <c r="K430">
        <v>9.9801067160380512</v>
      </c>
      <c r="L430">
        <v>1.3520587560206687</v>
      </c>
      <c r="M430">
        <v>0</v>
      </c>
    </row>
    <row r="431" spans="2:13">
      <c r="B431">
        <v>1.7124441106830359</v>
      </c>
      <c r="C431">
        <v>0</v>
      </c>
      <c r="D431">
        <v>6.3829125154640343</v>
      </c>
      <c r="E431">
        <v>1.3060488916667217</v>
      </c>
      <c r="F431">
        <v>7.9921725696096493</v>
      </c>
      <c r="G431">
        <v>11.445309087884143</v>
      </c>
      <c r="H431">
        <v>0</v>
      </c>
      <c r="I431">
        <v>2.0430893562288392E-2</v>
      </c>
      <c r="J431">
        <v>0</v>
      </c>
      <c r="K431">
        <v>0</v>
      </c>
      <c r="L431">
        <v>0</v>
      </c>
      <c r="M431">
        <v>2.041980813067537</v>
      </c>
    </row>
    <row r="432" spans="2:13">
      <c r="B432">
        <v>1.262758739430708</v>
      </c>
      <c r="C432">
        <v>4.3283374750778411E-2</v>
      </c>
      <c r="D432">
        <v>0.39723280642106612</v>
      </c>
      <c r="E432">
        <v>2.1677805695012431</v>
      </c>
      <c r="F432">
        <v>0</v>
      </c>
      <c r="G432">
        <v>0</v>
      </c>
      <c r="H432">
        <v>0.3791188203780762</v>
      </c>
      <c r="I432">
        <v>2.5477036800506183</v>
      </c>
      <c r="J432">
        <v>0.83635356552367202</v>
      </c>
      <c r="K432">
        <v>1.5179915447785897</v>
      </c>
      <c r="L432">
        <v>0</v>
      </c>
      <c r="M432">
        <v>3.5576601186252312</v>
      </c>
    </row>
    <row r="433" spans="2:13">
      <c r="B433">
        <v>0.91386110009847854</v>
      </c>
      <c r="C433">
        <v>2.0379216199172618</v>
      </c>
      <c r="D433">
        <v>0.24153802554642007</v>
      </c>
      <c r="E433">
        <v>0</v>
      </c>
      <c r="F433">
        <v>0</v>
      </c>
      <c r="G433">
        <v>0</v>
      </c>
      <c r="H433">
        <v>0.14263992911025475</v>
      </c>
      <c r="I433">
        <v>2.8507363034542395</v>
      </c>
      <c r="J433">
        <v>0</v>
      </c>
      <c r="K433">
        <v>5.8269347236517302</v>
      </c>
      <c r="L433">
        <v>0</v>
      </c>
      <c r="M433">
        <v>0</v>
      </c>
    </row>
    <row r="434" spans="2:13">
      <c r="B434">
        <v>0.22582642648841691</v>
      </c>
      <c r="C434">
        <v>4.4730153861377042</v>
      </c>
      <c r="D434">
        <v>6.2261510374383757</v>
      </c>
      <c r="E434">
        <v>0</v>
      </c>
      <c r="F434">
        <v>0</v>
      </c>
      <c r="G434">
        <v>0.85840948972526476</v>
      </c>
      <c r="H434">
        <v>3.6944890185852297</v>
      </c>
      <c r="I434">
        <v>6.0668788639703743</v>
      </c>
      <c r="J434">
        <v>2.5815005861894234</v>
      </c>
      <c r="K434">
        <v>2.4056088481304361</v>
      </c>
      <c r="L434">
        <v>0</v>
      </c>
      <c r="M434">
        <v>1.1602254710740638</v>
      </c>
    </row>
    <row r="435" spans="2:13">
      <c r="B435">
        <v>8.0162774355016087</v>
      </c>
      <c r="C435">
        <v>4.8364532397072724</v>
      </c>
      <c r="D435">
        <v>1.098186463439498</v>
      </c>
      <c r="E435">
        <v>0</v>
      </c>
      <c r="F435">
        <v>0</v>
      </c>
      <c r="G435">
        <v>0</v>
      </c>
      <c r="H435">
        <v>2.6978489682573792</v>
      </c>
      <c r="I435">
        <v>0</v>
      </c>
      <c r="J435">
        <v>5.305770449153651</v>
      </c>
      <c r="K435">
        <v>3.2423774866798012</v>
      </c>
      <c r="L435">
        <v>0</v>
      </c>
      <c r="M435">
        <v>5.2703929463683687</v>
      </c>
    </row>
    <row r="436" spans="2:13">
      <c r="B436">
        <v>9.120460477709571</v>
      </c>
      <c r="C436">
        <v>0</v>
      </c>
      <c r="D436">
        <v>0</v>
      </c>
      <c r="E436">
        <v>2.2118394597069386</v>
      </c>
      <c r="F436">
        <v>0</v>
      </c>
      <c r="G436">
        <v>0</v>
      </c>
      <c r="H436">
        <v>0</v>
      </c>
      <c r="I436">
        <v>2.5731144809596307</v>
      </c>
      <c r="J436">
        <v>0</v>
      </c>
      <c r="K436">
        <v>0</v>
      </c>
      <c r="L436">
        <v>0</v>
      </c>
      <c r="M436">
        <v>0</v>
      </c>
    </row>
    <row r="437" spans="2:13">
      <c r="B437">
        <v>1.9439306526936839</v>
      </c>
      <c r="C437">
        <v>5.4049255345002161</v>
      </c>
      <c r="D437">
        <v>0</v>
      </c>
      <c r="E437">
        <v>0</v>
      </c>
      <c r="F437">
        <v>2.7779484485816508</v>
      </c>
      <c r="G437">
        <v>0.90331112597871577</v>
      </c>
      <c r="H437">
        <v>0</v>
      </c>
      <c r="I437">
        <v>2.0357213613591489</v>
      </c>
      <c r="J437">
        <v>0</v>
      </c>
      <c r="K437">
        <v>0</v>
      </c>
      <c r="L437">
        <v>1.4465727747191319</v>
      </c>
      <c r="M437">
        <v>3.4837780030850451</v>
      </c>
    </row>
    <row r="438" spans="2:13">
      <c r="B438">
        <v>0</v>
      </c>
      <c r="C438">
        <v>0</v>
      </c>
      <c r="D438">
        <v>0.15904792462102457</v>
      </c>
      <c r="E438">
        <v>2.2726959615120528</v>
      </c>
      <c r="F438">
        <v>3.8770242176405105</v>
      </c>
      <c r="G438">
        <v>0.70640528416733173</v>
      </c>
      <c r="H438">
        <v>0</v>
      </c>
      <c r="I438">
        <v>1.7428093218641716</v>
      </c>
      <c r="J438">
        <v>0</v>
      </c>
      <c r="K438">
        <v>3.7045640060030349</v>
      </c>
      <c r="L438">
        <v>1.7259435357484925</v>
      </c>
      <c r="M438">
        <v>0</v>
      </c>
    </row>
    <row r="439" spans="2:13">
      <c r="B439">
        <v>0</v>
      </c>
      <c r="D439">
        <v>0</v>
      </c>
      <c r="E439">
        <v>9.7552434417664262</v>
      </c>
      <c r="F439">
        <v>1.5376239208650546</v>
      </c>
      <c r="G439">
        <v>1.1023472174701021</v>
      </c>
      <c r="H439">
        <v>0</v>
      </c>
      <c r="I439">
        <v>0</v>
      </c>
      <c r="J439">
        <v>0</v>
      </c>
      <c r="K439">
        <v>9.5098908614867098E-2</v>
      </c>
      <c r="L439">
        <v>4.2172590992578574</v>
      </c>
      <c r="M439">
        <v>6.4559566200127643</v>
      </c>
    </row>
    <row r="440" spans="2:13">
      <c r="B440">
        <v>4.3173413803659466</v>
      </c>
      <c r="D440">
        <v>0</v>
      </c>
      <c r="F440">
        <v>0</v>
      </c>
      <c r="H440">
        <v>2.1272535218833442</v>
      </c>
      <c r="I440">
        <v>3.2836374571446987</v>
      </c>
      <c r="K440">
        <v>5.8818478639339435</v>
      </c>
      <c r="M440">
        <v>0.77038269179881147</v>
      </c>
    </row>
    <row r="441" spans="2:13">
      <c r="B441">
        <v>3.6394348050982659</v>
      </c>
      <c r="C441">
        <v>1.404374665350373</v>
      </c>
      <c r="D441">
        <v>0.46545375860907134</v>
      </c>
      <c r="E441">
        <v>1.4897964815802875</v>
      </c>
      <c r="F441">
        <v>1.6302129774441978</v>
      </c>
      <c r="G441">
        <v>0.87643311288693115</v>
      </c>
      <c r="H441">
        <v>1.8250055046186884</v>
      </c>
      <c r="I441">
        <v>3.3489970150150601</v>
      </c>
      <c r="J441">
        <v>3.7473379270315617</v>
      </c>
      <c r="K441">
        <v>0.2849915711800256</v>
      </c>
      <c r="L441">
        <v>4.1664183558309982E-3</v>
      </c>
      <c r="M441">
        <v>0.99996135262379005</v>
      </c>
    </row>
    <row r="442" spans="2:13">
      <c r="B442">
        <v>0</v>
      </c>
      <c r="C442">
        <v>4.925512249654072</v>
      </c>
      <c r="D442">
        <v>1.3435187848936425</v>
      </c>
      <c r="E442">
        <v>6.1203151510216198</v>
      </c>
      <c r="F442">
        <v>0.49422799825533403</v>
      </c>
      <c r="G442">
        <v>5.4549864185224557</v>
      </c>
      <c r="H442">
        <v>0.45321565959804527</v>
      </c>
      <c r="I442">
        <v>5.9667170593649175</v>
      </c>
      <c r="J442">
        <v>2.926953671267114</v>
      </c>
      <c r="K442">
        <v>0.35223188502931596</v>
      </c>
      <c r="L442">
        <v>1.3313911819108999</v>
      </c>
      <c r="M442">
        <v>2.6035459562061227</v>
      </c>
    </row>
    <row r="443" spans="2:13">
      <c r="B443">
        <v>0</v>
      </c>
      <c r="C443">
        <v>4.1143256249769466</v>
      </c>
      <c r="D443">
        <v>0.31046755856253899</v>
      </c>
      <c r="E443">
        <v>0</v>
      </c>
      <c r="F443">
        <v>0</v>
      </c>
      <c r="G443">
        <v>0</v>
      </c>
      <c r="H443">
        <v>5.6236410093146443</v>
      </c>
      <c r="I443">
        <v>0.56282711709404665</v>
      </c>
      <c r="J443">
        <v>3.888297440440752</v>
      </c>
      <c r="K443">
        <v>4.6267366813475084</v>
      </c>
      <c r="L443">
        <v>3.3261440178188399</v>
      </c>
      <c r="M443">
        <v>4.4896720049482415</v>
      </c>
    </row>
    <row r="444" spans="2:13">
      <c r="B444">
        <v>1.8655108044750006</v>
      </c>
      <c r="C444">
        <v>0</v>
      </c>
      <c r="D444">
        <v>0</v>
      </c>
      <c r="E444">
        <v>0.26800080303349089</v>
      </c>
      <c r="F444">
        <v>0</v>
      </c>
      <c r="G444">
        <v>0</v>
      </c>
      <c r="H444">
        <v>0</v>
      </c>
      <c r="I444">
        <v>0</v>
      </c>
      <c r="J444">
        <v>3.3164392081396827</v>
      </c>
      <c r="K444">
        <v>2.454279518924261</v>
      </c>
      <c r="L444">
        <v>0.68817645241706515</v>
      </c>
      <c r="M444">
        <v>0</v>
      </c>
    </row>
    <row r="445" spans="2:13">
      <c r="B445">
        <v>9.2916333482673075</v>
      </c>
      <c r="C445">
        <v>0.86913410187188034</v>
      </c>
      <c r="D445">
        <v>2.7973130974678993E-2</v>
      </c>
      <c r="E445">
        <v>0</v>
      </c>
      <c r="F445">
        <v>3.7635797585731754</v>
      </c>
      <c r="G445">
        <v>0</v>
      </c>
      <c r="H445">
        <v>0</v>
      </c>
      <c r="I445">
        <v>0</v>
      </c>
      <c r="J445">
        <v>1.1534805948251996</v>
      </c>
      <c r="K445">
        <v>10.917001593553014</v>
      </c>
      <c r="L445">
        <v>0.53441737500675757</v>
      </c>
      <c r="M445">
        <v>0</v>
      </c>
    </row>
    <row r="446" spans="2:13">
      <c r="B446">
        <v>2.1708988553369664</v>
      </c>
      <c r="C446">
        <v>0.91689198169254338</v>
      </c>
      <c r="D446">
        <v>1.2178052856509876</v>
      </c>
      <c r="E446">
        <v>4.6694218151517868</v>
      </c>
      <c r="F446">
        <v>0.2868797331344648</v>
      </c>
      <c r="G446">
        <v>2.7163690056309058</v>
      </c>
      <c r="H446">
        <v>2.6719084195191951</v>
      </c>
      <c r="I446">
        <v>0</v>
      </c>
      <c r="J446">
        <v>0.69897230919335929</v>
      </c>
      <c r="K446">
        <v>0</v>
      </c>
      <c r="L446">
        <v>1.5093685384886852</v>
      </c>
      <c r="M446">
        <v>0</v>
      </c>
    </row>
    <row r="447" spans="2:13">
      <c r="B447">
        <v>4.8985980978942347</v>
      </c>
      <c r="C447">
        <v>1.3430477524557944</v>
      </c>
      <c r="D447">
        <v>2.4906979532919014</v>
      </c>
      <c r="E447">
        <v>3.0088651822634143</v>
      </c>
      <c r="F447">
        <v>3.7276979253629858</v>
      </c>
      <c r="G447">
        <v>1.9101065211957664</v>
      </c>
      <c r="H447">
        <v>0.80307426887372868</v>
      </c>
      <c r="I447">
        <v>11.621045103364292</v>
      </c>
      <c r="J447">
        <v>0.52145051895533479</v>
      </c>
      <c r="K447">
        <v>1.0457904120175192</v>
      </c>
      <c r="L447">
        <v>0</v>
      </c>
      <c r="M447">
        <v>0</v>
      </c>
    </row>
    <row r="448" spans="2:13">
      <c r="B448">
        <v>3.1607500847435701</v>
      </c>
      <c r="C448">
        <v>4.0028473888858782</v>
      </c>
      <c r="D448">
        <v>1.5136365461833683</v>
      </c>
      <c r="E448">
        <v>0.46971259613341493</v>
      </c>
      <c r="F448">
        <v>1.6466313536206088</v>
      </c>
      <c r="G448">
        <v>0</v>
      </c>
      <c r="H448">
        <v>2.18676302631577</v>
      </c>
      <c r="I448">
        <v>0</v>
      </c>
      <c r="J448">
        <v>0</v>
      </c>
      <c r="K448">
        <v>1.9821913051578306</v>
      </c>
      <c r="L448">
        <v>0</v>
      </c>
      <c r="M448">
        <v>0.72437017371140022</v>
      </c>
    </row>
    <row r="449" spans="2:13">
      <c r="B449">
        <v>0</v>
      </c>
      <c r="C449">
        <v>3.8519000170007476</v>
      </c>
      <c r="D449">
        <v>6.0381786049831501</v>
      </c>
      <c r="E449">
        <v>2.1279949172202275</v>
      </c>
      <c r="F449">
        <v>0.45607577430436691</v>
      </c>
      <c r="G449">
        <v>0.67320391974906302</v>
      </c>
      <c r="H449">
        <v>0.83861187594675657</v>
      </c>
      <c r="I449">
        <v>0.47991002944897226</v>
      </c>
      <c r="J449">
        <v>0.89789226969366998</v>
      </c>
      <c r="K449">
        <v>6.281907025474613</v>
      </c>
      <c r="L449">
        <v>0</v>
      </c>
      <c r="M449">
        <v>0</v>
      </c>
    </row>
    <row r="450" spans="2:13">
      <c r="B450">
        <v>1.7993166267929546</v>
      </c>
      <c r="C450">
        <v>0</v>
      </c>
      <c r="D450">
        <v>0.9587993051711442</v>
      </c>
      <c r="E450">
        <v>2.6845164311023528</v>
      </c>
      <c r="F450">
        <v>12.11537120697829</v>
      </c>
      <c r="G450">
        <v>0</v>
      </c>
      <c r="H450">
        <v>8.4429231473167352</v>
      </c>
      <c r="I450">
        <v>2.6293205248044922</v>
      </c>
      <c r="J450">
        <v>7.3101998156134433</v>
      </c>
      <c r="K450">
        <v>0.23479737658355546</v>
      </c>
      <c r="L450">
        <v>1.8531074883790331</v>
      </c>
      <c r="M450">
        <v>0</v>
      </c>
    </row>
    <row r="451" spans="2:13">
      <c r="B451">
        <v>3.0028700246031867</v>
      </c>
      <c r="C451">
        <v>2.6499901688214687</v>
      </c>
      <c r="D451">
        <v>0</v>
      </c>
      <c r="E451">
        <v>0.83365642236787973</v>
      </c>
      <c r="F451">
        <v>5.121636200666285</v>
      </c>
      <c r="G451">
        <v>0</v>
      </c>
      <c r="H451">
        <v>0</v>
      </c>
      <c r="I451">
        <v>0</v>
      </c>
      <c r="J451">
        <v>8.5240739951866313</v>
      </c>
      <c r="K451">
        <v>0.87031988062495713</v>
      </c>
      <c r="L451">
        <v>5.3656320513170099</v>
      </c>
      <c r="M451">
        <v>7.5927229250253401</v>
      </c>
    </row>
    <row r="452" spans="2:13">
      <c r="B452">
        <v>1.041932083817932</v>
      </c>
      <c r="C452">
        <v>0.69089845179294129</v>
      </c>
      <c r="D452">
        <v>0.75994512641323064</v>
      </c>
      <c r="E452">
        <v>0.20103321460120527</v>
      </c>
      <c r="F452">
        <v>0</v>
      </c>
      <c r="G452">
        <v>4.9391363088640343</v>
      </c>
      <c r="H452">
        <v>0</v>
      </c>
      <c r="I452">
        <v>0</v>
      </c>
      <c r="J452">
        <v>0</v>
      </c>
      <c r="K452">
        <v>4.7805185733626043</v>
      </c>
      <c r="L452">
        <v>0</v>
      </c>
      <c r="M452">
        <v>4.5865208974080272</v>
      </c>
    </row>
    <row r="453" spans="2:13">
      <c r="B453">
        <v>3.050922582047491</v>
      </c>
      <c r="C453">
        <v>1.7084048442850073</v>
      </c>
      <c r="D453">
        <v>0.28481527142954749</v>
      </c>
      <c r="E453">
        <v>1.0615028322840834</v>
      </c>
      <c r="F453">
        <v>0</v>
      </c>
      <c r="G453">
        <v>1.967142520067336</v>
      </c>
      <c r="H453">
        <v>2.1368762047368803</v>
      </c>
      <c r="I453">
        <v>2.1621063126302036</v>
      </c>
      <c r="J453">
        <v>0</v>
      </c>
      <c r="K453">
        <v>1.1954239426198561</v>
      </c>
      <c r="L453">
        <v>3.1351234535678665</v>
      </c>
      <c r="M453">
        <v>0</v>
      </c>
    </row>
    <row r="454" spans="2:13">
      <c r="B454">
        <v>9.9850613279526532E-2</v>
      </c>
      <c r="C454">
        <v>1.0478066884131962</v>
      </c>
      <c r="D454">
        <v>0.64633560147551183</v>
      </c>
      <c r="E454">
        <v>0.27472589274370884</v>
      </c>
      <c r="F454">
        <v>0.9946303324025495</v>
      </c>
      <c r="G454">
        <v>1.6064468183919391</v>
      </c>
      <c r="H454">
        <v>5.1154469061970795</v>
      </c>
      <c r="I454">
        <v>0</v>
      </c>
      <c r="J454">
        <v>0.45345499159897307</v>
      </c>
      <c r="K454">
        <v>6.0862898721302479</v>
      </c>
      <c r="L454">
        <v>9.8978824749258081</v>
      </c>
      <c r="M454">
        <v>0</v>
      </c>
    </row>
    <row r="455" spans="2:13">
      <c r="B455">
        <v>0</v>
      </c>
      <c r="C455">
        <v>0.12430640132286458</v>
      </c>
      <c r="D455">
        <v>1.2089879851987626</v>
      </c>
      <c r="E455">
        <v>0</v>
      </c>
      <c r="F455">
        <v>0</v>
      </c>
      <c r="G455">
        <v>1.9701662969493154</v>
      </c>
      <c r="H455">
        <v>0</v>
      </c>
      <c r="I455">
        <v>0</v>
      </c>
      <c r="J455">
        <v>1.8012152854516152</v>
      </c>
      <c r="K455">
        <v>0.1381810907094761</v>
      </c>
      <c r="L455">
        <v>0</v>
      </c>
      <c r="M455">
        <v>0</v>
      </c>
    </row>
    <row r="456" spans="2:13">
      <c r="B456">
        <v>3.2410816002469871</v>
      </c>
      <c r="C456">
        <v>9.5457998059517966</v>
      </c>
      <c r="D456">
        <v>0</v>
      </c>
      <c r="E456">
        <v>1.7651402990989458</v>
      </c>
      <c r="F456">
        <v>9.4931382234399511</v>
      </c>
      <c r="G456">
        <v>2.4767766279454819</v>
      </c>
      <c r="H456">
        <v>0</v>
      </c>
      <c r="I456">
        <v>0</v>
      </c>
      <c r="J456">
        <v>3.7509828472366809</v>
      </c>
      <c r="K456">
        <v>2.2119058589725467</v>
      </c>
      <c r="L456">
        <v>5.4786959730176878</v>
      </c>
      <c r="M456">
        <v>0</v>
      </c>
    </row>
    <row r="457" spans="2:13">
      <c r="B457">
        <v>1.6821577725314609</v>
      </c>
      <c r="C457">
        <v>5.5845355416609079</v>
      </c>
      <c r="D457">
        <v>0</v>
      </c>
      <c r="E457">
        <v>0.30744379325917537</v>
      </c>
      <c r="F457">
        <v>2.0225161102761531</v>
      </c>
      <c r="G457">
        <v>4.6676434930467314</v>
      </c>
      <c r="H457">
        <v>0</v>
      </c>
      <c r="I457">
        <v>6.282749629387312</v>
      </c>
      <c r="J457">
        <v>0</v>
      </c>
      <c r="K457">
        <v>0</v>
      </c>
      <c r="L457">
        <v>4.4863544341905977</v>
      </c>
      <c r="M457">
        <v>2.768346495375765</v>
      </c>
    </row>
    <row r="458" spans="2:13">
      <c r="B458">
        <v>1.0501795590201817</v>
      </c>
      <c r="C458">
        <v>0</v>
      </c>
      <c r="D458">
        <v>0.67764124382967394</v>
      </c>
      <c r="E458">
        <v>1.0100860119463868</v>
      </c>
      <c r="F458">
        <v>0</v>
      </c>
      <c r="G458">
        <v>1.9901810634546524</v>
      </c>
      <c r="H458">
        <v>0</v>
      </c>
      <c r="I458">
        <v>0</v>
      </c>
      <c r="J458">
        <v>6.5575870026458647</v>
      </c>
      <c r="K458">
        <v>0</v>
      </c>
      <c r="L458">
        <v>14.835711975876158</v>
      </c>
      <c r="M458">
        <v>0</v>
      </c>
    </row>
    <row r="459" spans="2:13">
      <c r="B459">
        <v>3.7473731265908792</v>
      </c>
      <c r="C459">
        <v>2.0476434458206989</v>
      </c>
      <c r="D459">
        <v>2.1898198827297723</v>
      </c>
      <c r="E459">
        <v>2.2873302695327986</v>
      </c>
      <c r="F459">
        <v>1.3915075011333469</v>
      </c>
      <c r="G459">
        <v>0</v>
      </c>
      <c r="H459">
        <v>0</v>
      </c>
      <c r="I459">
        <v>1.6150935445333083</v>
      </c>
      <c r="J459">
        <v>2.2706029398252184E-2</v>
      </c>
      <c r="K459">
        <v>3.3359080250214164</v>
      </c>
      <c r="L459">
        <v>0</v>
      </c>
      <c r="M459">
        <v>7.9636925396530263</v>
      </c>
    </row>
    <row r="460" spans="2:13">
      <c r="B460">
        <v>0</v>
      </c>
      <c r="C460">
        <v>0</v>
      </c>
      <c r="D460">
        <v>0</v>
      </c>
      <c r="E460">
        <v>10.879817860878761</v>
      </c>
      <c r="F460">
        <v>0.59858996848328094</v>
      </c>
      <c r="G460">
        <v>3.4992867071164477</v>
      </c>
      <c r="H460">
        <v>0.88326102541224305</v>
      </c>
      <c r="I460">
        <v>0.78773742438769268</v>
      </c>
      <c r="J460">
        <v>0</v>
      </c>
      <c r="K460">
        <v>0</v>
      </c>
      <c r="L460">
        <v>2.8714474304914006</v>
      </c>
      <c r="M460">
        <v>0.14416839142369009</v>
      </c>
    </row>
    <row r="461" spans="2:13">
      <c r="B461">
        <v>0</v>
      </c>
      <c r="C461">
        <v>0.8412291622977397</v>
      </c>
      <c r="D461">
        <v>3.6426125499725575</v>
      </c>
      <c r="E461">
        <v>0</v>
      </c>
      <c r="F461">
        <v>5.4742749954969341</v>
      </c>
      <c r="G461">
        <v>1.1047307338245098</v>
      </c>
      <c r="H461">
        <v>1.3033249902378361</v>
      </c>
      <c r="I461">
        <v>3.0020499610290727</v>
      </c>
      <c r="J461">
        <v>0</v>
      </c>
      <c r="K461">
        <v>8.1068489433115523E-2</v>
      </c>
      <c r="L461">
        <v>0</v>
      </c>
      <c r="M461">
        <v>3.9578749600628904</v>
      </c>
    </row>
    <row r="462" spans="2:13">
      <c r="B462">
        <v>1.8900667923871135</v>
      </c>
      <c r="C462">
        <v>6.3070038715866437</v>
      </c>
      <c r="D462">
        <v>2.9182359592707439</v>
      </c>
      <c r="E462">
        <v>0.11221582110759289</v>
      </c>
      <c r="F462">
        <v>0</v>
      </c>
      <c r="G462">
        <v>5.8453370947751306</v>
      </c>
      <c r="H462">
        <v>1.1128998250411852</v>
      </c>
      <c r="I462">
        <v>11.113470144635761</v>
      </c>
      <c r="J462">
        <v>0</v>
      </c>
      <c r="K462">
        <v>1.2501751419036025</v>
      </c>
      <c r="L462">
        <v>0</v>
      </c>
      <c r="M462">
        <v>0.40255463322029289</v>
      </c>
    </row>
    <row r="463" spans="2:13">
      <c r="B463">
        <v>0</v>
      </c>
      <c r="C463">
        <v>3.4483486376299992</v>
      </c>
      <c r="D463">
        <v>0.32696702711629494</v>
      </c>
      <c r="E463">
        <v>2.1765530999403802</v>
      </c>
      <c r="F463">
        <v>2.3629020305867572</v>
      </c>
      <c r="G463">
        <v>0</v>
      </c>
      <c r="H463">
        <v>3.3843721999564917</v>
      </c>
      <c r="I463">
        <v>0.14107286803346322</v>
      </c>
      <c r="J463">
        <v>7.2570089039236612</v>
      </c>
      <c r="K463">
        <v>4.0705116385392088</v>
      </c>
      <c r="L463">
        <v>0</v>
      </c>
      <c r="M463">
        <v>0.62503941104713123</v>
      </c>
    </row>
    <row r="464" spans="2:13">
      <c r="B464">
        <v>3.6778575335983947</v>
      </c>
      <c r="C464">
        <v>3.6765246773986102</v>
      </c>
      <c r="D464">
        <v>1.2467626410418204</v>
      </c>
      <c r="E464">
        <v>0</v>
      </c>
      <c r="F464">
        <v>0</v>
      </c>
      <c r="G464">
        <v>0.18072705210869031</v>
      </c>
      <c r="H464">
        <v>0</v>
      </c>
      <c r="I464">
        <v>0</v>
      </c>
      <c r="J464">
        <v>4.7712432004342364</v>
      </c>
      <c r="K464">
        <v>2.1971485256701824</v>
      </c>
      <c r="L464">
        <v>0</v>
      </c>
      <c r="M464">
        <v>0.51767127559344617</v>
      </c>
    </row>
    <row r="465" spans="2:13">
      <c r="B465">
        <v>0.22357374580407996</v>
      </c>
      <c r="C465">
        <v>6.320621550197032</v>
      </c>
      <c r="D465">
        <v>0.1999950780685234</v>
      </c>
      <c r="E465">
        <v>0</v>
      </c>
      <c r="F465">
        <v>0</v>
      </c>
      <c r="G465">
        <v>1.1029253753611765</v>
      </c>
      <c r="H465">
        <v>0</v>
      </c>
      <c r="I465">
        <v>5.6922235834394437</v>
      </c>
      <c r="J465">
        <v>5.4885494119233389</v>
      </c>
      <c r="K465">
        <v>0</v>
      </c>
      <c r="L465">
        <v>4.1153759446934153</v>
      </c>
      <c r="M465">
        <v>0</v>
      </c>
    </row>
    <row r="466" spans="2:13">
      <c r="B466">
        <v>0.36548268534568285</v>
      </c>
      <c r="C466">
        <v>3.4149097075338886</v>
      </c>
      <c r="D466">
        <v>0.68267481765188909</v>
      </c>
      <c r="E466">
        <v>0.51336307235056788</v>
      </c>
      <c r="F466">
        <v>0</v>
      </c>
      <c r="G466">
        <v>3.0201399646222087</v>
      </c>
      <c r="H466">
        <v>0</v>
      </c>
      <c r="I466">
        <v>2.6138985053591171</v>
      </c>
      <c r="J466">
        <v>1.1080831345057069</v>
      </c>
      <c r="K466">
        <v>0</v>
      </c>
      <c r="L466">
        <v>2.5192922378992781</v>
      </c>
      <c r="M466">
        <v>0</v>
      </c>
    </row>
    <row r="467" spans="2:13">
      <c r="B467">
        <v>1.0966787355912153</v>
      </c>
      <c r="C467">
        <v>0</v>
      </c>
      <c r="D467">
        <v>2.4802596303872746</v>
      </c>
      <c r="E467">
        <v>4.549989967817801E-2</v>
      </c>
      <c r="F467">
        <v>0</v>
      </c>
      <c r="G467">
        <v>0.74750690534871267</v>
      </c>
      <c r="H467">
        <v>1.5828378451633056</v>
      </c>
      <c r="I467">
        <v>0</v>
      </c>
      <c r="J467">
        <v>9.7896882255658859</v>
      </c>
      <c r="K467">
        <v>2.7409651304442524</v>
      </c>
      <c r="L467">
        <v>0.49039360463269016</v>
      </c>
      <c r="M467">
        <v>0</v>
      </c>
    </row>
    <row r="468" spans="2:13">
      <c r="B468">
        <v>3.4912851932006697</v>
      </c>
      <c r="C468">
        <v>0.25359446226781263</v>
      </c>
      <c r="D468">
        <v>0</v>
      </c>
      <c r="E468">
        <v>4.5996841108071944</v>
      </c>
      <c r="F468">
        <v>1.1892853003959769</v>
      </c>
      <c r="G468">
        <v>4.6727619297023431</v>
      </c>
      <c r="H468">
        <v>0</v>
      </c>
      <c r="I468">
        <v>0</v>
      </c>
      <c r="J468">
        <v>1.7539926898478195</v>
      </c>
      <c r="K468">
        <v>0.21797355991659287</v>
      </c>
      <c r="L468">
        <v>6.8815797135883914</v>
      </c>
      <c r="M468">
        <v>0</v>
      </c>
    </row>
    <row r="469" spans="2:13">
      <c r="B469">
        <v>2.8010352738174649</v>
      </c>
      <c r="C469">
        <v>0</v>
      </c>
      <c r="D469">
        <v>0</v>
      </c>
      <c r="E469">
        <v>2.063727758257107</v>
      </c>
      <c r="F469">
        <v>1.3440542143011485</v>
      </c>
      <c r="G469">
        <v>0.20860067224014689</v>
      </c>
      <c r="H469">
        <v>2.9756271833461216</v>
      </c>
      <c r="I469">
        <v>1.9622282556924282</v>
      </c>
      <c r="J469">
        <v>0</v>
      </c>
      <c r="K469">
        <v>0</v>
      </c>
      <c r="L469">
        <v>5.2649932343212296</v>
      </c>
      <c r="M469">
        <v>3.0070238831175971</v>
      </c>
    </row>
    <row r="470" spans="2:13">
      <c r="B470">
        <v>1.8297457378890654</v>
      </c>
      <c r="D470">
        <v>0</v>
      </c>
      <c r="E470">
        <v>5.1732163304899119</v>
      </c>
      <c r="F470">
        <v>5.3058778425395712</v>
      </c>
      <c r="G470">
        <v>0</v>
      </c>
      <c r="H470">
        <v>0</v>
      </c>
      <c r="I470">
        <v>2.4352982419845701</v>
      </c>
      <c r="J470">
        <v>3.1051554665269396</v>
      </c>
      <c r="K470">
        <v>0</v>
      </c>
      <c r="L470">
        <v>1.0664757867165262</v>
      </c>
      <c r="M470">
        <v>0.58793504311385136</v>
      </c>
    </row>
    <row r="471" spans="2:13">
      <c r="B471">
        <v>3.3683777185845489</v>
      </c>
      <c r="D471">
        <v>1.4805660801847964</v>
      </c>
      <c r="F471">
        <v>0</v>
      </c>
      <c r="H471">
        <v>0</v>
      </c>
      <c r="I471">
        <v>0</v>
      </c>
      <c r="K471">
        <v>0.79381528888802211</v>
      </c>
      <c r="M471">
        <v>0.31217361116573816</v>
      </c>
    </row>
    <row r="472" spans="2:13">
      <c r="B472">
        <v>10.170617556229642</v>
      </c>
      <c r="C472">
        <v>3.0509438654376813</v>
      </c>
      <c r="D472">
        <v>0.1707312714922386</v>
      </c>
      <c r="E472">
        <v>2.8023796551087758</v>
      </c>
      <c r="F472">
        <v>3.8062359645603538</v>
      </c>
      <c r="G472">
        <v>9.0803917700819401</v>
      </c>
      <c r="H472">
        <v>3.2789068668907202</v>
      </c>
      <c r="I472">
        <v>2.8477680075926558E-2</v>
      </c>
      <c r="J472">
        <v>4.5316509579880293</v>
      </c>
      <c r="K472">
        <v>2.6119758369024004</v>
      </c>
      <c r="L472">
        <v>14.900242566857326</v>
      </c>
      <c r="M472">
        <v>9.2262943007540801E-2</v>
      </c>
    </row>
    <row r="473" spans="2:13">
      <c r="B473">
        <v>0</v>
      </c>
      <c r="C473">
        <v>0.59121442872635888</v>
      </c>
      <c r="D473">
        <v>5.2933568958329706</v>
      </c>
      <c r="E473">
        <v>4.3269154283342894</v>
      </c>
      <c r="F473">
        <v>0.84081044798310223</v>
      </c>
      <c r="G473">
        <v>0.42097136895081633</v>
      </c>
      <c r="H473">
        <v>2.2619801378605757</v>
      </c>
      <c r="I473">
        <v>0</v>
      </c>
      <c r="J473">
        <v>6.7546721505733096</v>
      </c>
      <c r="K473">
        <v>0</v>
      </c>
      <c r="L473">
        <v>4.572810510319561E-2</v>
      </c>
      <c r="M473">
        <v>16.66146825928281</v>
      </c>
    </row>
    <row r="474" spans="2:13">
      <c r="B474">
        <v>1.2996260525335943</v>
      </c>
      <c r="C474">
        <v>0</v>
      </c>
      <c r="D474">
        <v>0.22778049355881977</v>
      </c>
      <c r="E474">
        <v>3.3946020234316969</v>
      </c>
      <c r="F474">
        <v>0.23367746523979827</v>
      </c>
      <c r="G474">
        <v>1.811884286375683</v>
      </c>
      <c r="H474">
        <v>3.5379009790377753</v>
      </c>
      <c r="I474">
        <v>0</v>
      </c>
      <c r="J474">
        <v>4.1143927450016609</v>
      </c>
      <c r="K474">
        <v>0</v>
      </c>
      <c r="L474">
        <v>0</v>
      </c>
      <c r="M474">
        <v>1.1209474799771779</v>
      </c>
    </row>
    <row r="475" spans="2:13">
      <c r="B475">
        <v>0.32558935239776432</v>
      </c>
      <c r="C475">
        <v>1.9187364626616802E-2</v>
      </c>
      <c r="D475">
        <v>0</v>
      </c>
      <c r="E475">
        <v>3.7187630258325699</v>
      </c>
      <c r="F475">
        <v>1.1331607476404242</v>
      </c>
      <c r="G475">
        <v>0</v>
      </c>
      <c r="H475">
        <v>0</v>
      </c>
      <c r="I475">
        <v>0</v>
      </c>
      <c r="J475">
        <v>2.4245654401533701</v>
      </c>
      <c r="K475">
        <v>1.2554477106150659E-2</v>
      </c>
      <c r="L475">
        <v>1.4264480404773947</v>
      </c>
      <c r="M475">
        <v>1.5383641425918086</v>
      </c>
    </row>
    <row r="476" spans="2:13">
      <c r="B476">
        <v>3.2202777265632658</v>
      </c>
      <c r="C476">
        <v>0</v>
      </c>
      <c r="D476">
        <v>0</v>
      </c>
      <c r="E476">
        <v>8.9665580113805969</v>
      </c>
      <c r="F476">
        <v>0</v>
      </c>
      <c r="G476">
        <v>0</v>
      </c>
      <c r="H476">
        <v>7.8252575194854703</v>
      </c>
      <c r="I476">
        <v>0</v>
      </c>
      <c r="J476">
        <v>0</v>
      </c>
      <c r="K476">
        <v>3.4892076143913173</v>
      </c>
      <c r="L476">
        <v>0</v>
      </c>
      <c r="M476">
        <v>5.0628105202267113</v>
      </c>
    </row>
    <row r="477" spans="2:13">
      <c r="B477">
        <v>2.7216757196409791</v>
      </c>
      <c r="C477">
        <v>0</v>
      </c>
      <c r="D477">
        <v>0.38781996448176193</v>
      </c>
      <c r="E477">
        <v>4.5616561300268836</v>
      </c>
      <c r="F477">
        <v>0</v>
      </c>
      <c r="G477">
        <v>2.4005252536929314E-3</v>
      </c>
      <c r="H477">
        <v>2.6871068233076589</v>
      </c>
      <c r="I477">
        <v>0</v>
      </c>
      <c r="J477">
        <v>5.9255163492128577</v>
      </c>
      <c r="K477">
        <v>0</v>
      </c>
      <c r="L477">
        <v>2.2024323634448062</v>
      </c>
      <c r="M477">
        <v>1.8826110853929918</v>
      </c>
    </row>
    <row r="478" spans="2:13">
      <c r="B478">
        <v>0</v>
      </c>
      <c r="C478">
        <v>0</v>
      </c>
      <c r="D478">
        <v>0</v>
      </c>
      <c r="E478">
        <v>0.34595562641525651</v>
      </c>
      <c r="F478">
        <v>3.031981668098203</v>
      </c>
      <c r="G478">
        <v>0.73271912683561724</v>
      </c>
      <c r="H478">
        <v>0</v>
      </c>
      <c r="I478">
        <v>0</v>
      </c>
      <c r="J478">
        <v>10.841797454722085</v>
      </c>
      <c r="K478">
        <v>1.7688122145026559</v>
      </c>
      <c r="L478">
        <v>2.6449152860973606</v>
      </c>
      <c r="M478">
        <v>2.2665561929514717</v>
      </c>
    </row>
    <row r="479" spans="2:13">
      <c r="B479">
        <v>3.8029510940434932</v>
      </c>
      <c r="C479">
        <v>0</v>
      </c>
      <c r="D479">
        <v>0</v>
      </c>
      <c r="E479">
        <v>0</v>
      </c>
      <c r="F479">
        <v>0</v>
      </c>
      <c r="G479">
        <v>6.464298951339463E-2</v>
      </c>
      <c r="H479">
        <v>0.34838555281926853</v>
      </c>
      <c r="I479">
        <v>0.12949563915115334</v>
      </c>
      <c r="J479">
        <v>3.9958435727275043</v>
      </c>
      <c r="K479">
        <v>1.2611763357468158</v>
      </c>
      <c r="L479">
        <v>0</v>
      </c>
      <c r="M479">
        <v>0</v>
      </c>
    </row>
    <row r="480" spans="2:13">
      <c r="B480">
        <v>0.1903572124351875</v>
      </c>
      <c r="C480">
        <v>0</v>
      </c>
      <c r="D480">
        <v>4.650566042953578</v>
      </c>
      <c r="E480">
        <v>0</v>
      </c>
      <c r="F480">
        <v>1.1501089440193983</v>
      </c>
      <c r="G480">
        <v>0</v>
      </c>
      <c r="H480">
        <v>1.1098870837598678</v>
      </c>
      <c r="I480">
        <v>4.7656468844428543</v>
      </c>
      <c r="J480">
        <v>7.8727636874700604</v>
      </c>
      <c r="K480">
        <v>0</v>
      </c>
      <c r="L480">
        <v>0</v>
      </c>
      <c r="M480">
        <v>0</v>
      </c>
    </row>
    <row r="481" spans="2:13">
      <c r="B481">
        <v>1.3463491444616327</v>
      </c>
      <c r="C481">
        <v>9.7933272130072746E-2</v>
      </c>
      <c r="D481">
        <v>8.0052442396380314</v>
      </c>
      <c r="E481">
        <v>0.83355206668399928</v>
      </c>
      <c r="F481">
        <v>4.5342769951303623</v>
      </c>
      <c r="G481">
        <v>0</v>
      </c>
      <c r="H481">
        <v>5.8360031597851991</v>
      </c>
      <c r="I481">
        <v>0.46254651116490064</v>
      </c>
      <c r="J481">
        <v>3.0656729562672704</v>
      </c>
      <c r="K481">
        <v>0.88026347157509066</v>
      </c>
      <c r="L481">
        <v>0</v>
      </c>
      <c r="M481">
        <v>0.56333360443502989</v>
      </c>
    </row>
    <row r="482" spans="2:13">
      <c r="B482">
        <v>1.1226954174475203</v>
      </c>
      <c r="C482">
        <v>3.9837492280848141</v>
      </c>
      <c r="D482">
        <v>4.3733741693286268</v>
      </c>
      <c r="E482">
        <v>0</v>
      </c>
      <c r="F482">
        <v>0.18712432357856923</v>
      </c>
      <c r="G482">
        <v>3.1249638928962589</v>
      </c>
      <c r="H482">
        <v>12.451712258224486</v>
      </c>
      <c r="I482">
        <v>0</v>
      </c>
      <c r="J482">
        <v>1.4911258089307262</v>
      </c>
      <c r="K482">
        <v>0.18899205076136108</v>
      </c>
      <c r="L482">
        <v>3.3571119840801398</v>
      </c>
      <c r="M482">
        <v>0.92668252665351836</v>
      </c>
    </row>
    <row r="483" spans="2:13">
      <c r="B483">
        <v>3.9391142187945043</v>
      </c>
      <c r="C483">
        <v>12.403841099187659</v>
      </c>
      <c r="D483">
        <v>7.8659490845174194</v>
      </c>
      <c r="E483">
        <v>1.4129099856904217</v>
      </c>
      <c r="F483">
        <v>1.1487444902800938</v>
      </c>
      <c r="G483">
        <v>1.5876218856881796</v>
      </c>
      <c r="H483">
        <v>0.14253096099893248</v>
      </c>
      <c r="I483">
        <v>0</v>
      </c>
      <c r="J483">
        <v>2.5543621214301626</v>
      </c>
      <c r="K483">
        <v>0.97938660781321429</v>
      </c>
      <c r="L483">
        <v>5.5600855197630681</v>
      </c>
      <c r="M483">
        <v>0.87034445918844261</v>
      </c>
    </row>
    <row r="484" spans="2:13">
      <c r="B484">
        <v>3.0229041745737444</v>
      </c>
      <c r="C484">
        <v>3.6996718576768606</v>
      </c>
      <c r="D484">
        <v>0</v>
      </c>
      <c r="E484">
        <v>0</v>
      </c>
      <c r="F484">
        <v>0.12096499225145615</v>
      </c>
      <c r="G484">
        <v>0.12761433315605106</v>
      </c>
      <c r="H484">
        <v>0</v>
      </c>
      <c r="I484">
        <v>4.6063809441299144</v>
      </c>
      <c r="J484">
        <v>1.8077037099770858</v>
      </c>
      <c r="K484">
        <v>0.31611875062835687</v>
      </c>
      <c r="L484">
        <v>2.3531897026704911</v>
      </c>
      <c r="M484">
        <v>0</v>
      </c>
    </row>
    <row r="485" spans="2:13">
      <c r="B485">
        <v>0</v>
      </c>
      <c r="C485">
        <v>0</v>
      </c>
      <c r="D485">
        <v>4.8052188684411377</v>
      </c>
      <c r="E485">
        <v>0</v>
      </c>
      <c r="F485">
        <v>0.31613158073078346</v>
      </c>
      <c r="G485">
        <v>1.5206455401200341</v>
      </c>
      <c r="H485">
        <v>0</v>
      </c>
      <c r="I485">
        <v>2.9161476051475832</v>
      </c>
      <c r="J485">
        <v>0.29226671574277857</v>
      </c>
      <c r="K485">
        <v>5.4332192362306655</v>
      </c>
      <c r="L485">
        <v>3.7199068511088007</v>
      </c>
      <c r="M485">
        <v>2.9187344702698446</v>
      </c>
    </row>
    <row r="486" spans="2:13">
      <c r="B486">
        <v>8.455382560346548</v>
      </c>
      <c r="C486">
        <v>0</v>
      </c>
      <c r="D486">
        <v>2.1673509777071458</v>
      </c>
      <c r="E486">
        <v>2.3244606106330505</v>
      </c>
      <c r="F486">
        <v>0</v>
      </c>
      <c r="G486">
        <v>1.242764530749876</v>
      </c>
      <c r="H486">
        <v>6.085626273670905</v>
      </c>
      <c r="I486">
        <v>2.3383194477756204</v>
      </c>
      <c r="J486">
        <v>2.1658498881000927</v>
      </c>
      <c r="K486">
        <v>1.9809222056644147</v>
      </c>
      <c r="L486">
        <v>0</v>
      </c>
      <c r="M486">
        <v>0.58724708675672277</v>
      </c>
    </row>
    <row r="487" spans="2:13">
      <c r="B487">
        <v>5.5315502766041407</v>
      </c>
      <c r="C487">
        <v>4.5059606893448212</v>
      </c>
      <c r="D487">
        <v>0</v>
      </c>
      <c r="E487">
        <v>0</v>
      </c>
      <c r="F487">
        <v>1.0399161039013169</v>
      </c>
      <c r="G487">
        <v>1.7893099692397518</v>
      </c>
      <c r="H487">
        <v>0</v>
      </c>
      <c r="I487">
        <v>1.7479111349882084</v>
      </c>
      <c r="J487">
        <v>0.51314094206730831</v>
      </c>
      <c r="K487">
        <v>1.9808273950961082</v>
      </c>
      <c r="L487">
        <v>0</v>
      </c>
      <c r="M487">
        <v>3.5203715272827023</v>
      </c>
    </row>
    <row r="488" spans="2:13">
      <c r="B488">
        <v>3.3985228538824019</v>
      </c>
      <c r="C488">
        <v>3.0757243016569866</v>
      </c>
      <c r="D488">
        <v>0.63965850941956703</v>
      </c>
      <c r="E488">
        <v>9.8018312183501486</v>
      </c>
      <c r="F488">
        <v>1.0922995099552049</v>
      </c>
      <c r="G488">
        <v>0</v>
      </c>
      <c r="H488">
        <v>1.1566891696759884</v>
      </c>
      <c r="I488">
        <v>2.9708995897526811</v>
      </c>
      <c r="J488">
        <v>0.27980992841500829</v>
      </c>
      <c r="K488">
        <v>1.2782148459330258</v>
      </c>
      <c r="L488">
        <v>1.4356488076978959</v>
      </c>
      <c r="M488">
        <v>4.9840658657554497</v>
      </c>
    </row>
    <row r="489" spans="2:13">
      <c r="B489">
        <v>0</v>
      </c>
      <c r="C489">
        <v>1.7942800606737346</v>
      </c>
      <c r="D489">
        <v>8.8373211577013837</v>
      </c>
      <c r="E489">
        <v>2.4218628563016229</v>
      </c>
      <c r="F489">
        <v>2.9512501177354085</v>
      </c>
      <c r="G489">
        <v>3.5346750683081232</v>
      </c>
      <c r="H489">
        <v>0</v>
      </c>
      <c r="I489">
        <v>2.8400750078956949</v>
      </c>
      <c r="J489">
        <v>3.5976319454282462</v>
      </c>
      <c r="K489">
        <v>0</v>
      </c>
      <c r="L489">
        <v>0</v>
      </c>
      <c r="M489">
        <v>0.14879704069718411</v>
      </c>
    </row>
    <row r="490" spans="2:13">
      <c r="B490">
        <v>1.6190888727924291</v>
      </c>
      <c r="C490">
        <v>0</v>
      </c>
      <c r="D490">
        <v>0.83478233750348718</v>
      </c>
      <c r="E490">
        <v>0.94715142966131738</v>
      </c>
      <c r="F490">
        <v>3.8799494750263372</v>
      </c>
      <c r="G490">
        <v>0</v>
      </c>
      <c r="H490">
        <v>0</v>
      </c>
      <c r="I490">
        <v>0</v>
      </c>
      <c r="J490">
        <v>0.60259250035655565</v>
      </c>
      <c r="K490">
        <v>3.203921438383996</v>
      </c>
      <c r="L490">
        <v>0.97121502889137457</v>
      </c>
      <c r="M490">
        <v>2.6482638944846397</v>
      </c>
    </row>
    <row r="491" spans="2:13">
      <c r="B491">
        <v>0.27933891140398409</v>
      </c>
      <c r="C491">
        <v>1.901234232881718</v>
      </c>
      <c r="D491">
        <v>4.300636586837439</v>
      </c>
      <c r="E491">
        <v>17.996534437649697</v>
      </c>
      <c r="F491">
        <v>1.8749251111219096</v>
      </c>
      <c r="G491">
        <v>2.6559387268677819</v>
      </c>
      <c r="H491">
        <v>7.8889831708396252E-2</v>
      </c>
      <c r="I491">
        <v>5.0885754087181514</v>
      </c>
      <c r="J491">
        <v>4.0920437768473139</v>
      </c>
      <c r="K491">
        <v>9.7130322003833864</v>
      </c>
      <c r="L491">
        <v>1.9811982523003886</v>
      </c>
      <c r="M491">
        <v>0</v>
      </c>
    </row>
    <row r="492" spans="2:13">
      <c r="B492">
        <v>0</v>
      </c>
      <c r="C492">
        <v>0.35621072024904077</v>
      </c>
      <c r="D492">
        <v>3.8553255286833514</v>
      </c>
      <c r="E492">
        <v>0</v>
      </c>
      <c r="F492">
        <v>2.9558633705158734</v>
      </c>
      <c r="G492">
        <v>0</v>
      </c>
      <c r="H492">
        <v>0</v>
      </c>
      <c r="I492">
        <v>3.3744074473325285</v>
      </c>
      <c r="J492">
        <v>0</v>
      </c>
      <c r="K492">
        <v>0.5719466425409897</v>
      </c>
      <c r="L492">
        <v>0.55959606486298363</v>
      </c>
      <c r="M492">
        <v>0</v>
      </c>
    </row>
    <row r="493" spans="2:13">
      <c r="B493">
        <v>0</v>
      </c>
      <c r="C493">
        <v>0</v>
      </c>
      <c r="D493">
        <v>0</v>
      </c>
      <c r="E493">
        <v>0.90146938099751828</v>
      </c>
      <c r="F493">
        <v>1.5659176769904546</v>
      </c>
      <c r="G493">
        <v>1.6845713094758892</v>
      </c>
      <c r="H493">
        <v>8.9255069064988213</v>
      </c>
      <c r="I493">
        <v>2.8963983294974516</v>
      </c>
      <c r="J493">
        <v>0</v>
      </c>
      <c r="K493">
        <v>2.4027204947104512</v>
      </c>
      <c r="L493">
        <v>0.21858110839566119</v>
      </c>
      <c r="M493">
        <v>0</v>
      </c>
    </row>
    <row r="494" spans="2:13">
      <c r="B494">
        <v>3.1343396947317861</v>
      </c>
      <c r="C494">
        <v>0</v>
      </c>
      <c r="D494">
        <v>0</v>
      </c>
      <c r="E494">
        <v>0</v>
      </c>
      <c r="F494">
        <v>2.0551193511796355</v>
      </c>
      <c r="G494">
        <v>0.42664815611584767</v>
      </c>
      <c r="H494">
        <v>3.6410400833423462</v>
      </c>
      <c r="I494">
        <v>2.2045001836488844</v>
      </c>
      <c r="J494">
        <v>0</v>
      </c>
      <c r="K494">
        <v>3.2117979100012426</v>
      </c>
      <c r="L494">
        <v>0</v>
      </c>
      <c r="M494">
        <v>1.1790303546164447</v>
      </c>
    </row>
    <row r="495" spans="2:13">
      <c r="B495">
        <v>0.30085117787276888</v>
      </c>
      <c r="C495">
        <v>0</v>
      </c>
      <c r="D495">
        <v>0</v>
      </c>
      <c r="E495">
        <v>0.13820278272463202</v>
      </c>
      <c r="F495">
        <v>0</v>
      </c>
      <c r="G495">
        <v>0</v>
      </c>
      <c r="H495">
        <v>8.6135192278226391</v>
      </c>
      <c r="I495">
        <v>0.16939248045330824</v>
      </c>
      <c r="J495">
        <v>0</v>
      </c>
      <c r="K495">
        <v>0.17836272264825101</v>
      </c>
      <c r="L495">
        <v>1.3777796794712227</v>
      </c>
      <c r="M495">
        <v>3.2681478472452028</v>
      </c>
    </row>
    <row r="496" spans="2:13">
      <c r="B496">
        <v>2.3650932702781557</v>
      </c>
      <c r="C496">
        <v>3.2955473060396101</v>
      </c>
      <c r="D496">
        <v>1.6295402115411237</v>
      </c>
      <c r="E496">
        <v>0.85270454504297288</v>
      </c>
      <c r="F496">
        <v>4.0137483730757513</v>
      </c>
      <c r="G496">
        <v>0</v>
      </c>
      <c r="H496">
        <v>3.7434446556628891</v>
      </c>
      <c r="I496">
        <v>0.73893875046087021</v>
      </c>
      <c r="J496">
        <v>1.0641722616753106</v>
      </c>
      <c r="K496">
        <v>7.2475063054998525</v>
      </c>
      <c r="L496">
        <v>2.4973582899411841</v>
      </c>
      <c r="M496">
        <v>2.0648204663618057</v>
      </c>
    </row>
    <row r="497" spans="2:13">
      <c r="B497">
        <v>0.86554973264193213</v>
      </c>
      <c r="C497">
        <v>5.4725683099920559</v>
      </c>
      <c r="D497">
        <v>0.72810962994697137</v>
      </c>
      <c r="E497">
        <v>6.5398146597336542</v>
      </c>
      <c r="F497">
        <v>2.5654808753965526</v>
      </c>
      <c r="G497">
        <v>0</v>
      </c>
      <c r="H497">
        <v>1.3504342698139766</v>
      </c>
      <c r="I497">
        <v>1.5512890118443605</v>
      </c>
      <c r="J497">
        <v>0</v>
      </c>
      <c r="K497">
        <v>3.2686419274299716</v>
      </c>
      <c r="L497">
        <v>1.9683212199072386</v>
      </c>
      <c r="M497">
        <v>0.97677310479651325</v>
      </c>
    </row>
    <row r="498" spans="2:13">
      <c r="B498">
        <v>0.13921926005966895</v>
      </c>
      <c r="C498">
        <v>5.3877928899503873</v>
      </c>
      <c r="D498">
        <v>1.7791735924532206</v>
      </c>
      <c r="E498">
        <v>5.4370461620894552</v>
      </c>
      <c r="F498">
        <v>2.0294364199601507</v>
      </c>
      <c r="G498">
        <v>2.060680848978532</v>
      </c>
      <c r="H498">
        <v>0</v>
      </c>
      <c r="I498">
        <v>0</v>
      </c>
      <c r="J498">
        <v>0.12403529220020727</v>
      </c>
      <c r="K498">
        <v>0</v>
      </c>
      <c r="L498">
        <v>0</v>
      </c>
      <c r="M498">
        <v>0.54509443677551495</v>
      </c>
    </row>
    <row r="499" spans="2:13">
      <c r="B499">
        <v>1.4460827666481075</v>
      </c>
      <c r="C499">
        <v>4.924265367079065</v>
      </c>
      <c r="D499">
        <v>0</v>
      </c>
      <c r="E499">
        <v>9.7016849391365415E-2</v>
      </c>
      <c r="F499">
        <v>0.51943050202966012</v>
      </c>
      <c r="G499">
        <v>3.0865239263473874</v>
      </c>
      <c r="H499">
        <v>2.7209083329821633</v>
      </c>
      <c r="I499">
        <v>0</v>
      </c>
      <c r="J499">
        <v>3.6379929967459526</v>
      </c>
      <c r="K499">
        <v>0.24593496650875532</v>
      </c>
      <c r="L499">
        <v>3.6479478785856251E-2</v>
      </c>
      <c r="M499">
        <v>5.2982851908496764</v>
      </c>
    </row>
    <row r="500" spans="2:13">
      <c r="B500">
        <v>1.0919679490931697</v>
      </c>
      <c r="C500">
        <v>0</v>
      </c>
      <c r="D500">
        <v>0</v>
      </c>
      <c r="E500">
        <v>0.16196158996615537</v>
      </c>
      <c r="F500">
        <v>1.1960397089818142</v>
      </c>
      <c r="G500">
        <v>0.49091870899175633</v>
      </c>
      <c r="H500">
        <v>1.369624218829482</v>
      </c>
      <c r="I500">
        <v>2.7925268121566251</v>
      </c>
      <c r="J500">
        <v>1.878707562340866</v>
      </c>
      <c r="K500">
        <v>0.97477900387337779</v>
      </c>
      <c r="L500">
        <v>0.73211222773640705</v>
      </c>
      <c r="M500">
        <v>2.4401294387953993</v>
      </c>
    </row>
    <row r="501" spans="2:13">
      <c r="B501">
        <v>0.27518086817679727</v>
      </c>
      <c r="D501">
        <v>0</v>
      </c>
      <c r="E501">
        <v>5.6452328838616959</v>
      </c>
      <c r="F501">
        <v>0</v>
      </c>
      <c r="G501">
        <v>0</v>
      </c>
      <c r="H501">
        <v>0.13005462123006567</v>
      </c>
      <c r="I501">
        <v>0</v>
      </c>
      <c r="J501">
        <v>0.43204156060241794</v>
      </c>
      <c r="K501">
        <v>4.6801150544481827</v>
      </c>
      <c r="L501">
        <v>4.6112941547885455</v>
      </c>
      <c r="M501">
        <v>0.75423401641087895</v>
      </c>
    </row>
    <row r="502" spans="2:13">
      <c r="B502">
        <v>4.8960548541965153E-2</v>
      </c>
      <c r="D502">
        <v>3.5063012064097845</v>
      </c>
      <c r="F502">
        <v>2.4096357422128323</v>
      </c>
      <c r="H502">
        <v>9.8683653140212542</v>
      </c>
      <c r="I502">
        <v>0.6488526379307562</v>
      </c>
      <c r="K502">
        <v>0</v>
      </c>
      <c r="M502">
        <v>0</v>
      </c>
    </row>
    <row r="503" spans="2:13">
      <c r="B503">
        <v>3.2150764971172201</v>
      </c>
      <c r="C503">
        <v>4.2440395720609718</v>
      </c>
      <c r="D503">
        <v>0.75122473959245628</v>
      </c>
      <c r="E503">
        <v>2.3984696737226106</v>
      </c>
      <c r="F503">
        <v>3.6267951341197064</v>
      </c>
      <c r="G503">
        <v>2.2573263848681102</v>
      </c>
      <c r="H503">
        <v>5.1279780951674807</v>
      </c>
      <c r="I503">
        <v>0.44791320125518214</v>
      </c>
      <c r="J503">
        <v>12.060519308859909</v>
      </c>
      <c r="K503">
        <v>0.33731828192652452</v>
      </c>
      <c r="L503">
        <v>0.26481053407627247</v>
      </c>
      <c r="M503">
        <v>1.3378067301419767</v>
      </c>
    </row>
    <row r="504" spans="2:13">
      <c r="B504">
        <v>0</v>
      </c>
      <c r="C504">
        <v>0</v>
      </c>
      <c r="D504">
        <v>0.96719321312451623</v>
      </c>
      <c r="E504">
        <v>7.7150069233042968</v>
      </c>
      <c r="F504">
        <v>2.6829927663307358</v>
      </c>
      <c r="G504">
        <v>2.6266495802026486</v>
      </c>
      <c r="H504">
        <v>5.664754330536522</v>
      </c>
      <c r="I504">
        <v>0.87195344055480528</v>
      </c>
      <c r="J504">
        <v>0</v>
      </c>
      <c r="K504">
        <v>6.8346620419561894</v>
      </c>
      <c r="L504">
        <v>3.9147010597354726</v>
      </c>
      <c r="M504">
        <v>0.59910426485017076</v>
      </c>
    </row>
    <row r="505" spans="2:13">
      <c r="B505">
        <v>2.7721086263033103</v>
      </c>
      <c r="C505">
        <v>1.5771813757001163</v>
      </c>
      <c r="D505">
        <v>0</v>
      </c>
      <c r="E505">
        <v>5.5510610023305915</v>
      </c>
      <c r="F505">
        <v>9.2128467774032829E-2</v>
      </c>
      <c r="G505">
        <v>0</v>
      </c>
      <c r="H505">
        <v>0.3835846819406637</v>
      </c>
      <c r="I505">
        <v>0.45847313895671338</v>
      </c>
      <c r="J505">
        <v>0</v>
      </c>
      <c r="K505">
        <v>0.68445584741436816</v>
      </c>
      <c r="L505">
        <v>1.6624770201176591</v>
      </c>
      <c r="M505">
        <v>0</v>
      </c>
    </row>
    <row r="506" spans="2:13">
      <c r="B506">
        <v>0</v>
      </c>
      <c r="C506">
        <v>0</v>
      </c>
      <c r="D506">
        <v>6.2997879817208977</v>
      </c>
      <c r="E506">
        <v>0</v>
      </c>
      <c r="F506">
        <v>0</v>
      </c>
      <c r="G506">
        <v>0</v>
      </c>
      <c r="H506">
        <v>2.8992490964877944E-2</v>
      </c>
      <c r="I506">
        <v>7.132623336173884</v>
      </c>
      <c r="J506">
        <v>0</v>
      </c>
      <c r="K506">
        <v>3.2587034505396995</v>
      </c>
      <c r="L506">
        <v>0</v>
      </c>
      <c r="M506">
        <v>2.2231349809489669</v>
      </c>
    </row>
    <row r="507" spans="2:13">
      <c r="B507">
        <v>0.21872758699841668</v>
      </c>
      <c r="C507">
        <v>0</v>
      </c>
      <c r="D507">
        <v>1.7048092814659557</v>
      </c>
      <c r="E507">
        <v>0</v>
      </c>
      <c r="F507">
        <v>0.52360441957558457</v>
      </c>
      <c r="G507">
        <v>0.58256521082212298</v>
      </c>
      <c r="H507">
        <v>1.4606240562205934</v>
      </c>
      <c r="I507">
        <v>0</v>
      </c>
      <c r="J507">
        <v>0</v>
      </c>
      <c r="K507">
        <v>3.2618057225306427</v>
      </c>
      <c r="L507">
        <v>10.480771343027444</v>
      </c>
      <c r="M507">
        <v>2.2278825432459954</v>
      </c>
    </row>
    <row r="508" spans="2:13">
      <c r="B508">
        <v>0</v>
      </c>
      <c r="C508">
        <v>1.3529915058801225</v>
      </c>
      <c r="D508">
        <v>1.7128374599233072</v>
      </c>
      <c r="E508">
        <v>2.4568959070183527</v>
      </c>
      <c r="F508">
        <v>3.6895483209735875</v>
      </c>
      <c r="G508">
        <v>2.2352584352705342</v>
      </c>
      <c r="H508">
        <v>4.3529728529551255</v>
      </c>
      <c r="I508">
        <v>0</v>
      </c>
      <c r="J508">
        <v>6.5739641743193333</v>
      </c>
      <c r="K508">
        <v>0.67348244677984503</v>
      </c>
      <c r="L508">
        <v>0.90477542573766545</v>
      </c>
      <c r="M508">
        <v>0.32385482336041027</v>
      </c>
    </row>
    <row r="509" spans="2:13">
      <c r="B509">
        <v>2.3952666960807409</v>
      </c>
      <c r="C509">
        <v>0</v>
      </c>
      <c r="D509">
        <v>0</v>
      </c>
      <c r="E509">
        <v>0</v>
      </c>
      <c r="F509">
        <v>2.052521385740548</v>
      </c>
      <c r="G509">
        <v>4.0081294347988994</v>
      </c>
      <c r="H509">
        <v>10.958108613934961</v>
      </c>
      <c r="I509">
        <v>0</v>
      </c>
      <c r="J509">
        <v>5.5440282605177824</v>
      </c>
      <c r="K509">
        <v>2.3405410623860585</v>
      </c>
      <c r="L509">
        <v>1.7542260036250539</v>
      </c>
      <c r="M509">
        <v>0</v>
      </c>
    </row>
    <row r="510" spans="2:13">
      <c r="B510">
        <v>0</v>
      </c>
      <c r="C510">
        <v>0</v>
      </c>
      <c r="D510">
        <v>1.8930636621977106</v>
      </c>
      <c r="E510">
        <v>8.0868112959607199</v>
      </c>
      <c r="F510">
        <v>13.368877925014671</v>
      </c>
      <c r="G510">
        <v>1.2010320387656379</v>
      </c>
      <c r="H510">
        <v>2.4829469199768051</v>
      </c>
      <c r="I510">
        <v>0</v>
      </c>
      <c r="J510">
        <v>0</v>
      </c>
      <c r="K510">
        <v>9.3813710587243033</v>
      </c>
      <c r="L510">
        <v>3.2112235921992531</v>
      </c>
      <c r="M510">
        <v>0</v>
      </c>
    </row>
    <row r="511" spans="2:13">
      <c r="B511">
        <v>0.55606534824857579</v>
      </c>
      <c r="C511">
        <v>0</v>
      </c>
      <c r="D511">
        <v>0.88116180815669065</v>
      </c>
      <c r="E511">
        <v>0.63665000928845095</v>
      </c>
      <c r="F511">
        <v>1.7661805409675262</v>
      </c>
      <c r="G511">
        <v>0.61244492108859239</v>
      </c>
      <c r="H511">
        <v>1.4886780064625522</v>
      </c>
      <c r="I511">
        <v>0</v>
      </c>
      <c r="J511">
        <v>0.65843276176270848</v>
      </c>
      <c r="K511">
        <v>1.6110824539967541</v>
      </c>
      <c r="L511">
        <v>0.48744773381543238</v>
      </c>
      <c r="M511">
        <v>3.9321834330125302E-2</v>
      </c>
    </row>
    <row r="512" spans="2:13">
      <c r="B512">
        <v>0</v>
      </c>
      <c r="C512">
        <v>1.8163832631347112</v>
      </c>
      <c r="D512">
        <v>2.1097334436094908</v>
      </c>
      <c r="E512">
        <v>2.3550110288816111</v>
      </c>
      <c r="F512">
        <v>1.9438413047997061</v>
      </c>
      <c r="G512">
        <v>15.245000805189855</v>
      </c>
      <c r="H512">
        <v>0</v>
      </c>
      <c r="I512">
        <v>0</v>
      </c>
      <c r="J512">
        <v>0.34756984140013641</v>
      </c>
      <c r="K512">
        <v>0</v>
      </c>
      <c r="L512">
        <v>0</v>
      </c>
      <c r="M512">
        <v>0.50736288048589384</v>
      </c>
    </row>
    <row r="513" spans="2:13">
      <c r="B513">
        <v>0</v>
      </c>
      <c r="C513">
        <v>4.2998820709310204</v>
      </c>
      <c r="D513">
        <v>4.0461991308662837</v>
      </c>
      <c r="E513">
        <v>0</v>
      </c>
      <c r="F513">
        <v>0.16001370625486552</v>
      </c>
      <c r="G513">
        <v>0.23335665387065785</v>
      </c>
      <c r="H513">
        <v>4.6883435831941718</v>
      </c>
      <c r="I513">
        <v>3.6114001837781782</v>
      </c>
      <c r="J513">
        <v>1.9483978647350437</v>
      </c>
      <c r="K513">
        <v>0</v>
      </c>
      <c r="L513">
        <v>0</v>
      </c>
      <c r="M513">
        <v>8.5944946257128159</v>
      </c>
    </row>
    <row r="514" spans="2:13">
      <c r="B514">
        <v>1.137394348737863</v>
      </c>
      <c r="C514">
        <v>4.6194506449178263</v>
      </c>
      <c r="D514">
        <v>0.21318642560904791</v>
      </c>
      <c r="E514">
        <v>0.83136700362474791</v>
      </c>
      <c r="F514">
        <v>2.1984888819954418</v>
      </c>
      <c r="G514">
        <v>2.0393387498853843</v>
      </c>
      <c r="H514">
        <v>7.4624518599469285</v>
      </c>
      <c r="I514">
        <v>3.8638150861233895</v>
      </c>
      <c r="J514">
        <v>0.40879154878766927</v>
      </c>
      <c r="K514">
        <v>0</v>
      </c>
      <c r="L514">
        <v>2.4000475979623879</v>
      </c>
      <c r="M514">
        <v>0</v>
      </c>
    </row>
    <row r="515" spans="2:13">
      <c r="B515">
        <v>1.5034330656207449</v>
      </c>
      <c r="C515">
        <v>0</v>
      </c>
      <c r="D515">
        <v>0</v>
      </c>
      <c r="E515">
        <v>3.2204492436070264E-2</v>
      </c>
      <c r="F515">
        <v>2.0626447191315918</v>
      </c>
      <c r="G515">
        <v>0</v>
      </c>
      <c r="H515">
        <v>0</v>
      </c>
      <c r="I515">
        <v>0</v>
      </c>
      <c r="J515">
        <v>0.4488817427800163</v>
      </c>
      <c r="K515">
        <v>0.49326550075068887</v>
      </c>
      <c r="L515">
        <v>3.3843548866975719</v>
      </c>
      <c r="M515">
        <v>0</v>
      </c>
    </row>
    <row r="516" spans="2:13">
      <c r="B516">
        <v>0</v>
      </c>
      <c r="C516">
        <v>0</v>
      </c>
      <c r="D516">
        <v>4.0289948168161427</v>
      </c>
      <c r="E516">
        <v>0.64462133288057155</v>
      </c>
      <c r="F516">
        <v>0</v>
      </c>
      <c r="G516">
        <v>1.274502897301893</v>
      </c>
      <c r="H516">
        <v>4.1801947837688038</v>
      </c>
      <c r="I516">
        <v>1.7499818858174396</v>
      </c>
      <c r="J516">
        <v>0.77200559488096276</v>
      </c>
      <c r="K516">
        <v>0.34008176300315696</v>
      </c>
      <c r="L516">
        <v>0.26877153880700594</v>
      </c>
      <c r="M516">
        <v>0</v>
      </c>
    </row>
    <row r="517" spans="2:13">
      <c r="B517">
        <v>0.40151553461035422</v>
      </c>
      <c r="C517">
        <v>10.066190336438517</v>
      </c>
      <c r="D517">
        <v>4.2810999678449644</v>
      </c>
      <c r="E517">
        <v>0.34729070513131144</v>
      </c>
      <c r="F517">
        <v>0.8498552606023998</v>
      </c>
      <c r="G517">
        <v>0</v>
      </c>
      <c r="H517">
        <v>0</v>
      </c>
      <c r="I517">
        <v>0</v>
      </c>
      <c r="J517">
        <v>3.578459131199784</v>
      </c>
      <c r="K517">
        <v>0.87306203209196664</v>
      </c>
      <c r="L517">
        <v>0</v>
      </c>
      <c r="M517">
        <v>2.5987157491161157</v>
      </c>
    </row>
    <row r="518" spans="2:13">
      <c r="B518">
        <v>0</v>
      </c>
      <c r="C518">
        <v>0</v>
      </c>
      <c r="D518">
        <v>2.8291310068437654</v>
      </c>
      <c r="E518">
        <v>0.93959451773575131</v>
      </c>
      <c r="F518">
        <v>0</v>
      </c>
      <c r="G518">
        <v>1.9381954965216857</v>
      </c>
      <c r="H518">
        <v>0</v>
      </c>
      <c r="I518">
        <v>3.4013147973864148</v>
      </c>
      <c r="J518">
        <v>1.1488209215067782</v>
      </c>
      <c r="K518">
        <v>0</v>
      </c>
      <c r="L518">
        <v>0</v>
      </c>
      <c r="M518">
        <v>0</v>
      </c>
    </row>
    <row r="519" spans="2:13">
      <c r="B519">
        <v>9.6751392629770656</v>
      </c>
      <c r="C519">
        <v>0</v>
      </c>
      <c r="D519">
        <v>4.1183242852132675</v>
      </c>
      <c r="E519">
        <v>1.9520083002210478</v>
      </c>
      <c r="F519">
        <v>0</v>
      </c>
      <c r="G519">
        <v>0</v>
      </c>
      <c r="H519">
        <v>0</v>
      </c>
      <c r="I519">
        <v>4.2988382696301626</v>
      </c>
      <c r="J519">
        <v>1.0280377443444446</v>
      </c>
      <c r="K519">
        <v>0</v>
      </c>
      <c r="L519">
        <v>0</v>
      </c>
      <c r="M519">
        <v>1.3891954567098339</v>
      </c>
    </row>
    <row r="520" spans="2:13">
      <c r="B520">
        <v>0</v>
      </c>
      <c r="C520">
        <v>0</v>
      </c>
      <c r="D520">
        <v>2.1827235103725688</v>
      </c>
      <c r="E520">
        <v>5.1888430707036477</v>
      </c>
      <c r="F520">
        <v>0.5644785542167472</v>
      </c>
      <c r="G520">
        <v>1.1733909516313414</v>
      </c>
      <c r="H520">
        <v>9.8917496379791778</v>
      </c>
      <c r="I520">
        <v>7.3989908002488697E-2</v>
      </c>
      <c r="J520">
        <v>6.7068540391146643</v>
      </c>
      <c r="K520">
        <v>2.664836574466984</v>
      </c>
      <c r="L520">
        <v>0.84556040483524342</v>
      </c>
      <c r="M520">
        <v>6.0245800175608402</v>
      </c>
    </row>
    <row r="521" spans="2:13">
      <c r="B521">
        <v>0</v>
      </c>
      <c r="C521">
        <v>3.8791538632743934</v>
      </c>
      <c r="D521">
        <v>3.8742260386951601</v>
      </c>
      <c r="E521">
        <v>1.3745319495974804</v>
      </c>
      <c r="F521">
        <v>0</v>
      </c>
      <c r="G521">
        <v>8.8472774983682694</v>
      </c>
      <c r="H521">
        <v>0.40048457901558998</v>
      </c>
      <c r="I521">
        <v>9.6752738996506888</v>
      </c>
      <c r="J521">
        <v>0.36804386187449123</v>
      </c>
      <c r="K521">
        <v>0.5429473313610742</v>
      </c>
      <c r="L521">
        <v>0</v>
      </c>
      <c r="M521">
        <v>0.59214295106788306</v>
      </c>
    </row>
    <row r="522" spans="2:13">
      <c r="B522">
        <v>8.6481959624804504E-3</v>
      </c>
      <c r="C522">
        <v>2.1234949423048071</v>
      </c>
      <c r="D522">
        <v>3.4053056348530371</v>
      </c>
      <c r="E522">
        <v>0</v>
      </c>
      <c r="F522">
        <v>0</v>
      </c>
      <c r="G522">
        <v>2.6504303143181525</v>
      </c>
      <c r="H522">
        <v>0</v>
      </c>
      <c r="I522">
        <v>0</v>
      </c>
      <c r="J522">
        <v>7.8279196381446683</v>
      </c>
      <c r="K522">
        <v>1.7271709326634066</v>
      </c>
      <c r="L522">
        <v>0</v>
      </c>
      <c r="M522">
        <v>0</v>
      </c>
    </row>
    <row r="523" spans="2:13">
      <c r="B523">
        <v>0.95770222017681994</v>
      </c>
      <c r="C523">
        <v>11.155669570286864</v>
      </c>
      <c r="D523">
        <v>1.4812289522389419</v>
      </c>
      <c r="E523">
        <v>0</v>
      </c>
      <c r="F523">
        <v>0.55337766057308091</v>
      </c>
      <c r="G523">
        <v>0.63195207571983536</v>
      </c>
      <c r="H523">
        <v>5.2243201369460044</v>
      </c>
      <c r="I523">
        <v>0</v>
      </c>
      <c r="J523">
        <v>0</v>
      </c>
      <c r="K523">
        <v>0.48537959265137048</v>
      </c>
      <c r="L523">
        <v>0.79517520106623885</v>
      </c>
      <c r="M523">
        <v>1.7715394849912802</v>
      </c>
    </row>
    <row r="524" spans="2:13">
      <c r="B524">
        <v>0</v>
      </c>
      <c r="C524">
        <v>1.1776234155650918</v>
      </c>
      <c r="D524">
        <v>0</v>
      </c>
      <c r="E524">
        <v>0</v>
      </c>
      <c r="F524">
        <v>1.7937795938737946</v>
      </c>
      <c r="G524">
        <v>0.8536037279771691</v>
      </c>
      <c r="H524">
        <v>0</v>
      </c>
      <c r="I524">
        <v>0.28218808265134743</v>
      </c>
      <c r="J524">
        <v>0.37114910333442336</v>
      </c>
      <c r="K524">
        <v>2.3339156020754666</v>
      </c>
      <c r="L524">
        <v>0.41833132017121177</v>
      </c>
      <c r="M524">
        <v>6.7871804995746327E-2</v>
      </c>
    </row>
    <row r="525" spans="2:13">
      <c r="B525">
        <v>0</v>
      </c>
      <c r="C525">
        <v>0</v>
      </c>
      <c r="D525">
        <v>2.4480640860173546</v>
      </c>
      <c r="E525">
        <v>0</v>
      </c>
      <c r="F525">
        <v>1.4584877442699951</v>
      </c>
      <c r="G525">
        <v>0.49359465308830303</v>
      </c>
      <c r="H525">
        <v>0</v>
      </c>
      <c r="I525">
        <v>1.9219120958156637</v>
      </c>
      <c r="J525">
        <v>5.473413331026161</v>
      </c>
      <c r="K525">
        <v>0</v>
      </c>
      <c r="L525">
        <v>1.8655094664300198</v>
      </c>
      <c r="M525">
        <v>6.7260494878001875</v>
      </c>
    </row>
    <row r="526" spans="2:13">
      <c r="B526">
        <v>0</v>
      </c>
      <c r="C526">
        <v>0</v>
      </c>
      <c r="D526">
        <v>0</v>
      </c>
      <c r="E526">
        <v>1.3946133262140459</v>
      </c>
      <c r="F526">
        <v>1.1735730284570183</v>
      </c>
      <c r="G526">
        <v>8.5166095096655301</v>
      </c>
      <c r="H526">
        <v>0.24384583053589759</v>
      </c>
      <c r="I526">
        <v>2.0067139081513985</v>
      </c>
      <c r="J526">
        <v>2.8556230503359816</v>
      </c>
      <c r="K526">
        <v>3.9650649379998901</v>
      </c>
      <c r="L526">
        <v>1.0652165882893889</v>
      </c>
      <c r="M526">
        <v>0</v>
      </c>
    </row>
    <row r="527" spans="2:13">
      <c r="B527">
        <v>0</v>
      </c>
      <c r="C527">
        <v>0</v>
      </c>
      <c r="D527">
        <v>0</v>
      </c>
      <c r="E527">
        <v>0</v>
      </c>
      <c r="F527">
        <v>2.1020328846137848</v>
      </c>
      <c r="G527">
        <v>1.5453135857548799</v>
      </c>
      <c r="H527">
        <v>2.6866835575735921</v>
      </c>
      <c r="I527">
        <v>0</v>
      </c>
      <c r="J527">
        <v>0.36493569309810353</v>
      </c>
      <c r="K527">
        <v>0</v>
      </c>
      <c r="L527">
        <v>2.8123035447072837</v>
      </c>
      <c r="M527">
        <v>0</v>
      </c>
    </row>
    <row r="528" spans="2:13">
      <c r="B528">
        <v>3.5311241873877237</v>
      </c>
      <c r="C528">
        <v>0</v>
      </c>
      <c r="D528">
        <v>2.5518209496115052E-2</v>
      </c>
      <c r="E528">
        <v>0</v>
      </c>
      <c r="F528">
        <v>12.884525987617087</v>
      </c>
      <c r="G528">
        <v>4.5768910437216039</v>
      </c>
      <c r="H528">
        <v>1.9196562547503442</v>
      </c>
      <c r="I528">
        <v>0.48087457980401455</v>
      </c>
      <c r="J528">
        <v>4.0637903765403962</v>
      </c>
      <c r="K528">
        <v>0.79890916566461101</v>
      </c>
      <c r="L528">
        <v>3.2021039424081543</v>
      </c>
      <c r="M528">
        <v>5.8012627457705808</v>
      </c>
    </row>
    <row r="529" spans="1:13">
      <c r="B529">
        <v>0.67752782031495395</v>
      </c>
      <c r="C529">
        <v>0</v>
      </c>
      <c r="D529">
        <v>3.2595503729727326</v>
      </c>
      <c r="E529">
        <v>1.5966837605784647</v>
      </c>
      <c r="F529">
        <v>0.7621324033994078</v>
      </c>
      <c r="G529">
        <v>1.214400770781717</v>
      </c>
      <c r="H529">
        <v>2.8448041094975034</v>
      </c>
      <c r="I529">
        <v>0.44162410134568986</v>
      </c>
      <c r="J529">
        <v>1.6874871257087434</v>
      </c>
      <c r="K529">
        <v>0</v>
      </c>
      <c r="L529">
        <v>5.8683587402861432</v>
      </c>
      <c r="M529">
        <v>11.774474256980328</v>
      </c>
    </row>
    <row r="530" spans="1:13">
      <c r="B530">
        <v>3.6309535610482566</v>
      </c>
      <c r="C530">
        <v>0</v>
      </c>
      <c r="D530">
        <v>3.6483084931221645</v>
      </c>
      <c r="E530">
        <v>0</v>
      </c>
      <c r="F530">
        <v>2.6708406018676798</v>
      </c>
      <c r="G530">
        <v>0</v>
      </c>
      <c r="H530">
        <v>0</v>
      </c>
      <c r="I530">
        <v>0</v>
      </c>
      <c r="J530">
        <v>9.6419937566233678</v>
      </c>
      <c r="K530">
        <v>1.544963679024834</v>
      </c>
      <c r="L530">
        <v>2.8294992447078031</v>
      </c>
      <c r="M530">
        <v>5.3259643243432055</v>
      </c>
    </row>
    <row r="531" spans="1:13">
      <c r="B531">
        <v>4.7024651573476604</v>
      </c>
      <c r="C531">
        <v>0</v>
      </c>
      <c r="D531">
        <v>1.1616288798141019</v>
      </c>
      <c r="E531">
        <v>1.0196919434020959</v>
      </c>
      <c r="F531">
        <v>0.48965518331769797</v>
      </c>
      <c r="G531">
        <v>1.4568407604052802</v>
      </c>
      <c r="H531">
        <v>0</v>
      </c>
      <c r="I531">
        <v>7.5404539588414474</v>
      </c>
      <c r="J531">
        <v>1.2435575212971723</v>
      </c>
      <c r="K531">
        <v>0</v>
      </c>
      <c r="L531">
        <v>3.7278807378929533</v>
      </c>
      <c r="M531">
        <v>0.83833087863677169</v>
      </c>
    </row>
    <row r="532" spans="1:13">
      <c r="B532">
        <v>0.89905634903419651</v>
      </c>
      <c r="D532">
        <v>1.8871505826638801</v>
      </c>
      <c r="E532">
        <v>1.6005683732643423</v>
      </c>
      <c r="F532">
        <v>0</v>
      </c>
      <c r="G532">
        <v>0</v>
      </c>
      <c r="H532">
        <v>1.6412795585422271</v>
      </c>
      <c r="I532">
        <v>1.4706035564198359</v>
      </c>
      <c r="J532">
        <v>0.2503009153600772</v>
      </c>
      <c r="K532">
        <v>7.0535520202262028</v>
      </c>
      <c r="L532">
        <v>1.3367149579879636</v>
      </c>
      <c r="M532">
        <v>2.0155316759179107</v>
      </c>
    </row>
    <row r="533" spans="1:13">
      <c r="B533">
        <v>0.67874559109331467</v>
      </c>
      <c r="D533">
        <v>0.18567392244054634</v>
      </c>
      <c r="F533">
        <v>3.6256976640398961</v>
      </c>
      <c r="H533">
        <v>1.0240000863576257</v>
      </c>
      <c r="I533">
        <v>2.361100109969863</v>
      </c>
      <c r="K533">
        <v>14.554565975960767</v>
      </c>
      <c r="M533">
        <v>1.1111991327906721</v>
      </c>
    </row>
    <row r="534" spans="1:13">
      <c r="A534" s="109" t="s">
        <v>181</v>
      </c>
      <c r="B534" s="109">
        <f>SUM(B69:B533)/((533-68)/31)</f>
        <v>61.1191616736754</v>
      </c>
      <c r="C534" s="109">
        <f t="shared" ref="C534:M534" si="1">SUM(C69:C533)/((533-68)/31)</f>
        <v>55.972138373693802</v>
      </c>
      <c r="D534" s="109">
        <f t="shared" si="1"/>
        <v>59.218212648538412</v>
      </c>
      <c r="E534" s="109">
        <f t="shared" si="1"/>
        <v>58.38216113181241</v>
      </c>
      <c r="F534" s="109">
        <f t="shared" si="1"/>
        <v>61.556201491915559</v>
      </c>
      <c r="G534" s="109">
        <f t="shared" si="1"/>
        <v>53.35967268411342</v>
      </c>
      <c r="H534" s="109">
        <f t="shared" si="1"/>
        <v>59.13679570859815</v>
      </c>
      <c r="I534" s="109">
        <f t="shared" si="1"/>
        <v>59.145442390035747</v>
      </c>
      <c r="J534" s="109">
        <f t="shared" si="1"/>
        <v>63.502474149734347</v>
      </c>
      <c r="K534" s="109">
        <f t="shared" si="1"/>
        <v>66.210043157210237</v>
      </c>
      <c r="L534" s="109">
        <f t="shared" si="1"/>
        <v>61.780585132540232</v>
      </c>
      <c r="M534" s="109">
        <f t="shared" si="1"/>
        <v>59.213192964594207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B4E45B0504B4D4493082F86C5A7E751" ma:contentTypeVersion="13" ma:contentTypeDescription="Create a new document." ma:contentTypeScope="" ma:versionID="db04d42a6716022b0b20f68ed6733a53">
  <xsd:schema xmlns:xsd="http://www.w3.org/2001/XMLSchema" xmlns:xs="http://www.w3.org/2001/XMLSchema" xmlns:p="http://schemas.microsoft.com/office/2006/metadata/properties" xmlns:ns2="0b6464cd-650f-4f8c-9e8a-87282f0d94c9" xmlns:ns3="6a4abaec-1e8c-4e88-81fb-90f457645965" targetNamespace="http://schemas.microsoft.com/office/2006/metadata/properties" ma:root="true" ma:fieldsID="e2ea7c12a5a608552151152ad6ad48f7" ns2:_="" ns3:_="">
    <xsd:import namespace="0b6464cd-650f-4f8c-9e8a-87282f0d94c9"/>
    <xsd:import namespace="6a4abaec-1e8c-4e88-81fb-90f45764596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DESCRIP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6464cd-650f-4f8c-9e8a-87282f0d94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a7a97d3-a1e8-4e72-aadf-490c0711cbeb"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DESCRIPTION" ma:index="20" nillable="true" ma:displayName="DESCRIPTION" ma:format="Dropdown" ma:internalName="DESCRIPT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4abaec-1e8c-4e88-81fb-90f45764596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3c95b7-6bb5-40f1-86df-523a029ab75f}" ma:internalName="TaxCatchAll" ma:showField="CatchAllData" ma:web="6a4abaec-1e8c-4e88-81fb-90f4576459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a4abaec-1e8c-4e88-81fb-90f457645965" xsi:nil="true"/>
    <lcf76f155ced4ddcb4097134ff3c332f xmlns="0b6464cd-650f-4f8c-9e8a-87282f0d94c9">
      <Terms xmlns="http://schemas.microsoft.com/office/infopath/2007/PartnerControls"/>
    </lcf76f155ced4ddcb4097134ff3c332f>
    <DESCRIPTION xmlns="0b6464cd-650f-4f8c-9e8a-87282f0d94c9" xsi:nil="true"/>
  </documentManagement>
</p:properties>
</file>

<file path=customXml/item4.xml><?xml version="1.0" encoding="utf-8"?>
<scriptIds xmlns="http://schemas.microsoft.com/office/extensibility/maker/v1.0" id="script-ids-node-id">
  <scriptId id="ms-officescript%3A%2F%2Fonedrive_business_itemlink%2F01MIA3GL3ERFXY3DNGX5D2JNTVCLEGQCZH:ms-officescript%3A%2F%2Fonedrive_business_sharinglink%2Fu!aHR0cHM6Ly9uZXdjYXN0bGUtbXkuc2hhcmVwb2ludC5jb20vOnU6L2cvcGVyc29uYWwvYzEwMzAyODhfbmV3Y2FzdGxlX2FjX3VrL0VXU0piNDJOcHI5SHBMWjFFc2hvQ3ljQkNmWG5hMWFDTHNLMjRkWkdyR1dPbHc"/>
  <scriptId xmlns="" id="ms-officescript%3A%2F%2Fonedrive_business_itemlink%2F01MIA3GL26ZHLKMDHNQBEJUPXI4KJ5YB2E:ms-officescript%3A%2F%2Fonedrive_business_sharinglink%2Fu!aHR0cHM6Ly9uZXdjYXN0bGUtbXkuc2hhcmVwb2ludC5jb20vOnU6L2cvcGVyc29uYWwvYzEwMzAyODhfbmV3Y2FzdGxlX2FjX3VrL0VWN0oxcVlNN1lCSW1qN280cFBjQjBRQlFzaVdLcTJaay1pX0U0dEFXYm1SSnc"/>
  <scriptId xmlns="" id="ms-officescript%3A%2F%2Fonedrive_business_itemlink%2F01MIA3GL6V5MI6MTN6SRHY3FHIFKFC2IL6:ms-officescript%3A%2F%2Fonedrive_business_sharinglink%2Fu!aHR0cHM6Ly9uZXdjYXN0bGUtbXkuc2hhcmVwb2ludC5jb20vOnU6L2cvcGVyc29uYWwvYzEwMzAyODhfbmV3Y2FzdGxlX2FjX3VrL0VkWHJFZVpOdnBSUGpaVG9Lb290SVg0QldGRFo3NVZqRkJPRWY5aWY0Z1p2eXc"/>
  <scriptId xmlns="" id="ms-officescript%3A%2F%2Fonedrive_business_itemlink%2F01MIA3GL5GEXKFH6AQXRE2OZ5KQXFHF672:ms-officescript%3A%2F%2Fonedrive_business_sharinglink%2Fu!aHR0cHM6Ly9uZXdjYXN0bGUtbXkuc2hhcmVwb2ludC5jb20vOnU6L2cvcGVyc29uYWwvYzEwMzAyODhfbmV3Y2FzdGxlX2FjX3VrL0VhWWwxRlA0RUx4SnAyZXFoY3B5LV9vQmxIcmwtZl9Ldmd5aTlaWUJ6UFFBb1E"/>
  <scriptId xmlns="" id="ms-officescript%3A%2F%2Fonedrive_business_itemlink%2F01MIA3GL6H7S3F25VAOBHYXDTEZCAME2X6:ms-officescript%3A%2F%2Fonedrive_business_sharinglink%2Fu!aHR0cHM6Ly9uZXdjYXN0bGUtbXkuc2hhcmVwb2ludC5jb20vOnU6L2cvcGVyc29uYWwvYzEwMzAyODhfbmV3Y2FzdGxlX2FjX3VrL0VjZjh0bDEyb0hCUGk0NWt5SURDYXY0QjRzcnpyTzZlOUtjakRYZU1hZ1cxOXc"/>
  <scriptId xmlns="" id="ms-officescript%3A%2F%2Fonedrive_business_itemlink%2F01MIA3GL32LUCP3OC3D5EID3NCUWSFWLRH:ms-officescript%3A%2F%2Fonedrive_business_sharinglink%2Fu!aHR0cHM6Ly9uZXdjYXN0bGUtbXkuc2hhcmVwb2ludC5jb20vOnU6L2cvcGVyc29uYWwvYzEwMzAyODhfbmV3Y2FzdGxlX2FjX3VrL0VYcGRCUDI0V3g5SWdlMmlwYVJiTGljQmw0V3Z2YllLdk80MHFYRHJVemRPRkE"/>
  <scriptId xmlns="" id="ms-officescript%3A%2F%2Fonedrive_business_itemlink%2F01MIA3GLYUUA4MTYE42RHKP2MJRXXTQRON:ms-officescript%3A%2F%2Fonedrive_business_sharinglink%2Fu!aHR0cHM6Ly9uZXdjYXN0bGUtbXkuc2hhcmVwb2ludC5jb20vOnU6L2cvcGVyc29uYWwvYzEwMzAyODhfbmV3Y2FzdGxlX2FjX3VrL0VSU2dPTW5nbk5ST3AtbUpqZTg0UmMwQjExWGhJaFpLVnZPaFlIOHFFcElqLVE"/>
  <scriptId xmlns="" id="ms-officescript%3A%2F%2Fonedrive_business_itemlink%2F01MIA3GL5P4TZ5INXRXNB33SUMCSE2FUHB:ms-officescript%3A%2F%2Fonedrive_business_sharinglink%2Fu!aHR0cHM6Ly9uZXdjYXN0bGUtbXkuc2hhcmVwb2ludC5jb20vOnU6L2cvcGVyc29uYWwvYzEwMzAyODhfbmV3Y2FzdGxlX2FjX3VrL0VhX2s4OVEyOGJ0RHZjcU1GSW1pME9FQkhJUlNvTnJxejlTc1ZLNzg4djB6RGc"/>
  <scriptId xmlns="" id="ms-officescript%3A%2F%2Fonedrive_business_itemlink%2F01MIA3GLZ5OBXY4BT26JF2G2Z2FVLRIHUN:ms-officescript%3A%2F%2Fonedrive_business_sharinglink%2Fu!aHR0cHM6Ly9uZXdjYXN0bGUtbXkuc2hhcmVwb2ludC5jb20vOnU6L2cvcGVyc29uYWwvYzEwMzAyODhfbmV3Y2FzdGxlX2FjX3VrL0VUMXdiNDRHZXZKTG8yczZMVmNVSG8wQjFHZjlXT2dBaGs2TWVtZ19uUzJqWVE"/>
  <scriptId xmlns="" id="ms-officescript%3A%2F%2Fonedrive_business_itemlink%2F01MIA3GL5DVQOUFNA32VDIQBTOBHOCIE2I:ms-officescript%3A%2F%2Fonedrive_business_sharinglink%2Fu!aHR0cHM6Ly9uZXdjYXN0bGUtbXkuc2hhcmVwb2ludC5jb20vOnU6L2cvcGVyc29uYWwvYzEwMzAyODhfbmV3Y2FzdGxlX2FjX3VrL0VhT3NIVUswRzlWR2lBWnVDZHdrRTBnQkNzYWc2dF9nc1VUemFmZl9UaFlOdEE"/>
  <scriptId xmlns="" id="ms-officescript%3A%2F%2Fonedrive_business_itemlink%2F01MIA3GL35O6NRF4YZW5EIZGAWHR4ECXQ6:ms-officescript%3A%2F%2Fonedrive_business_sharinglink%2Fu!aHR0cHM6Ly9uZXdjYXN0bGUtbXkuc2hhcmVwb2ludC5jb20vOnU6L2cvcGVyc29uYWwvYzEwMzAyODhfbmV3Y2FzdGxlX2FjX3VrL0VYMTNteEx6R2JkSWpKZ1dQSGhCWGg0QjZsQ2tVTHRwR3ZCNlNQZ2JMYTU3OVE"/>
  <scriptId xmlns="" id="ms-officescript%3A%2F%2Fonedrive_business_itemlink%2F01MIA3GL5PQ7NEF2VUKRFKOIBKEO765HYK:ms-officescript%3A%2F%2Fonedrive_business_sharinglink%2Fu!aHR0cHM6Ly9uZXdjYXN0bGUtbXkuc2hhcmVwb2ludC5jb20vOnU6L2cvcGVyc29uYWwvYzEwMzAyODhfbmV3Y2FzdGxlX2FjX3VrL0VhLUgya0xxdEZSS3B5QXFJN191bndvQjNPOGFKekYtUkRWWHVsQlFGdGxJOVE"/>
  <scriptId xmlns="" id="ms-officescript%3A%2F%2Fonedrive_business_itemlink%2F01MIA3GL6NPRVQPDVM5FBZ6QBK4KJPFVL3:ms-officescript%3A%2F%2Fonedrive_business_sharinglink%2Fu!aHR0cHM6Ly9uZXdjYXN0bGUtbXkuc2hhcmVwb2ludC5jb20vOnU6L2cvcGVyc29uYWwvYzEwMzAyODhfbmV3Y2FzdGxlX2FjX3VrL0VjMThhd2VPck9sRG4wQXE0cEx5MVhzQnRvTzJfQldyOG1HSWxUTktONmxsTHc"/>
  <scriptId xmlns="" id="ms-officescript%3A%2F%2Fonedrive_business_itemlink%2F01MIA3GL7X2QEZUJTM7BDLRUCUS3SZTGZV:ms-officescript%3A%2F%2Fonedrive_business_sharinglink%2Fu!aHR0cHM6Ly9uZXdjYXN0bGUtbXkuc2hhcmVwb2ludC5jb20vOnU6L2cvcGVyc29uYWwvYzEwMzAyODhfbmV3Y2FzdGxlX2FjX3VrL0VmZlVDWm9tYlBoR3VOQlVsdVdabXpVQmpKSWtPZWpNa2tnTE1LT29kOGF2SlE"/>
  <scriptId xmlns="" id="ms-officescript%3A%2F%2Fonedrive_business_itemlink%2F01MIA3GLZPIJO6AKURXNC3Q4B6U4CIJKZW:ms-officescript%3A%2F%2Fonedrive_business_sharinglink%2Fu!aHR0cHM6Ly9uZXdjYXN0bGUtbXkuc2hhcmVwb2ludC5jb20vOnU6L2cvcGVyc29uYWwvYzEwMzAyODhfbmV3Y2FzdGxlX2FjX3VrL0VTOUNYZUFxa2J0RnVIQS1wd1NFcXpZQjJJVDBHNGJkOU9teGcyY0FZMGtaRnc"/>
  <scriptId xmlns="" id="ms-officescript%3A%2F%2Fonedrive_business_itemlink%2F01MIA3GLZXQAIOMH5TH5A3CZ3X4HR5F4OF:ms-officescript%3A%2F%2Fonedrive_business_sharinglink%2Fu!aHR0cHM6Ly9uZXdjYXN0bGUtbXkuc2hhcmVwb2ludC5jb20vOnU6L2cvcGVyc29uYWwvYzEwMzAyODhfbmV3Y2FzdGxlX2FjX3VrL0VUZUFFT1lmc3o5QnNXZDM0ZVBTOGNVQmNqeDZMc3JCdEhsYmhtdF91YjhxWmc"/>
  <scriptId xmlns="" id="ms-officescript%3A%2F%2Fonedrive_business_itemlink%2F01MIA3GL5NFFJYREFXIFH3CPO2ZGLHWQHZ:ms-officescript%3A%2F%2Fonedrive_business_sharinglink%2Fu!aHR0cHM6Ly9uZXdjYXN0bGUtbXkuc2hhcmVwb2ludC5jb20vOnU6L2cvcGVyc29uYWwvYzEwMzAyODhfbmV3Y2FzdGxlX2FjX3VrL0VhMHBVNGlRdDBGUHNUM2F5Wlo3UVBrQjB2MmRNNURBMXpEbmFZS3dpVDRFc2c"/>
  <scriptId xmlns="" id="ms-officescript%3A%2F%2Fonedrive_business_itemlink%2F01MIA3GL57KGCL5QO7JRGYRDH2RQW6AXA3:ms-officescript%3A%2F%2Fonedrive_business_sharinglink%2Fu!aHR0cHM6Ly9uZXdjYXN0bGUtbXkuc2hhcmVwb2ludC5jb20vOnU6L2cvcGVyc29uYWwvYzEwMzAyODhfbmV3Y2FzdGxlX2FjX3VrL0ViOVJoTDdCMzB4TmlJejZqQzNnWEJzQlQ5Zno3R1BHdXJqNGF0LW5YSU5nUWc"/>
  <scriptId xmlns="" id="ms-officescript%3A%2F%2Fonedrive_business_itemlink%2F01MIA3GL6JZV5XAEOK55DKOJQCFHUUKWRL:ms-officescript%3A%2F%2Fonedrive_business_sharinglink%2Fu!aHR0cHM6Ly9uZXdjYXN0bGUtbXkuc2hhcmVwb2ludC5jb20vOnU6L2cvcGVyc29uYWwvYzEwMzAyODhfbmV3Y2FzdGxlX2FjX3VrL0Vjbk5lM0FSeXU5R3B5WUNLZWxGV2lzQlJLbTRxYm9rM21TdkFxOFUzaXNGdkE"/>
  <scriptId xmlns="" id="ms-officescript%3A%2F%2Fonedrive_business_itemlink%2F01MIA3GL2JKYNQIMIC7BFJQAZAL2SWGVWX:ms-officescript%3A%2F%2Fonedrive_business_sharinglink%2Fu!aHR0cHM6Ly9uZXdjYXN0bGUtbXkuc2hhcmVwb2ludC5jb20vOnU6L2cvcGVyc29uYWwvYzEwMzAyODhfbmV3Y2FzdGxlX2FjX3VrL0VVbFdHd1F4QXZoS21BTWdYcVZqVnRjQkN2cTZjUHBYVXpTQ0dUSTN2OXAzSlE"/>
  <scriptId xmlns="" id="ms-officescript%3A%2F%2Fonedrive_business_itemlink%2F01MIA3GL4MBB4AGBIRBNBYTYUG5I7R3GPH:ms-officescript%3A%2F%2Fonedrive_business_sharinglink%2Fu!aHR0cHM6Ly9uZXdjYXN0bGUtbXkuc2hhcmVwb2ludC5jb20vOnU6L2cvcGVyc29uYWwvYzEwMzAyODhfbmV3Y2FzdGxlX2FjX3VrL0VZd0llQU1GRVF0RGllS0c2ajhkbWVjQkloZTN1X1ZNcENQVDBQQUZoRnBVMFE"/>
</scriptIds>
</file>

<file path=customXml/itemProps1.xml><?xml version="1.0" encoding="utf-8"?>
<ds:datastoreItem xmlns:ds="http://schemas.openxmlformats.org/officeDocument/2006/customXml" ds:itemID="{92AC29FB-3E42-426A-BCF3-DD4707603C90}"/>
</file>

<file path=customXml/itemProps2.xml><?xml version="1.0" encoding="utf-8"?>
<ds:datastoreItem xmlns:ds="http://schemas.openxmlformats.org/officeDocument/2006/customXml" ds:itemID="{DCF2B895-753B-404D-B26C-139DC5D44043}"/>
</file>

<file path=customXml/itemProps3.xml><?xml version="1.0" encoding="utf-8"?>
<ds:datastoreItem xmlns:ds="http://schemas.openxmlformats.org/officeDocument/2006/customXml" ds:itemID="{2355736D-E339-4E82-A2B7-832B9E7D4066}"/>
</file>

<file path=customXml/itemProps4.xml><?xml version="1.0" encoding="utf-8"?>
<ds:datastoreItem xmlns:ds="http://schemas.openxmlformats.org/officeDocument/2006/customXml" ds:itemID="{C233232E-64EA-466C-93D0-1B4B7419F1CE}"/>
</file>

<file path=docProps/app.xml><?xml version="1.0" encoding="utf-8"?>
<Properties xmlns="http://schemas.openxmlformats.org/officeDocument/2006/extended-properties" xmlns:vt="http://schemas.openxmlformats.org/officeDocument/2006/docPropsVTypes">
  <Application>Microsoft Excel Online</Application>
  <Manager/>
  <Company>Newcastle University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Harry Pearson;Jacob Allen;Will Cussins</dc:creator>
  <cp:keywords/>
  <dc:description/>
  <cp:lastModifiedBy>Harry Pearson (UG)</cp:lastModifiedBy>
  <cp:revision/>
  <dcterms:created xsi:type="dcterms:W3CDTF">2009-11-25T17:01:27Z</dcterms:created>
  <dcterms:modified xsi:type="dcterms:W3CDTF">2025-05-02T13:37:20Z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0x0101003B4E45B0504B4D4493082F86C5A7E751</vt:lpwstr>
  </property>
  <property fmtid="{D5CDD505-2E9C-101B-9397-08002B2CF9AE}" pid="3" name="MediaServiceImageTags">
    <vt:lpwstr/>
  </property>
</Properties>
</file>