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colu\Downloads\"/>
    </mc:Choice>
  </mc:AlternateContent>
  <xr:revisionPtr revIDLastSave="0" documentId="13_ncr:1_{6336DD2D-41F3-45FB-BACA-E1EF896A017A}" xr6:coauthVersionLast="47" xr6:coauthVersionMax="47" xr10:uidLastSave="{00000000-0000-0000-0000-000000000000}"/>
  <bookViews>
    <workbookView xWindow="-120" yWindow="-120" windowWidth="29040" windowHeight="16440" xr2:uid="{DB69E944-F5C5-4AA0-9179-3B93EBF29043}"/>
  </bookViews>
  <sheets>
    <sheet name="Задание" sheetId="1" r:id="rId1"/>
  </sheets>
  <definedNames>
    <definedName name="_xlchart.v1.0" hidden="1">Задание!$C$41:$C$52</definedName>
    <definedName name="_xlchart.v1.1" hidden="1">Задание!$D$41:$D$52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1" l="1"/>
  <c r="X19" i="1"/>
  <c r="X14" i="1"/>
  <c r="X15" i="1" s="1"/>
  <c r="X17" i="1"/>
  <c r="X13" i="1"/>
  <c r="I18" i="1"/>
  <c r="B18" i="1"/>
  <c r="C38" i="1" l="1"/>
  <c r="C37" i="1"/>
  <c r="C36" i="1"/>
  <c r="C35" i="1"/>
  <c r="C34" i="1"/>
  <c r="C33" i="1"/>
  <c r="C32" i="1"/>
  <c r="C31" i="1"/>
  <c r="C30" i="1"/>
  <c r="C29" i="1"/>
  <c r="C28" i="1"/>
  <c r="N20" i="1"/>
  <c r="L20" i="1"/>
  <c r="M20" i="1"/>
  <c r="K20" i="1"/>
  <c r="I20" i="1"/>
  <c r="B20" i="1"/>
  <c r="E20" i="1"/>
  <c r="F20" i="1"/>
  <c r="G20" i="1"/>
  <c r="H20" i="1"/>
  <c r="D20" i="1"/>
  <c r="B12" i="1"/>
  <c r="B11" i="1"/>
  <c r="B13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7" i="1"/>
  <c r="B14" i="1" l="1"/>
  <c r="N14" i="1"/>
  <c r="C14" i="1" l="1"/>
  <c r="D14" i="1" l="1"/>
  <c r="E14" i="1" l="1"/>
  <c r="D18" i="1"/>
  <c r="F14" i="1" l="1"/>
  <c r="F18" i="1"/>
  <c r="E18" i="1"/>
  <c r="G14" i="1" l="1"/>
  <c r="G18" i="1"/>
  <c r="H14" i="1" l="1"/>
  <c r="H18" i="1" s="1"/>
  <c r="I14" i="1" l="1"/>
  <c r="J14" i="1" l="1"/>
  <c r="K14" i="1" l="1"/>
  <c r="K18" i="1" s="1"/>
  <c r="L14" i="1" l="1"/>
  <c r="L18" i="1"/>
  <c r="M14" i="1" l="1"/>
  <c r="N18" i="1" s="1"/>
  <c r="M18" i="1"/>
</calcChain>
</file>

<file path=xl/sharedStrings.xml><?xml version="1.0" encoding="utf-8"?>
<sst xmlns="http://schemas.openxmlformats.org/spreadsheetml/2006/main" count="65" uniqueCount="62">
  <si>
    <t>вариационный ряд</t>
  </si>
  <si>
    <t>xi</t>
  </si>
  <si>
    <t>ni</t>
  </si>
  <si>
    <t>Wi</t>
  </si>
  <si>
    <t>Xmin</t>
  </si>
  <si>
    <t>Xmax</t>
  </si>
  <si>
    <t>R</t>
  </si>
  <si>
    <t>k(Количество частичных интервалов)</t>
  </si>
  <si>
    <t>h(шаг интвервального ряда)</t>
  </si>
  <si>
    <t>[19,9;21,7]</t>
  </si>
  <si>
    <t>[21,7;23,7]</t>
  </si>
  <si>
    <t>[23,7;25,7]</t>
  </si>
  <si>
    <t>[25,7;27,8]</t>
  </si>
  <si>
    <t>[27,8;29,8]</t>
  </si>
  <si>
    <t>[33,9;35,9]</t>
  </si>
  <si>
    <t>[35,9;37,9]</t>
  </si>
  <si>
    <t>[37,9;40,0]</t>
  </si>
  <si>
    <t>[15,6;19,9]</t>
  </si>
  <si>
    <t>[29,8;33,9]</t>
  </si>
  <si>
    <t>[38,5,40,6]</t>
  </si>
  <si>
    <t>Xi (середина интервала)</t>
  </si>
  <si>
    <t>n</t>
  </si>
  <si>
    <t>F(x)</t>
  </si>
  <si>
    <t>x&lt;15.6</t>
  </si>
  <si>
    <t>19,9&lt;= x&lt;= 21,7</t>
  </si>
  <si>
    <t>15,6&lt;= x&lt;= 19,9</t>
  </si>
  <si>
    <t>21,7&lt;= x&lt;=23,7</t>
  </si>
  <si>
    <t>23,7&lt;= x&lt;= 25,7</t>
  </si>
  <si>
    <t>25,7&lt;= x&lt;= 27,8</t>
  </si>
  <si>
    <t>27,8&lt;= x&lt;= 29,8</t>
  </si>
  <si>
    <t>29,8&lt;= x&lt;=33,9</t>
  </si>
  <si>
    <t>33,9&lt;= x&lt;= 35,9</t>
  </si>
  <si>
    <t>35,9&lt;= x&lt;= 37,9</t>
  </si>
  <si>
    <t>37,9&lt;= x&lt;= 40,0</t>
  </si>
  <si>
    <t>40,0&lt;= x&lt;= 40,6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</si>
  <si>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</si>
  <si>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</si>
  <si>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</si>
  <si>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</si>
  <si>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</si>
  <si>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</si>
  <si>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</si>
  <si>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</si>
  <si>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</si>
  <si>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</si>
  <si>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</si>
  <si>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</si>
  <si>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Промежутки</t>
  </si>
  <si>
    <t>2 Часть</t>
  </si>
  <si>
    <t xml:space="preserve">M(X) выборочное среднее (точечная оценка мат.ожидания) </t>
  </si>
  <si>
    <r>
      <t>D</t>
    </r>
    <r>
      <rPr>
        <sz val="11"/>
        <color theme="1"/>
        <rFont val="Calibri"/>
        <family val="2"/>
        <charset val="204"/>
      </rPr>
      <t>~</t>
    </r>
    <r>
      <rPr>
        <sz val="7.7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(Точечная оценка генеральной десперсии</t>
    </r>
    <r>
      <rPr>
        <sz val="7.7"/>
        <color theme="1"/>
        <rFont val="Calibri"/>
        <family val="2"/>
        <charset val="204"/>
      </rPr>
      <t>)</t>
    </r>
  </si>
  <si>
    <t>О с крючком</t>
  </si>
  <si>
    <t>Корень из D</t>
  </si>
  <si>
    <t>28,0;34,70</t>
  </si>
  <si>
    <t>Мода (самое популярное число) Mo</t>
  </si>
  <si>
    <t xml:space="preserve">M e Медиана </t>
  </si>
  <si>
    <t xml:space="preserve">R размах варьирования </t>
  </si>
  <si>
    <r>
      <t>Ø</t>
    </r>
    <r>
      <rPr>
        <sz val="7.7"/>
        <color theme="1"/>
        <rFont val="Calibri"/>
        <family val="2"/>
        <charset val="204"/>
      </rPr>
      <t>(</t>
    </r>
    <r>
      <rPr>
        <sz val="11"/>
        <color theme="1"/>
        <rFont val="Calibri"/>
        <family val="2"/>
        <charset val="204"/>
      </rPr>
      <t>Среднее абсолютное отклонение)</t>
    </r>
  </si>
  <si>
    <t>V(Коэффициент вариации )</t>
  </si>
  <si>
    <t>M(X) Грубый</t>
  </si>
  <si>
    <t>M(X) грубый</t>
  </si>
  <si>
    <t>D(X) Грубый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</si>
</sst>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0.000"/>
    <numFmt numFmtId="166" formatCode="_-* #,##0.000\ _₽_-;\-* #,##0.000\ _₽_-;_-* &quot;-&quot;?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43" fontId="0" fillId="0" borderId="0" xfId="1" applyFont="1"/>
    <xf numFmtId="0" fontId="0" fillId="2" borderId="0" xfId="0" applyFill="1"/>
    <xf numFmtId="0" fontId="0" fillId="2" borderId="1" xfId="0" applyFill="1" applyBorder="1"/>
    <xf numFmtId="43" fontId="0" fillId="0" borderId="1" xfId="1" applyFont="1" applyBorder="1"/>
    <xf numFmtId="43" fontId="0" fillId="0" borderId="1" xfId="1" applyFont="1" applyBorder="1" applyAlignment="1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center"/>
    </xf>
    <xf numFmtId="165" fontId="0" fillId="3" borderId="2" xfId="0" applyNumberFormat="1" applyFill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/>
    <xf numFmtId="43" fontId="0" fillId="0" borderId="2" xfId="0" applyNumberFormat="1" applyBorder="1"/>
    <xf numFmtId="164" fontId="0" fillId="0" borderId="3" xfId="0" applyNumberForma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Задание!$B$5:$AC$5</c:f>
              <c:numCache>
                <c:formatCode>_(* #,##0.00_);_(* \(#,##0.00\);_(* "-"??_);_(@_)</c:formatCode>
                <c:ptCount val="28"/>
                <c:pt idx="0">
                  <c:v>15.6</c:v>
                </c:pt>
                <c:pt idx="1">
                  <c:v>15.7</c:v>
                </c:pt>
                <c:pt idx="2">
                  <c:v>15.8</c:v>
                </c:pt>
                <c:pt idx="3">
                  <c:v>16.100000000000001</c:v>
                </c:pt>
                <c:pt idx="4">
                  <c:v>16.2</c:v>
                </c:pt>
                <c:pt idx="5">
                  <c:v>16.899999999999999</c:v>
                </c:pt>
                <c:pt idx="6">
                  <c:v>19.8</c:v>
                </c:pt>
                <c:pt idx="7">
                  <c:v>20.3</c:v>
                </c:pt>
                <c:pt idx="8">
                  <c:v>20.399999999999999</c:v>
                </c:pt>
                <c:pt idx="9">
                  <c:v>20.6</c:v>
                </c:pt>
                <c:pt idx="10">
                  <c:v>21</c:v>
                </c:pt>
                <c:pt idx="11">
                  <c:v>23.2</c:v>
                </c:pt>
                <c:pt idx="12">
                  <c:v>25.3</c:v>
                </c:pt>
                <c:pt idx="13">
                  <c:v>25.5</c:v>
                </c:pt>
                <c:pt idx="14">
                  <c:v>26.5</c:v>
                </c:pt>
                <c:pt idx="15">
                  <c:v>26.8</c:v>
                </c:pt>
                <c:pt idx="16">
                  <c:v>27.2</c:v>
                </c:pt>
                <c:pt idx="17">
                  <c:v>27.6</c:v>
                </c:pt>
                <c:pt idx="18">
                  <c:v>28</c:v>
                </c:pt>
                <c:pt idx="19">
                  <c:v>29</c:v>
                </c:pt>
                <c:pt idx="20">
                  <c:v>29.7</c:v>
                </c:pt>
                <c:pt idx="21">
                  <c:v>30</c:v>
                </c:pt>
                <c:pt idx="22">
                  <c:v>30.3</c:v>
                </c:pt>
                <c:pt idx="23">
                  <c:v>31.4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38.299999999999997</c:v>
                </c:pt>
                <c:pt idx="27">
                  <c:v>40.6</c:v>
                </c:pt>
              </c:numCache>
            </c:numRef>
          </c:cat>
          <c:val>
            <c:numRef>
              <c:f>Задание!$B$6:$AC$6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4714-94A2-D5D4FEB8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4352"/>
        <c:axId val="588100776"/>
      </c:lineChart>
      <c:catAx>
        <c:axId val="54541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00776"/>
        <c:crosses val="autoZero"/>
        <c:auto val="1"/>
        <c:lblAlgn val="ctr"/>
        <c:lblOffset val="100"/>
        <c:noMultiLvlLbl val="0"/>
      </c:catAx>
      <c:valAx>
        <c:axId val="588100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Задание!$B$5:$AC$5</c:f>
              <c:numCache>
                <c:formatCode>_(* #,##0.00_);_(* \(#,##0.00\);_(* "-"??_);_(@_)</c:formatCode>
                <c:ptCount val="28"/>
                <c:pt idx="0">
                  <c:v>15.6</c:v>
                </c:pt>
                <c:pt idx="1">
                  <c:v>15.7</c:v>
                </c:pt>
                <c:pt idx="2">
                  <c:v>15.8</c:v>
                </c:pt>
                <c:pt idx="3">
                  <c:v>16.100000000000001</c:v>
                </c:pt>
                <c:pt idx="4">
                  <c:v>16.2</c:v>
                </c:pt>
                <c:pt idx="5">
                  <c:v>16.899999999999999</c:v>
                </c:pt>
                <c:pt idx="6">
                  <c:v>19.8</c:v>
                </c:pt>
                <c:pt idx="7">
                  <c:v>20.3</c:v>
                </c:pt>
                <c:pt idx="8">
                  <c:v>20.399999999999999</c:v>
                </c:pt>
                <c:pt idx="9">
                  <c:v>20.6</c:v>
                </c:pt>
                <c:pt idx="10">
                  <c:v>21</c:v>
                </c:pt>
                <c:pt idx="11">
                  <c:v>23.2</c:v>
                </c:pt>
                <c:pt idx="12">
                  <c:v>25.3</c:v>
                </c:pt>
                <c:pt idx="13">
                  <c:v>25.5</c:v>
                </c:pt>
                <c:pt idx="14">
                  <c:v>26.5</c:v>
                </c:pt>
                <c:pt idx="15">
                  <c:v>26.8</c:v>
                </c:pt>
                <c:pt idx="16">
                  <c:v>27.2</c:v>
                </c:pt>
                <c:pt idx="17">
                  <c:v>27.6</c:v>
                </c:pt>
                <c:pt idx="18">
                  <c:v>28</c:v>
                </c:pt>
                <c:pt idx="19">
                  <c:v>29</c:v>
                </c:pt>
                <c:pt idx="20">
                  <c:v>29.7</c:v>
                </c:pt>
                <c:pt idx="21">
                  <c:v>30</c:v>
                </c:pt>
                <c:pt idx="22">
                  <c:v>30.3</c:v>
                </c:pt>
                <c:pt idx="23">
                  <c:v>31.4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38.299999999999997</c:v>
                </c:pt>
                <c:pt idx="27">
                  <c:v>40.6</c:v>
                </c:pt>
              </c:numCache>
            </c:numRef>
          </c:cat>
          <c:val>
            <c:numRef>
              <c:f>Задание!$B$6:$AC$6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3-4974-A308-86FECC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9980048"/>
        <c:axId val="589981032"/>
      </c:barChart>
      <c:catAx>
        <c:axId val="58998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981032"/>
        <c:crosses val="autoZero"/>
        <c:auto val="1"/>
        <c:lblAlgn val="ctr"/>
        <c:lblOffset val="100"/>
        <c:noMultiLvlLbl val="0"/>
      </c:catAx>
      <c:valAx>
        <c:axId val="589981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9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 Эмперическая фукнция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 Эмперическая фукнция</a:t>
          </a:r>
        </a:p>
      </cx:txPr>
    </cx:title>
    <cx:plotArea>
      <cx:plotAreaRegion>
        <cx:series layoutId="waterfall" uniqueId="{1C89E6D0-1CF6-4124-9AC6-EA2D330D6278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302560</xdr:colOff>
      <xdr:row>26</xdr:row>
      <xdr:rowOff>11205</xdr:rowOff>
    </xdr:from>
    <xdr:to>
      <xdr:col>1</xdr:col>
      <xdr:colOff>661148</xdr:colOff>
      <xdr:row>37</xdr:row>
      <xdr:rowOff>156880</xdr:rowOff>
    </xdr:to>
    <xdr:sp macro="" textlink="">
      <xdr:nvSpPr>
        <xdr:cNvPr id="2" name="Левая фигурная скобка 1">
          <a:extLst>
            <a:ext uri="{FF2B5EF4-FFF2-40B4-BE49-F238E27FC236}">
              <a16:creationId xmlns:a16="http://schemas.microsoft.com/office/drawing/2014/main" id="{AA880871-42BB-4B97-9AF0-9C3D4C999095}"/>
            </a:ext>
          </a:extLst>
        </xdr:cNvPr>
        <xdr:cNvSpPr/>
      </xdr:nvSpPr>
      <xdr:spPr>
        <a:xfrm>
          <a:off x="2958354" y="4964205"/>
          <a:ext cx="358588" cy="22411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625929</xdr:colOff>
      <xdr:row>20</xdr:row>
      <xdr:rowOff>29936</xdr:rowOff>
    </xdr:from>
    <xdr:to>
      <xdr:col>12</xdr:col>
      <xdr:colOff>108858</xdr:colOff>
      <xdr:row>34</xdr:row>
      <xdr:rowOff>40821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96D43D-3080-4706-9B77-09A52A85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585106</xdr:colOff>
      <xdr:row>34</xdr:row>
      <xdr:rowOff>29935</xdr:rowOff>
    </xdr:from>
    <xdr:to>
      <xdr:col>12</xdr:col>
      <xdr:colOff>163285</xdr:colOff>
      <xdr:row>49</xdr:row>
      <xdr:rowOff>13606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C2A75D-4877-481B-9225-0209F515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556656</xdr:colOff>
      <xdr:row>49</xdr:row>
      <xdr:rowOff>23749</xdr:rowOff>
    </xdr:from>
    <xdr:to>
      <xdr:col>12</xdr:col>
      <xdr:colOff>204108</xdr:colOff>
      <xdr:row>66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7A1E7D8-084B-4F17-AD28-B0DA804EA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2299" y="9358249"/>
              <a:ext cx="5226380" cy="3350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124701</xdr:colOff>
      <xdr:row>35</xdr:row>
      <xdr:rowOff>152879</xdr:rowOff>
    </xdr:from>
    <xdr:to>
      <xdr:col>38</xdr:col>
      <xdr:colOff>184528</xdr:colOff>
      <xdr:row>40</xdr:row>
      <xdr:rowOff>139273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0E0F065-4EFF-4322-BDB2-EA4403932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01760" y="6921232"/>
          <a:ext cx="2480297" cy="938894"/>
        </a:xfrm>
        <a:prstGeom prst="rect">
          <a:avLst/>
        </a:prstGeom>
      </xdr:spPr>
    </xdr:pic>
    <xdr:clientData/>
  </xdr:twoCellAnchor>
  <xdr:twoCellAnchor editAs="oneCell">
    <xdr:from>
      <xdr:col>34</xdr:col>
      <xdr:colOff>64033</xdr:colOff>
      <xdr:row>40</xdr:row>
      <xdr:rowOff>188899</xdr:rowOff>
    </xdr:from>
    <xdr:to>
      <xdr:col>38</xdr:col>
      <xdr:colOff>90937</xdr:colOff>
      <xdr:row>46</xdr:row>
      <xdr:rowOff>160185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A505BC5-C883-40FF-9737-B0BCB897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1092" y="7909752"/>
          <a:ext cx="2447374" cy="1114286"/>
        </a:xfrm>
        <a:prstGeom prst="rect">
          <a:avLst/>
        </a:prstGeom>
      </xdr:spPr>
    </xdr:pic>
    <xdr:clientData/>
  </xdr:twoCellAnchor>
  <xdr:twoCellAnchor editAs="oneCell">
    <xdr:from>
      <xdr:col>34</xdr:col>
      <xdr:colOff>272943</xdr:colOff>
      <xdr:row>46</xdr:row>
      <xdr:rowOff>145058</xdr:rowOff>
    </xdr:from>
    <xdr:to>
      <xdr:col>37</xdr:col>
      <xdr:colOff>245728</xdr:colOff>
      <xdr:row>50</xdr:row>
      <xdr:rowOff>168567</xdr:rowOff>
    </xdr:to>
    <xdr:pic>
      <xdr:nvPicPr>
        <xdr:cNvPr id="9" name="Рисунок 8" descr="среднее абсолютное отклонение - Финансовый словарь смарт-лаб.">
          <a:extLst>
            <a:ext uri="{FF2B5EF4-FFF2-40B4-BE49-F238E27FC236}">
              <a16:creationId xmlns:a16="http://schemas.microsoft.com/office/drawing/2014/main" id="{4ECDB7FF-082A-4AF7-970C-39071EF0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50002" y="9008911"/>
          <a:ext cx="1788138" cy="78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231437</xdr:colOff>
      <xdr:row>51</xdr:row>
      <xdr:rowOff>50426</xdr:rowOff>
    </xdr:from>
    <xdr:to>
      <xdr:col>37</xdr:col>
      <xdr:colOff>388683</xdr:colOff>
      <xdr:row>59</xdr:row>
      <xdr:rowOff>16408</xdr:rowOff>
    </xdr:to>
    <xdr:pic>
      <xdr:nvPicPr>
        <xdr:cNvPr id="10" name="Рисунок 9" descr="Показатели вариации: понятие, виды, формулы для вычислений. Примеры решения  задач - Секреты экономики">
          <a:extLst>
            <a:ext uri="{FF2B5EF4-FFF2-40B4-BE49-F238E27FC236}">
              <a16:creationId xmlns:a16="http://schemas.microsoft.com/office/drawing/2014/main" id="{619CF942-3311-4EB0-900C-79137A6C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8496" y="9866779"/>
          <a:ext cx="1972599" cy="1489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D3CB-0206-45CE-AE59-3D6BAC3BC0E1}">
  <dimension ref="A1:AF52"/>
  <sheetViews>
    <sheetView tabSelected="1" topLeftCell="G2" zoomScale="85" zoomScaleNormal="85" workbookViewId="0">
      <selection activeCell="Z31" sqref="Z31"/>
    </sheetView>
  </sheetViews>
  <sheetFormatPr defaultRowHeight="15" x14ac:dyDescent="0.25"/>
  <cols>
    <col min="1" max="1" width="39.85546875" customWidth="1"/>
    <col min="2" max="2" width="10" customWidth="1"/>
    <col min="3" max="3" width="15.85546875" customWidth="1"/>
    <col min="4" max="4" width="15.42578125" customWidth="1"/>
    <col min="5" max="5" width="10" customWidth="1"/>
    <col min="6" max="6" width="10.7109375" customWidth="1"/>
    <col min="7" max="7" width="9.85546875" customWidth="1"/>
    <col min="8" max="8" width="11.140625" customWidth="1"/>
    <col min="9" max="9" width="11" customWidth="1"/>
    <col min="10" max="10" width="9.7109375" customWidth="1"/>
    <col min="11" max="11" width="10.140625" customWidth="1"/>
    <col min="12" max="12" width="10.7109375" customWidth="1"/>
    <col min="13" max="13" width="10" customWidth="1"/>
    <col min="14" max="14" width="10.85546875" customWidth="1"/>
    <col min="15" max="15" width="10" customWidth="1"/>
    <col min="16" max="16" width="10.7109375" customWidth="1"/>
    <col min="17" max="17" width="9.5703125" bestFit="1" customWidth="1"/>
    <col min="24" max="24" width="12" customWidth="1"/>
  </cols>
  <sheetData>
    <row r="1" spans="1:32" x14ac:dyDescent="0.25">
      <c r="A1" s="1">
        <v>28</v>
      </c>
      <c r="B1" s="1">
        <v>21</v>
      </c>
      <c r="C1" s="1">
        <v>27.6</v>
      </c>
      <c r="D1" s="1">
        <v>16.2</v>
      </c>
      <c r="E1" s="1">
        <v>29.7</v>
      </c>
      <c r="F1" s="1">
        <v>26.8</v>
      </c>
      <c r="G1" s="1">
        <v>30.3</v>
      </c>
      <c r="H1" s="1">
        <v>15.7</v>
      </c>
      <c r="I1" s="1">
        <v>25.5</v>
      </c>
      <c r="J1" s="1">
        <v>15.8</v>
      </c>
      <c r="K1" s="1">
        <v>40.6</v>
      </c>
      <c r="L1" s="1">
        <v>27.2</v>
      </c>
      <c r="M1" s="1">
        <v>16.100000000000001</v>
      </c>
      <c r="N1" s="1">
        <v>19.8</v>
      </c>
      <c r="O1" s="1">
        <v>25.3</v>
      </c>
      <c r="P1" s="2">
        <v>16.899999999999999</v>
      </c>
      <c r="Q1" s="2">
        <v>31.4</v>
      </c>
      <c r="R1" s="2">
        <v>26.5</v>
      </c>
      <c r="S1" s="2">
        <v>20.399999999999999</v>
      </c>
      <c r="T1" s="2">
        <v>15.6</v>
      </c>
      <c r="U1" s="2">
        <v>20.3</v>
      </c>
      <c r="V1" s="2">
        <v>37.4</v>
      </c>
      <c r="W1" s="2">
        <v>23.2</v>
      </c>
      <c r="X1" s="2">
        <v>38.299999999999997</v>
      </c>
      <c r="Y1" s="2">
        <v>28</v>
      </c>
      <c r="Z1" s="2">
        <v>29</v>
      </c>
      <c r="AA1" s="2">
        <v>37.700000000000003</v>
      </c>
      <c r="AB1" s="2">
        <v>34.700000000000003</v>
      </c>
      <c r="AC1" s="2">
        <v>30</v>
      </c>
      <c r="AD1" s="2">
        <v>20.6</v>
      </c>
    </row>
    <row r="3" spans="1:32" x14ac:dyDescent="0.25">
      <c r="A3" s="2">
        <v>15.6</v>
      </c>
      <c r="B3" s="1">
        <v>15.7</v>
      </c>
      <c r="C3" s="1">
        <v>15.8</v>
      </c>
      <c r="D3" s="1">
        <v>16.100000000000001</v>
      </c>
      <c r="E3" s="1">
        <v>16.2</v>
      </c>
      <c r="F3" s="2">
        <v>16.899999999999999</v>
      </c>
      <c r="G3" s="1">
        <v>19.8</v>
      </c>
      <c r="H3" s="2">
        <v>20.3</v>
      </c>
      <c r="I3" s="2">
        <v>20.399999999999999</v>
      </c>
      <c r="J3" s="2">
        <v>20.6</v>
      </c>
      <c r="K3" s="1">
        <v>21</v>
      </c>
      <c r="L3" s="2">
        <v>23.2</v>
      </c>
      <c r="M3" s="1">
        <v>25.3</v>
      </c>
      <c r="N3" s="1">
        <v>25.5</v>
      </c>
      <c r="O3" s="2">
        <v>26.5</v>
      </c>
      <c r="P3" s="1">
        <v>26.8</v>
      </c>
      <c r="Q3" s="1">
        <v>27.2</v>
      </c>
      <c r="R3" s="1">
        <v>27.6</v>
      </c>
      <c r="S3" s="1">
        <v>28</v>
      </c>
      <c r="T3" s="2">
        <v>28</v>
      </c>
      <c r="U3" s="2">
        <v>29</v>
      </c>
      <c r="V3" s="1">
        <v>29.7</v>
      </c>
      <c r="W3" s="2">
        <v>30</v>
      </c>
      <c r="X3" s="1">
        <v>30.3</v>
      </c>
      <c r="Y3" s="2">
        <v>31.4</v>
      </c>
      <c r="Z3" s="2">
        <v>34.700000000000003</v>
      </c>
      <c r="AA3" s="2">
        <v>37.4</v>
      </c>
      <c r="AB3" s="2">
        <v>37.700000000000003</v>
      </c>
      <c r="AC3" s="2">
        <v>38.299999999999997</v>
      </c>
      <c r="AD3" s="1">
        <v>40.6</v>
      </c>
      <c r="AE3" s="3" t="s">
        <v>0</v>
      </c>
      <c r="AF3" s="3"/>
    </row>
    <row r="5" spans="1:32" x14ac:dyDescent="0.25">
      <c r="A5" s="4" t="s">
        <v>1</v>
      </c>
      <c r="B5" s="5">
        <v>15.6</v>
      </c>
      <c r="C5" s="6">
        <v>15.7</v>
      </c>
      <c r="D5" s="6">
        <v>15.8</v>
      </c>
      <c r="E5" s="6">
        <v>16.100000000000001</v>
      </c>
      <c r="F5" s="6">
        <v>16.2</v>
      </c>
      <c r="G5" s="5">
        <v>16.899999999999999</v>
      </c>
      <c r="H5" s="6">
        <v>19.8</v>
      </c>
      <c r="I5" s="5">
        <v>20.3</v>
      </c>
      <c r="J5" s="5">
        <v>20.399999999999999</v>
      </c>
      <c r="K5" s="5">
        <v>20.6</v>
      </c>
      <c r="L5" s="6">
        <v>21</v>
      </c>
      <c r="M5" s="5">
        <v>23.2</v>
      </c>
      <c r="N5" s="6">
        <v>25.3</v>
      </c>
      <c r="O5" s="6">
        <v>25.5</v>
      </c>
      <c r="P5" s="5">
        <v>26.5</v>
      </c>
      <c r="Q5" s="6">
        <v>26.8</v>
      </c>
      <c r="R5" s="6">
        <v>27.2</v>
      </c>
      <c r="S5" s="6">
        <v>27.6</v>
      </c>
      <c r="T5" s="6">
        <v>28</v>
      </c>
      <c r="U5" s="5">
        <v>29</v>
      </c>
      <c r="V5" s="6">
        <v>29.7</v>
      </c>
      <c r="W5" s="5">
        <v>30</v>
      </c>
      <c r="X5" s="6">
        <v>30.3</v>
      </c>
      <c r="Y5" s="5">
        <v>31.4</v>
      </c>
      <c r="Z5" s="5">
        <v>34.700000000000003</v>
      </c>
      <c r="AA5" s="5">
        <v>37.700000000000003</v>
      </c>
      <c r="AB5" s="5">
        <v>38.299999999999997</v>
      </c>
      <c r="AC5" s="6">
        <v>40.6</v>
      </c>
      <c r="AD5" s="2"/>
      <c r="AE5" s="1"/>
    </row>
    <row r="6" spans="1:32" x14ac:dyDescent="0.25">
      <c r="A6" s="4" t="s">
        <v>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2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2</v>
      </c>
      <c r="AA6" s="7">
        <v>1</v>
      </c>
      <c r="AB6" s="7">
        <v>1</v>
      </c>
      <c r="AC6" s="7">
        <v>1</v>
      </c>
    </row>
    <row r="7" spans="1:32" x14ac:dyDescent="0.25">
      <c r="A7" s="4" t="s">
        <v>3</v>
      </c>
      <c r="B7" s="8">
        <f>B6/30</f>
        <v>3.3333333333333333E-2</v>
      </c>
      <c r="C7" s="8">
        <f t="shared" ref="C7:AC7" si="0">C6/30</f>
        <v>3.3333333333333333E-2</v>
      </c>
      <c r="D7" s="8">
        <f t="shared" si="0"/>
        <v>3.3333333333333333E-2</v>
      </c>
      <c r="E7" s="8">
        <f t="shared" si="0"/>
        <v>3.3333333333333333E-2</v>
      </c>
      <c r="F7" s="8">
        <f t="shared" si="0"/>
        <v>3.3333333333333333E-2</v>
      </c>
      <c r="G7" s="8">
        <f t="shared" si="0"/>
        <v>3.3333333333333333E-2</v>
      </c>
      <c r="H7" s="8">
        <f t="shared" si="0"/>
        <v>3.3333333333333333E-2</v>
      </c>
      <c r="I7" s="8">
        <f t="shared" si="0"/>
        <v>3.3333333333333333E-2</v>
      </c>
      <c r="J7" s="8">
        <f t="shared" si="0"/>
        <v>3.3333333333333333E-2</v>
      </c>
      <c r="K7" s="8">
        <f t="shared" si="0"/>
        <v>3.3333333333333333E-2</v>
      </c>
      <c r="L7" s="8">
        <f t="shared" si="0"/>
        <v>3.3333333333333333E-2</v>
      </c>
      <c r="M7" s="8">
        <f t="shared" si="0"/>
        <v>3.3333333333333333E-2</v>
      </c>
      <c r="N7" s="8">
        <f t="shared" si="0"/>
        <v>3.3333333333333333E-2</v>
      </c>
      <c r="O7" s="8">
        <f t="shared" si="0"/>
        <v>3.3333333333333333E-2</v>
      </c>
      <c r="P7" s="8">
        <f t="shared" si="0"/>
        <v>3.3333333333333333E-2</v>
      </c>
      <c r="Q7" s="8">
        <f t="shared" si="0"/>
        <v>3.3333333333333333E-2</v>
      </c>
      <c r="R7" s="8">
        <f t="shared" si="0"/>
        <v>3.3333333333333333E-2</v>
      </c>
      <c r="S7" s="8">
        <f t="shared" si="0"/>
        <v>3.3333333333333333E-2</v>
      </c>
      <c r="T7" s="8">
        <f t="shared" si="0"/>
        <v>6.6666666666666666E-2</v>
      </c>
      <c r="U7" s="8">
        <f t="shared" si="0"/>
        <v>3.3333333333333333E-2</v>
      </c>
      <c r="V7" s="8">
        <f t="shared" si="0"/>
        <v>3.3333333333333333E-2</v>
      </c>
      <c r="W7" s="8">
        <f t="shared" si="0"/>
        <v>3.3333333333333333E-2</v>
      </c>
      <c r="X7" s="8">
        <f t="shared" si="0"/>
        <v>3.3333333333333333E-2</v>
      </c>
      <c r="Y7" s="8">
        <f t="shared" si="0"/>
        <v>3.3333333333333333E-2</v>
      </c>
      <c r="Z7" s="8">
        <f t="shared" si="0"/>
        <v>6.6666666666666666E-2</v>
      </c>
      <c r="AA7" s="8">
        <f t="shared" si="0"/>
        <v>3.3333333333333333E-2</v>
      </c>
      <c r="AB7" s="8">
        <f t="shared" si="0"/>
        <v>3.3333333333333333E-2</v>
      </c>
      <c r="AC7" s="8">
        <f t="shared" si="0"/>
        <v>3.3333333333333333E-2</v>
      </c>
    </row>
    <row r="9" spans="1:32" x14ac:dyDescent="0.25">
      <c r="A9" s="4" t="s">
        <v>4</v>
      </c>
      <c r="B9" s="7">
        <v>15.6</v>
      </c>
    </row>
    <row r="10" spans="1:32" x14ac:dyDescent="0.25">
      <c r="A10" s="4" t="s">
        <v>5</v>
      </c>
      <c r="B10" s="7">
        <v>40.6</v>
      </c>
    </row>
    <row r="11" spans="1:32" ht="23.25" x14ac:dyDescent="0.35">
      <c r="A11" s="4" t="s">
        <v>6</v>
      </c>
      <c r="B11" s="7">
        <f>B10-B9</f>
        <v>25</v>
      </c>
      <c r="R11" s="16" t="s">
        <v>48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2" x14ac:dyDescent="0.25">
      <c r="A12" s="4" t="s">
        <v>7</v>
      </c>
      <c r="B12" s="7">
        <f>1+3.32*LN(30)</f>
        <v>12.291975307118356</v>
      </c>
    </row>
    <row r="13" spans="1:32" x14ac:dyDescent="0.25">
      <c r="A13" s="4" t="s">
        <v>8</v>
      </c>
      <c r="B13" s="12">
        <f>B11/B12</f>
        <v>2.0338472357264132</v>
      </c>
      <c r="R13" s="17" t="s">
        <v>49</v>
      </c>
      <c r="S13" s="17"/>
      <c r="T13" s="17"/>
      <c r="U13" s="17"/>
      <c r="V13" s="17"/>
      <c r="W13" s="17"/>
      <c r="X13" s="18">
        <f>SUM(A1:AD1)/30</f>
        <v>25.853333333333339</v>
      </c>
    </row>
    <row r="14" spans="1:32" x14ac:dyDescent="0.25">
      <c r="A14" s="7"/>
      <c r="B14" s="13">
        <f>15.6+B13</f>
        <v>17.633847235726414</v>
      </c>
      <c r="C14" s="13">
        <f>B14+B13</f>
        <v>19.667694471452826</v>
      </c>
      <c r="D14" s="13">
        <f>C14+$B$13</f>
        <v>21.701541707179238</v>
      </c>
      <c r="E14" s="13">
        <f t="shared" ref="E14:M14" si="1">D14+$B$13</f>
        <v>23.735388942905651</v>
      </c>
      <c r="F14" s="13">
        <f t="shared" si="1"/>
        <v>25.769236178632063</v>
      </c>
      <c r="G14" s="13">
        <f t="shared" si="1"/>
        <v>27.803083414358476</v>
      </c>
      <c r="H14" s="13">
        <f t="shared" si="1"/>
        <v>29.836930650084888</v>
      </c>
      <c r="I14" s="13">
        <f t="shared" si="1"/>
        <v>31.8707778858113</v>
      </c>
      <c r="J14" s="13">
        <f t="shared" si="1"/>
        <v>33.904625121537713</v>
      </c>
      <c r="K14" s="13">
        <f>J14+$B$13</f>
        <v>35.938472357264125</v>
      </c>
      <c r="L14" s="13">
        <f t="shared" si="1"/>
        <v>37.972319592990537</v>
      </c>
      <c r="M14" s="13">
        <f t="shared" si="1"/>
        <v>40.00616682871695</v>
      </c>
      <c r="N14" s="14">
        <f>AC5-B13</f>
        <v>38.566152764273589</v>
      </c>
      <c r="P14" s="9"/>
      <c r="R14" s="20" t="s">
        <v>50</v>
      </c>
      <c r="S14" s="20"/>
      <c r="T14" s="20"/>
      <c r="U14" s="20"/>
      <c r="V14" s="20"/>
      <c r="W14" s="20"/>
      <c r="X14" s="19">
        <f>((B5-X13)^2+(C5-X13)^2+(D5-X13)^2+(E5-X13)^2+(F5-X13)^2+(G5-X13)^2+(H5-X13)^2+(I5-X13)^2+(J5-X13)^2+(K5-X13)^2+(L5-X13)^2+(M5-X13)^2+(N5-X13)^2+(O5-X13)^2+(P5-X13)^2+(Q5-X13)^2+(R5-X13)^2+(S5+X13)^2+(T5*2-X13)^2+(T5*2-X13)^2+(U5-X13)^2+(V5-X13)^2+(W5-X13)^2+(X5-X13)^2+(Y5-X13)^2+(Z5-X13)^2+(Z5-X13)^2+(AA5-X13)^2+(AB5-X13)^2+(AC5-X13)^2)/29</f>
        <v>212.87335632183908</v>
      </c>
    </row>
    <row r="15" spans="1:32" x14ac:dyDescent="0.25">
      <c r="A15" s="4" t="s">
        <v>47</v>
      </c>
      <c r="B15" s="15" t="s">
        <v>17</v>
      </c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15" t="s">
        <v>18</v>
      </c>
      <c r="J15" s="15"/>
      <c r="K15" s="7" t="s">
        <v>14</v>
      </c>
      <c r="L15" s="7" t="s">
        <v>15</v>
      </c>
      <c r="M15" s="7" t="s">
        <v>16</v>
      </c>
      <c r="N15" s="7" t="s">
        <v>19</v>
      </c>
      <c r="R15" s="20" t="s">
        <v>51</v>
      </c>
      <c r="S15" s="20"/>
      <c r="T15" s="20"/>
      <c r="U15" s="20"/>
      <c r="V15" s="20"/>
      <c r="W15" s="20"/>
      <c r="X15" s="21">
        <f>SQRT(X14)</f>
        <v>14.590180133289619</v>
      </c>
      <c r="Y15" s="22" t="s">
        <v>52</v>
      </c>
      <c r="Z15" s="11"/>
    </row>
    <row r="16" spans="1:32" x14ac:dyDescent="0.25">
      <c r="A16" s="4" t="s">
        <v>2</v>
      </c>
      <c r="B16" s="15">
        <v>6</v>
      </c>
      <c r="C16" s="15"/>
      <c r="D16" s="7">
        <v>5</v>
      </c>
      <c r="E16" s="7">
        <v>1</v>
      </c>
      <c r="F16" s="7">
        <v>1</v>
      </c>
      <c r="G16" s="7">
        <v>4</v>
      </c>
      <c r="H16" s="7">
        <v>4</v>
      </c>
      <c r="I16" s="15">
        <v>3</v>
      </c>
      <c r="J16" s="15"/>
      <c r="K16" s="7">
        <v>1</v>
      </c>
      <c r="L16" s="7">
        <v>2</v>
      </c>
      <c r="M16" s="7">
        <v>1</v>
      </c>
      <c r="N16" s="7">
        <v>2</v>
      </c>
      <c r="R16" s="20" t="s">
        <v>54</v>
      </c>
      <c r="S16" s="20"/>
      <c r="T16" s="20"/>
      <c r="U16" s="20"/>
      <c r="V16" s="20"/>
      <c r="W16" s="20"/>
      <c r="X16" s="21" t="s">
        <v>53</v>
      </c>
    </row>
    <row r="17" spans="1:26" x14ac:dyDescent="0.25">
      <c r="A17" s="7"/>
      <c r="R17" s="20" t="s">
        <v>55</v>
      </c>
      <c r="S17" s="20"/>
      <c r="T17" s="20"/>
      <c r="U17" s="20"/>
      <c r="V17" s="20"/>
      <c r="W17" s="20"/>
      <c r="X17" s="19">
        <f>P3+O3/2</f>
        <v>40.049999999999997</v>
      </c>
    </row>
    <row r="18" spans="1:26" x14ac:dyDescent="0.25">
      <c r="A18" s="4" t="s">
        <v>20</v>
      </c>
      <c r="B18" s="15">
        <f>(15.6+19.9)/2</f>
        <v>17.75</v>
      </c>
      <c r="C18" s="15"/>
      <c r="D18" s="7">
        <f t="shared" ref="D18:N18" si="2">(C14+D14)/2</f>
        <v>20.684618089316032</v>
      </c>
      <c r="E18" s="7">
        <f t="shared" si="2"/>
        <v>22.718465325042445</v>
      </c>
      <c r="F18" s="7">
        <f t="shared" si="2"/>
        <v>24.752312560768857</v>
      </c>
      <c r="G18" s="7">
        <f t="shared" si="2"/>
        <v>26.786159796495269</v>
      </c>
      <c r="H18" s="7">
        <f t="shared" si="2"/>
        <v>28.820007032221682</v>
      </c>
      <c r="I18" s="15">
        <f>(29.8+33.9)/2</f>
        <v>31.85</v>
      </c>
      <c r="J18" s="15"/>
      <c r="K18" s="7">
        <f t="shared" si="2"/>
        <v>34.921548739400919</v>
      </c>
      <c r="L18" s="7">
        <f t="shared" si="2"/>
        <v>36.955395975127331</v>
      </c>
      <c r="M18" s="7">
        <f t="shared" si="2"/>
        <v>38.989243210853743</v>
      </c>
      <c r="N18" s="7">
        <f t="shared" si="2"/>
        <v>39.286159796495269</v>
      </c>
      <c r="R18" s="20" t="s">
        <v>56</v>
      </c>
      <c r="S18" s="20"/>
      <c r="T18" s="20"/>
      <c r="U18" s="20"/>
      <c r="V18" s="20"/>
      <c r="W18" s="20"/>
      <c r="X18" s="21">
        <v>25</v>
      </c>
    </row>
    <row r="19" spans="1:26" x14ac:dyDescent="0.25">
      <c r="A19" s="10" t="s">
        <v>21</v>
      </c>
      <c r="B19" s="15">
        <v>6</v>
      </c>
      <c r="C19" s="15"/>
      <c r="D19" s="7">
        <v>5</v>
      </c>
      <c r="E19" s="7">
        <v>1</v>
      </c>
      <c r="F19" s="7">
        <v>1</v>
      </c>
      <c r="G19" s="7">
        <v>4</v>
      </c>
      <c r="H19" s="7">
        <v>4</v>
      </c>
      <c r="I19" s="15">
        <v>3</v>
      </c>
      <c r="J19" s="15"/>
      <c r="K19" s="7">
        <v>1</v>
      </c>
      <c r="L19" s="7">
        <v>2</v>
      </c>
      <c r="M19" s="7">
        <v>1</v>
      </c>
      <c r="N19" s="7">
        <v>2</v>
      </c>
      <c r="R19" s="23" t="s">
        <v>57</v>
      </c>
      <c r="S19" s="20"/>
      <c r="T19" s="20"/>
      <c r="U19" s="20"/>
      <c r="V19" s="20"/>
      <c r="W19" s="20"/>
      <c r="X19" s="19">
        <f>ABS(A1-X13)+ABS(B1-X13)+ABS(C1-X13)+ABS(D1-X13)+ABS(E1-X13)+ABS(F1-X13)+ABS(G1-X13)+ABS(H1-X13)+ABS(I1-X13)+ABS(J1-X13)+ABS(K1-X13)+ABS(L1-X13)+ABS(M1-X13)+ABS(N1-X13)+ABS(O1-X13)+ABS(P1-X13)+ABS(Q1-X13)+ABS(R1-X13)+ABS(S1-X13)+ABS(T1-X13)+ABS(U1-X13)+ABS(V1-X13)+ABS(W1-X13)+ABS(X1-X13)+ABS(Y1-X13)+ABS(Z1-X13)+ABS(AA1-X13)+ABS(AB1-X13)+ABS(AC1-X13)+ABS(AD1-X13)/30</f>
        <v>174.01511111111108</v>
      </c>
    </row>
    <row r="20" spans="1:26" x14ac:dyDescent="0.25">
      <c r="A20" s="4" t="s">
        <v>3</v>
      </c>
      <c r="B20" s="15">
        <f>B19/30</f>
        <v>0.2</v>
      </c>
      <c r="C20" s="15"/>
      <c r="D20" s="7">
        <f>D19/30</f>
        <v>0.16666666666666666</v>
      </c>
      <c r="E20" s="7">
        <f t="shared" ref="E20:H20" si="3">E19/30</f>
        <v>3.3333333333333333E-2</v>
      </c>
      <c r="F20" s="7">
        <f t="shared" si="3"/>
        <v>3.3333333333333333E-2</v>
      </c>
      <c r="G20" s="7">
        <f t="shared" si="3"/>
        <v>0.13333333333333333</v>
      </c>
      <c r="H20" s="7">
        <f t="shared" si="3"/>
        <v>0.13333333333333333</v>
      </c>
      <c r="I20" s="15">
        <f>I19/30</f>
        <v>0.1</v>
      </c>
      <c r="J20" s="15"/>
      <c r="K20" s="7">
        <f>K19/30</f>
        <v>3.3333333333333333E-2</v>
      </c>
      <c r="L20" s="7">
        <f t="shared" ref="L20:M20" si="4">L19/30</f>
        <v>6.6666666666666666E-2</v>
      </c>
      <c r="M20" s="7">
        <f t="shared" si="4"/>
        <v>3.3333333333333333E-2</v>
      </c>
      <c r="N20" s="7">
        <f>N19/30</f>
        <v>6.6666666666666666E-2</v>
      </c>
      <c r="R20" s="20" t="s">
        <v>58</v>
      </c>
      <c r="S20" s="20"/>
      <c r="T20" s="20"/>
      <c r="U20" s="20"/>
      <c r="V20" s="20"/>
      <c r="W20" s="20"/>
      <c r="X20" s="19">
        <f>(X15*100)/X13</f>
        <v>56.434425476880925</v>
      </c>
    </row>
    <row r="23" spans="1:26" x14ac:dyDescent="0.25">
      <c r="R23" s="20" t="s">
        <v>59</v>
      </c>
      <c r="S23" s="20"/>
      <c r="T23" s="20" t="s">
        <v>60</v>
      </c>
      <c r="U23" s="20"/>
      <c r="W23" s="20" t="s">
        <v>61</v>
      </c>
      <c r="X23" s="20"/>
      <c r="Y23" s="20" t="s">
        <v>60</v>
      </c>
      <c r="Z23" s="20"/>
    </row>
    <row r="27" spans="1:26" x14ac:dyDescent="0.25">
      <c r="C27" s="7">
        <v>0</v>
      </c>
      <c r="D27" s="7" t="s">
        <v>23</v>
      </c>
    </row>
    <row r="28" spans="1:26" x14ac:dyDescent="0.25">
      <c r="C28" s="7">
        <f>B16/30</f>
        <v>0.2</v>
      </c>
      <c r="D28" s="7" t="s">
        <v>25</v>
      </c>
    </row>
    <row r="29" spans="1:26" x14ac:dyDescent="0.25">
      <c r="C29" s="7">
        <f>(B16+D16)/30</f>
        <v>0.36666666666666664</v>
      </c>
      <c r="D29" s="7" t="s">
        <v>24</v>
      </c>
    </row>
    <row r="30" spans="1:26" x14ac:dyDescent="0.25">
      <c r="C30" s="7">
        <f>(B16+D16+E16)/30</f>
        <v>0.4</v>
      </c>
      <c r="D30" s="7" t="s">
        <v>26</v>
      </c>
    </row>
    <row r="31" spans="1:26" x14ac:dyDescent="0.25">
      <c r="C31" s="7">
        <f>(B16+D16+E16+F16)/30</f>
        <v>0.43333333333333335</v>
      </c>
      <c r="D31" s="7" t="s">
        <v>27</v>
      </c>
    </row>
    <row r="32" spans="1:26" x14ac:dyDescent="0.25">
      <c r="B32" t="s">
        <v>22</v>
      </c>
      <c r="C32" s="7">
        <f>(B16+D16+E16+F16+G16)/30</f>
        <v>0.56666666666666665</v>
      </c>
      <c r="D32" s="7" t="s">
        <v>28</v>
      </c>
    </row>
    <row r="33" spans="3:4" x14ac:dyDescent="0.25">
      <c r="C33" s="7">
        <f>(B16+D16+E16+F16+G16+H16)/30</f>
        <v>0.7</v>
      </c>
      <c r="D33" s="7" t="s">
        <v>29</v>
      </c>
    </row>
    <row r="34" spans="3:4" x14ac:dyDescent="0.25">
      <c r="C34" s="7">
        <f>(B16+D16+E16+F16+G16+H16+I16)/30</f>
        <v>0.8</v>
      </c>
      <c r="D34" s="7" t="s">
        <v>30</v>
      </c>
    </row>
    <row r="35" spans="3:4" x14ac:dyDescent="0.25">
      <c r="C35" s="7">
        <f>(B16+D16+E16+F16+G16+H16+I16+K16)/30</f>
        <v>0.83333333333333337</v>
      </c>
      <c r="D35" s="7" t="s">
        <v>31</v>
      </c>
    </row>
    <row r="36" spans="3:4" x14ac:dyDescent="0.25">
      <c r="C36" s="7">
        <f>(B16+D16+E16+F16+G16+H16+I16+K16+L16)/30</f>
        <v>0.9</v>
      </c>
      <c r="D36" s="7" t="s">
        <v>32</v>
      </c>
    </row>
    <row r="37" spans="3:4" x14ac:dyDescent="0.25">
      <c r="C37" s="7">
        <f>(B16+D16+E16+F16+G16+H16+I16+K16+L16+M16)/30</f>
        <v>0.93333333333333335</v>
      </c>
      <c r="D37" s="7" t="s">
        <v>33</v>
      </c>
    </row>
    <row r="38" spans="3:4" x14ac:dyDescent="0.25">
      <c r="C38" s="7">
        <f>(B16+D16+E16+F16+G16+H16+I16+K16+L16+M16+N16)/30</f>
        <v>1</v>
      </c>
      <c r="D38" s="7" t="s">
        <v>34</v>
      </c>
    </row>
    <row r="41" spans="3:4" x14ac:dyDescent="0.25">
      <c r="C41" s="7" t="s">
        <v>35</v>
      </c>
      <c r="D41" s="7">
        <v>0</v>
      </c>
    </row>
    <row r="42" spans="3:4" x14ac:dyDescent="0.25">
      <c r="C42" s="7" t="s">
        <v>36</v>
      </c>
      <c r="D42" s="7">
        <v>0.2</v>
      </c>
    </row>
    <row r="43" spans="3:4" x14ac:dyDescent="0.25">
      <c r="C43" s="7" t="s">
        <v>37</v>
      </c>
      <c r="D43" s="7">
        <v>0.36</v>
      </c>
    </row>
    <row r="44" spans="3:4" x14ac:dyDescent="0.25">
      <c r="C44" s="7" t="s">
        <v>38</v>
      </c>
      <c r="D44" s="7">
        <v>0.4</v>
      </c>
    </row>
    <row r="45" spans="3:4" x14ac:dyDescent="0.25">
      <c r="C45" s="7" t="s">
        <v>39</v>
      </c>
      <c r="D45" s="7">
        <v>0.43</v>
      </c>
    </row>
    <row r="46" spans="3:4" x14ac:dyDescent="0.25">
      <c r="C46" s="7" t="s">
        <v>40</v>
      </c>
      <c r="D46" s="7">
        <v>0.56000000000000005</v>
      </c>
    </row>
    <row r="47" spans="3:4" x14ac:dyDescent="0.25">
      <c r="C47" s="7" t="s">
        <v>41</v>
      </c>
      <c r="D47" s="7">
        <v>0.7</v>
      </c>
    </row>
    <row r="48" spans="3:4" x14ac:dyDescent="0.25">
      <c r="C48" s="7" t="s">
        <v>42</v>
      </c>
      <c r="D48" s="7">
        <v>0.8</v>
      </c>
    </row>
    <row r="49" spans="3:4" x14ac:dyDescent="0.25">
      <c r="C49" s="7" t="s">
        <v>43</v>
      </c>
      <c r="D49" s="7">
        <v>0.83299999999999996</v>
      </c>
    </row>
    <row r="50" spans="3:4" x14ac:dyDescent="0.25">
      <c r="C50" s="7" t="s">
        <v>44</v>
      </c>
      <c r="D50" s="7">
        <v>9</v>
      </c>
    </row>
    <row r="51" spans="3:4" x14ac:dyDescent="0.25">
      <c r="C51" s="7" t="s">
        <v>45</v>
      </c>
      <c r="D51" s="7">
        <v>0.93</v>
      </c>
    </row>
    <row r="52" spans="3:4" x14ac:dyDescent="0.25">
      <c r="C52" s="7" t="s">
        <v>46</v>
      </c>
      <c r="D52" s="7">
        <v>1</v>
      </c>
    </row>
  </sheetData>
  <sortState xmlns:xlrd2="http://schemas.microsoft.com/office/spreadsheetml/2017/richdata2" columnSort="1" caseSensitive="1" ref="A3:AD3">
    <sortCondition ref="A3:AD3"/>
  </sortState>
  <mergeCells count="23">
    <mergeCell ref="Y23:Z23"/>
    <mergeCell ref="R19:W19"/>
    <mergeCell ref="R20:W20"/>
    <mergeCell ref="T23:U23"/>
    <mergeCell ref="R23:S23"/>
    <mergeCell ref="W23:X23"/>
    <mergeCell ref="R11:AD11"/>
    <mergeCell ref="R14:W14"/>
    <mergeCell ref="R15:W15"/>
    <mergeCell ref="Y15:Z15"/>
    <mergeCell ref="R16:W16"/>
    <mergeCell ref="R17:W17"/>
    <mergeCell ref="R18:W18"/>
    <mergeCell ref="B20:C20"/>
    <mergeCell ref="I20:J20"/>
    <mergeCell ref="B15:C15"/>
    <mergeCell ref="B16:C16"/>
    <mergeCell ref="I16:J16"/>
    <mergeCell ref="I15:J15"/>
    <mergeCell ref="B19:C19"/>
    <mergeCell ref="I19:J19"/>
    <mergeCell ref="B18:C18"/>
    <mergeCell ref="I18:J1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Enicolu</dc:creator>
  <cp:lastModifiedBy>Enicolu</cp:lastModifiedBy>
  <dcterms:created xsi:type="dcterms:W3CDTF">2022-10-04T15:03:45Z</dcterms:created>
  <dcterms:modified xsi:type="dcterms:W3CDTF">2022-10-05T12:39:34Z</dcterms:modified>
</cp:coreProperties>
</file>