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80" windowHeight="8580"/>
  </bookViews>
  <sheets>
    <sheet name="matri ceras" sheetId="1" r:id="rId1"/>
    <sheet name="sector caract punto 2b" sheetId="5" r:id="rId2"/>
  </sheets>
  <calcPr calcId="145621"/>
</workbook>
</file>

<file path=xl/calcChain.xml><?xml version="1.0" encoding="utf-8"?>
<calcChain xmlns="http://schemas.openxmlformats.org/spreadsheetml/2006/main">
  <c r="I6" i="1" l="1"/>
  <c r="H6" i="1"/>
  <c r="C8" i="1"/>
  <c r="C7" i="1"/>
  <c r="C6" i="1"/>
  <c r="D97" i="1" l="1"/>
  <c r="D98" i="1"/>
  <c r="D99" i="1"/>
  <c r="D100" i="1"/>
  <c r="D101" i="1"/>
  <c r="I92" i="1"/>
  <c r="J92" i="1"/>
  <c r="K92" i="1"/>
  <c r="L92" i="1"/>
  <c r="M92" i="1"/>
  <c r="N92" i="1"/>
  <c r="O92" i="1"/>
  <c r="P92" i="1"/>
  <c r="Q92" i="1"/>
  <c r="I93" i="1"/>
  <c r="J93" i="1"/>
  <c r="K93" i="1"/>
  <c r="L93" i="1"/>
  <c r="M93" i="1"/>
  <c r="N93" i="1"/>
  <c r="O93" i="1"/>
  <c r="P93" i="1"/>
  <c r="Q93" i="1"/>
  <c r="I94" i="1"/>
  <c r="J94" i="1"/>
  <c r="K94" i="1"/>
  <c r="L94" i="1"/>
  <c r="M94" i="1"/>
  <c r="N94" i="1"/>
  <c r="O94" i="1"/>
  <c r="P94" i="1"/>
  <c r="Q94" i="1"/>
  <c r="I95" i="1"/>
  <c r="J95" i="1"/>
  <c r="K95" i="1"/>
  <c r="L95" i="1"/>
  <c r="M95" i="1"/>
  <c r="N95" i="1"/>
  <c r="O95" i="1"/>
  <c r="P95" i="1"/>
  <c r="Q95" i="1"/>
  <c r="I96" i="1"/>
  <c r="J96" i="1"/>
  <c r="K96" i="1"/>
  <c r="L96" i="1"/>
  <c r="M96" i="1"/>
  <c r="N96" i="1"/>
  <c r="O96" i="1"/>
  <c r="P96" i="1"/>
  <c r="Q96" i="1"/>
  <c r="I97" i="1"/>
  <c r="J97" i="1"/>
  <c r="K97" i="1"/>
  <c r="L97" i="1"/>
  <c r="M97" i="1"/>
  <c r="N97" i="1"/>
  <c r="O97" i="1"/>
  <c r="P97" i="1"/>
  <c r="Q97" i="1"/>
  <c r="I98" i="1"/>
  <c r="J98" i="1"/>
  <c r="K98" i="1"/>
  <c r="L98" i="1"/>
  <c r="M98" i="1"/>
  <c r="N98" i="1"/>
  <c r="O98" i="1"/>
  <c r="P98" i="1"/>
  <c r="Q98" i="1"/>
  <c r="I99" i="1"/>
  <c r="J99" i="1"/>
  <c r="K99" i="1"/>
  <c r="L99" i="1"/>
  <c r="M99" i="1"/>
  <c r="N99" i="1"/>
  <c r="O99" i="1"/>
  <c r="P99" i="1"/>
  <c r="Q99" i="1"/>
  <c r="I100" i="1"/>
  <c r="J100" i="1"/>
  <c r="K100" i="1"/>
  <c r="L100" i="1"/>
  <c r="M100" i="1"/>
  <c r="N100" i="1"/>
  <c r="O100" i="1"/>
  <c r="P100" i="1"/>
  <c r="Q100" i="1"/>
  <c r="I101" i="1"/>
  <c r="J101" i="1"/>
  <c r="K101" i="1"/>
  <c r="L101" i="1"/>
  <c r="M101" i="1"/>
  <c r="N101" i="1"/>
  <c r="O101" i="1"/>
  <c r="P101" i="1"/>
  <c r="Q101" i="1"/>
  <c r="H93" i="1"/>
  <c r="H94" i="1"/>
  <c r="H95" i="1"/>
  <c r="D95" i="1" s="1"/>
  <c r="H96" i="1"/>
  <c r="D96" i="1" s="1"/>
  <c r="H97" i="1"/>
  <c r="H98" i="1"/>
  <c r="H99" i="1"/>
  <c r="H100" i="1"/>
  <c r="H101" i="1"/>
  <c r="H92" i="1"/>
  <c r="F101" i="1"/>
  <c r="F100" i="1"/>
  <c r="F99" i="1"/>
  <c r="F98" i="1"/>
  <c r="F97" i="1"/>
  <c r="F96" i="1"/>
  <c r="F95" i="1"/>
  <c r="F94" i="1"/>
  <c r="F93" i="1"/>
  <c r="F92" i="1"/>
  <c r="Q90" i="1"/>
  <c r="P90" i="1"/>
  <c r="O90" i="1"/>
  <c r="N90" i="1"/>
  <c r="M90" i="1"/>
  <c r="L90" i="1"/>
  <c r="K90" i="1"/>
  <c r="J90" i="1"/>
  <c r="I90" i="1"/>
  <c r="H90" i="1"/>
  <c r="O80" i="1"/>
  <c r="P80" i="1"/>
  <c r="Q80" i="1"/>
  <c r="O81" i="1"/>
  <c r="P81" i="1"/>
  <c r="Q81" i="1"/>
  <c r="I82" i="1"/>
  <c r="J82" i="1"/>
  <c r="K82" i="1"/>
  <c r="L82" i="1"/>
  <c r="M82" i="1"/>
  <c r="N82" i="1"/>
  <c r="O82" i="1"/>
  <c r="P82" i="1"/>
  <c r="Q82" i="1"/>
  <c r="I83" i="1"/>
  <c r="J83" i="1"/>
  <c r="K83" i="1"/>
  <c r="L83" i="1"/>
  <c r="M83" i="1"/>
  <c r="N83" i="1"/>
  <c r="O83" i="1"/>
  <c r="P83" i="1"/>
  <c r="Q83" i="1"/>
  <c r="I84" i="1"/>
  <c r="J84" i="1"/>
  <c r="K84" i="1"/>
  <c r="L84" i="1"/>
  <c r="M84" i="1"/>
  <c r="N84" i="1"/>
  <c r="O84" i="1"/>
  <c r="P84" i="1"/>
  <c r="Q84" i="1"/>
  <c r="I85" i="1"/>
  <c r="J85" i="1"/>
  <c r="K85" i="1"/>
  <c r="L85" i="1"/>
  <c r="M85" i="1"/>
  <c r="N85" i="1"/>
  <c r="O85" i="1"/>
  <c r="P85" i="1"/>
  <c r="Q85" i="1"/>
  <c r="I86" i="1"/>
  <c r="J86" i="1"/>
  <c r="K86" i="1"/>
  <c r="L86" i="1"/>
  <c r="M86" i="1"/>
  <c r="N86" i="1"/>
  <c r="O86" i="1"/>
  <c r="P86" i="1"/>
  <c r="Q86" i="1"/>
  <c r="H82" i="1"/>
  <c r="H83" i="1"/>
  <c r="H84" i="1"/>
  <c r="H85" i="1"/>
  <c r="H86" i="1"/>
  <c r="F77" i="1"/>
  <c r="Q75" i="1"/>
  <c r="P75" i="1"/>
  <c r="O75" i="1"/>
  <c r="N75" i="1"/>
  <c r="M75" i="1"/>
  <c r="L75" i="1"/>
  <c r="K75" i="1"/>
  <c r="J75" i="1"/>
  <c r="I75" i="1"/>
  <c r="H75" i="1"/>
  <c r="D94" i="1" l="1"/>
  <c r="D93" i="1"/>
  <c r="D92" i="1"/>
  <c r="I55" i="1"/>
  <c r="J55" i="1"/>
  <c r="K55" i="1"/>
  <c r="L55" i="1"/>
  <c r="M55" i="1"/>
  <c r="N55" i="1"/>
  <c r="O55" i="1"/>
  <c r="P55" i="1"/>
  <c r="Q55" i="1"/>
  <c r="H55" i="1"/>
  <c r="I40" i="1"/>
  <c r="J40" i="1"/>
  <c r="K40" i="1"/>
  <c r="L40" i="1"/>
  <c r="M40" i="1"/>
  <c r="N40" i="1"/>
  <c r="O40" i="1"/>
  <c r="P40" i="1"/>
  <c r="Q40" i="1"/>
  <c r="H40" i="1"/>
  <c r="I25" i="1"/>
  <c r="J25" i="1"/>
  <c r="K25" i="1"/>
  <c r="L25" i="1"/>
  <c r="M25" i="1"/>
  <c r="N25" i="1"/>
  <c r="O25" i="1"/>
  <c r="P25" i="1"/>
  <c r="Q25" i="1"/>
  <c r="H25" i="1"/>
  <c r="F58" i="1"/>
  <c r="F59" i="1"/>
  <c r="F60" i="1"/>
  <c r="F61" i="1"/>
  <c r="F62" i="1"/>
  <c r="F63" i="1"/>
  <c r="F64" i="1"/>
  <c r="F65" i="1"/>
  <c r="F66" i="1"/>
  <c r="F57" i="1"/>
  <c r="F43" i="1"/>
  <c r="F44" i="1"/>
  <c r="F45" i="1"/>
  <c r="F46" i="1"/>
  <c r="F47" i="1"/>
  <c r="F48" i="1"/>
  <c r="F49" i="1"/>
  <c r="F50" i="1"/>
  <c r="F51" i="1"/>
  <c r="F42" i="1"/>
  <c r="F28" i="1"/>
  <c r="F78" i="1" s="1"/>
  <c r="F29" i="1"/>
  <c r="F79" i="1" s="1"/>
  <c r="F30" i="1"/>
  <c r="F80" i="1" s="1"/>
  <c r="F31" i="1"/>
  <c r="F81" i="1" s="1"/>
  <c r="F32" i="1"/>
  <c r="F82" i="1" s="1"/>
  <c r="F33" i="1"/>
  <c r="F83" i="1" s="1"/>
  <c r="F34" i="1"/>
  <c r="F84" i="1" s="1"/>
  <c r="F35" i="1"/>
  <c r="F85" i="1" s="1"/>
  <c r="F36" i="1"/>
  <c r="F86" i="1" s="1"/>
  <c r="F27" i="1"/>
  <c r="A7" i="1"/>
  <c r="A8" i="1"/>
  <c r="A9" i="1"/>
  <c r="A10" i="1"/>
  <c r="A11" i="1"/>
  <c r="A12" i="1"/>
  <c r="A13" i="1"/>
  <c r="A14" i="1"/>
  <c r="A15" i="1"/>
  <c r="A6" i="1"/>
  <c r="D27" i="1" l="1"/>
  <c r="J44" i="1"/>
  <c r="H42" i="1"/>
  <c r="H43" i="1"/>
  <c r="I42" i="1"/>
  <c r="J42" i="1"/>
  <c r="K42" i="1"/>
  <c r="K77" i="1" s="1"/>
  <c r="L42" i="1"/>
  <c r="L77" i="1" s="1"/>
  <c r="M42" i="1"/>
  <c r="M77" i="1" s="1"/>
  <c r="N42" i="1"/>
  <c r="N77" i="1" s="1"/>
  <c r="O42" i="1"/>
  <c r="O77" i="1" s="1"/>
  <c r="P42" i="1"/>
  <c r="P77" i="1" s="1"/>
  <c r="Q42" i="1"/>
  <c r="Q77" i="1" s="1"/>
  <c r="I43" i="1"/>
  <c r="J43" i="1"/>
  <c r="K43" i="1"/>
  <c r="K78" i="1" s="1"/>
  <c r="L43" i="1"/>
  <c r="L78" i="1" s="1"/>
  <c r="M43" i="1"/>
  <c r="M78" i="1" s="1"/>
  <c r="N43" i="1"/>
  <c r="N78" i="1" s="1"/>
  <c r="O43" i="1"/>
  <c r="O78" i="1" s="1"/>
  <c r="P43" i="1"/>
  <c r="P78" i="1" s="1"/>
  <c r="Q43" i="1"/>
  <c r="Q78" i="1" s="1"/>
  <c r="I44" i="1"/>
  <c r="K44" i="1"/>
  <c r="K79" i="1" s="1"/>
  <c r="M44" i="1"/>
  <c r="M79" i="1" s="1"/>
  <c r="O44" i="1"/>
  <c r="O79" i="1" s="1"/>
  <c r="Q44" i="1"/>
  <c r="Q79" i="1" s="1"/>
  <c r="I45" i="1"/>
  <c r="I80" i="1" s="1"/>
  <c r="J45" i="1"/>
  <c r="J80" i="1" s="1"/>
  <c r="K45" i="1"/>
  <c r="K80" i="1" s="1"/>
  <c r="L45" i="1"/>
  <c r="L80" i="1" s="1"/>
  <c r="M45" i="1"/>
  <c r="M80" i="1" s="1"/>
  <c r="N45" i="1"/>
  <c r="N80" i="1" s="1"/>
  <c r="O45" i="1"/>
  <c r="P45" i="1"/>
  <c r="Q45" i="1"/>
  <c r="I46" i="1"/>
  <c r="I81" i="1" s="1"/>
  <c r="J46" i="1"/>
  <c r="J81" i="1" s="1"/>
  <c r="K46" i="1"/>
  <c r="K81" i="1" s="1"/>
  <c r="L46" i="1"/>
  <c r="L81" i="1" s="1"/>
  <c r="M46" i="1"/>
  <c r="M81" i="1" s="1"/>
  <c r="N46" i="1"/>
  <c r="N81" i="1" s="1"/>
  <c r="O46" i="1"/>
  <c r="P46" i="1"/>
  <c r="Q46" i="1"/>
  <c r="I47" i="1"/>
  <c r="J47" i="1"/>
  <c r="K47" i="1"/>
  <c r="L47" i="1"/>
  <c r="M47" i="1"/>
  <c r="N47" i="1"/>
  <c r="O47" i="1"/>
  <c r="P47" i="1"/>
  <c r="Q47" i="1"/>
  <c r="I48" i="1"/>
  <c r="J48" i="1"/>
  <c r="K48" i="1"/>
  <c r="L48" i="1"/>
  <c r="M48" i="1"/>
  <c r="N48" i="1"/>
  <c r="O48" i="1"/>
  <c r="P48" i="1"/>
  <c r="Q48" i="1"/>
  <c r="I49" i="1"/>
  <c r="J49" i="1"/>
  <c r="K49" i="1"/>
  <c r="L49" i="1"/>
  <c r="M49" i="1"/>
  <c r="N49" i="1"/>
  <c r="O49" i="1"/>
  <c r="P49" i="1"/>
  <c r="Q49" i="1"/>
  <c r="I50" i="1"/>
  <c r="J50" i="1"/>
  <c r="K50" i="1"/>
  <c r="L50" i="1"/>
  <c r="M50" i="1"/>
  <c r="N50" i="1"/>
  <c r="O50" i="1"/>
  <c r="P50" i="1"/>
  <c r="Q50" i="1"/>
  <c r="I51" i="1"/>
  <c r="J51" i="1"/>
  <c r="K51" i="1"/>
  <c r="L51" i="1"/>
  <c r="M51" i="1"/>
  <c r="N51" i="1"/>
  <c r="O51" i="1"/>
  <c r="P51" i="1"/>
  <c r="Q51" i="1"/>
  <c r="H44" i="1"/>
  <c r="H45" i="1"/>
  <c r="H80" i="1" s="1"/>
  <c r="H46" i="1"/>
  <c r="H81" i="1" s="1"/>
  <c r="H47" i="1"/>
  <c r="H48" i="1"/>
  <c r="H49" i="1"/>
  <c r="H50" i="1"/>
  <c r="H51" i="1"/>
  <c r="C39" i="5" a="1"/>
  <c r="C39" i="5" s="1"/>
  <c r="C16" i="1"/>
  <c r="D37" i="5"/>
  <c r="C37" i="5"/>
  <c r="D36" i="5"/>
  <c r="C36" i="5"/>
  <c r="D30" i="5"/>
  <c r="E30" i="5"/>
  <c r="C30" i="5"/>
  <c r="D19" i="5"/>
  <c r="E19" i="5"/>
  <c r="C19" i="5"/>
  <c r="D5" i="5"/>
  <c r="D4" i="5"/>
  <c r="C28" i="5"/>
  <c r="D28" i="5"/>
  <c r="E28" i="5"/>
  <c r="C29" i="5"/>
  <c r="D29" i="5"/>
  <c r="E29" i="5"/>
  <c r="D27" i="5"/>
  <c r="E27" i="5"/>
  <c r="C27" i="5"/>
  <c r="H5" i="5"/>
  <c r="H4" i="5"/>
  <c r="AK20" i="5"/>
  <c r="AL20" i="5"/>
  <c r="AM20" i="5"/>
  <c r="AN20" i="5"/>
  <c r="AO20" i="5"/>
  <c r="AP20" i="5"/>
  <c r="AQ20" i="5"/>
  <c r="AR20" i="5"/>
  <c r="AS20" i="5"/>
  <c r="AT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P44" i="1" l="1"/>
  <c r="P79" i="1" s="1"/>
  <c r="L44" i="1"/>
  <c r="L79" i="1" s="1"/>
  <c r="N44" i="1"/>
  <c r="N79" i="1" s="1"/>
  <c r="D41" i="5"/>
  <c r="E39" i="5"/>
  <c r="E40" i="5"/>
  <c r="D39" i="5"/>
  <c r="C40" i="5"/>
  <c r="C41" i="5"/>
  <c r="E41" i="5"/>
  <c r="D40" i="5"/>
  <c r="F19" i="5"/>
  <c r="E20" i="5" s="1"/>
  <c r="D20" i="5" l="1"/>
  <c r="D35" i="5"/>
  <c r="C20" i="5"/>
  <c r="D9" i="1"/>
  <c r="D10" i="1"/>
  <c r="D11" i="1"/>
  <c r="D12" i="1"/>
  <c r="D13" i="1"/>
  <c r="D14" i="1"/>
  <c r="D15" i="1"/>
  <c r="D6" i="1"/>
  <c r="D7" i="1"/>
  <c r="D8" i="1"/>
  <c r="D20" i="1" l="1"/>
  <c r="F20" i="5"/>
  <c r="F30" i="5"/>
  <c r="D34" i="5"/>
  <c r="C34" i="5"/>
  <c r="C35" i="5"/>
  <c r="J18" i="1"/>
  <c r="J79" i="1" s="1"/>
  <c r="K18" i="1"/>
  <c r="L18" i="1"/>
  <c r="M18" i="1"/>
  <c r="N18" i="1"/>
  <c r="N19" i="1" s="1"/>
  <c r="O18" i="1"/>
  <c r="O19" i="1" s="1"/>
  <c r="P18" i="1"/>
  <c r="P19" i="1" s="1"/>
  <c r="Q18" i="1"/>
  <c r="Q19" i="1" s="1"/>
  <c r="R9" i="1"/>
  <c r="R10" i="1"/>
  <c r="R11" i="1"/>
  <c r="R12" i="1"/>
  <c r="R13" i="1"/>
  <c r="R14" i="1"/>
  <c r="R15" i="1"/>
  <c r="J77" i="1" l="1"/>
  <c r="J78" i="1"/>
  <c r="M19" i="1"/>
  <c r="L19" i="1"/>
  <c r="K19" i="1"/>
  <c r="J19" i="1"/>
  <c r="L28" i="1"/>
  <c r="L58" i="1" s="1"/>
  <c r="L30" i="1"/>
  <c r="L60" i="1" s="1"/>
  <c r="L32" i="1"/>
  <c r="L62" i="1" s="1"/>
  <c r="L34" i="1"/>
  <c r="L64" i="1" s="1"/>
  <c r="L36" i="1"/>
  <c r="L66" i="1" s="1"/>
  <c r="L29" i="1"/>
  <c r="L59" i="1" s="1"/>
  <c r="L27" i="1"/>
  <c r="L31" i="1"/>
  <c r="L61" i="1" s="1"/>
  <c r="L33" i="1"/>
  <c r="L63" i="1" s="1"/>
  <c r="L35" i="1"/>
  <c r="L65" i="1" s="1"/>
  <c r="O28" i="1"/>
  <c r="O58" i="1" s="1"/>
  <c r="O30" i="1"/>
  <c r="O60" i="1" s="1"/>
  <c r="O32" i="1"/>
  <c r="O62" i="1" s="1"/>
  <c r="O34" i="1"/>
  <c r="O64" i="1" s="1"/>
  <c r="O36" i="1"/>
  <c r="O66" i="1" s="1"/>
  <c r="O27" i="1"/>
  <c r="O29" i="1"/>
  <c r="O59" i="1" s="1"/>
  <c r="O31" i="1"/>
  <c r="O61" i="1" s="1"/>
  <c r="O33" i="1"/>
  <c r="O63" i="1" s="1"/>
  <c r="O35" i="1"/>
  <c r="O65" i="1" s="1"/>
  <c r="N27" i="1"/>
  <c r="N29" i="1"/>
  <c r="N59" i="1" s="1"/>
  <c r="N31" i="1"/>
  <c r="N61" i="1" s="1"/>
  <c r="N33" i="1"/>
  <c r="N63" i="1" s="1"/>
  <c r="N35" i="1"/>
  <c r="N65" i="1" s="1"/>
  <c r="N28" i="1"/>
  <c r="N58" i="1" s="1"/>
  <c r="N30" i="1"/>
  <c r="N60" i="1" s="1"/>
  <c r="N32" i="1"/>
  <c r="N62" i="1" s="1"/>
  <c r="N34" i="1"/>
  <c r="N64" i="1" s="1"/>
  <c r="N36" i="1"/>
  <c r="N66" i="1" s="1"/>
  <c r="J27" i="1"/>
  <c r="J28" i="1"/>
  <c r="J58" i="1" s="1"/>
  <c r="J36" i="1"/>
  <c r="J66" i="1" s="1"/>
  <c r="J29" i="1"/>
  <c r="J59" i="1" s="1"/>
  <c r="J31" i="1"/>
  <c r="J61" i="1" s="1"/>
  <c r="J33" i="1"/>
  <c r="J63" i="1" s="1"/>
  <c r="J35" i="1"/>
  <c r="J65" i="1" s="1"/>
  <c r="J34" i="1"/>
  <c r="J64" i="1" s="1"/>
  <c r="J30" i="1"/>
  <c r="J60" i="1" s="1"/>
  <c r="J32" i="1"/>
  <c r="J62" i="1" s="1"/>
  <c r="P29" i="1"/>
  <c r="P59" i="1" s="1"/>
  <c r="P33" i="1"/>
  <c r="P63" i="1" s="1"/>
  <c r="P28" i="1"/>
  <c r="P58" i="1" s="1"/>
  <c r="P30" i="1"/>
  <c r="P60" i="1" s="1"/>
  <c r="P32" i="1"/>
  <c r="P62" i="1" s="1"/>
  <c r="P34" i="1"/>
  <c r="P64" i="1" s="1"/>
  <c r="P36" i="1"/>
  <c r="P66" i="1" s="1"/>
  <c r="P31" i="1"/>
  <c r="P61" i="1" s="1"/>
  <c r="P35" i="1"/>
  <c r="P65" i="1" s="1"/>
  <c r="P27" i="1"/>
  <c r="K28" i="1"/>
  <c r="K58" i="1" s="1"/>
  <c r="K30" i="1"/>
  <c r="K60" i="1" s="1"/>
  <c r="K32" i="1"/>
  <c r="K62" i="1" s="1"/>
  <c r="K34" i="1"/>
  <c r="K64" i="1" s="1"/>
  <c r="K36" i="1"/>
  <c r="K66" i="1" s="1"/>
  <c r="K27" i="1"/>
  <c r="K29" i="1"/>
  <c r="K59" i="1" s="1"/>
  <c r="K31" i="1"/>
  <c r="K61" i="1" s="1"/>
  <c r="K33" i="1"/>
  <c r="K63" i="1" s="1"/>
  <c r="K35" i="1"/>
  <c r="K65" i="1" s="1"/>
  <c r="Q29" i="1"/>
  <c r="Q59" i="1" s="1"/>
  <c r="Q31" i="1"/>
  <c r="Q61" i="1" s="1"/>
  <c r="Q33" i="1"/>
  <c r="Q63" i="1" s="1"/>
  <c r="Q35" i="1"/>
  <c r="Q65" i="1" s="1"/>
  <c r="Q28" i="1"/>
  <c r="Q58" i="1" s="1"/>
  <c r="Q30" i="1"/>
  <c r="Q60" i="1" s="1"/>
  <c r="Q32" i="1"/>
  <c r="Q62" i="1" s="1"/>
  <c r="Q34" i="1"/>
  <c r="Q64" i="1" s="1"/>
  <c r="Q36" i="1"/>
  <c r="Q66" i="1" s="1"/>
  <c r="Q27" i="1"/>
  <c r="M29" i="1"/>
  <c r="M59" i="1" s="1"/>
  <c r="M31" i="1"/>
  <c r="M61" i="1" s="1"/>
  <c r="M33" i="1"/>
  <c r="M63" i="1" s="1"/>
  <c r="M35" i="1"/>
  <c r="M65" i="1" s="1"/>
  <c r="M27" i="1"/>
  <c r="M28" i="1"/>
  <c r="M58" i="1" s="1"/>
  <c r="M30" i="1"/>
  <c r="M60" i="1" s="1"/>
  <c r="M32" i="1"/>
  <c r="M62" i="1" s="1"/>
  <c r="M34" i="1"/>
  <c r="M64" i="1" s="1"/>
  <c r="M36" i="1"/>
  <c r="M66" i="1" s="1"/>
  <c r="O57" i="1" l="1"/>
  <c r="O71" i="1" s="1"/>
  <c r="K57" i="1"/>
  <c r="K71" i="1" s="1"/>
  <c r="M57" i="1"/>
  <c r="M71" i="1" s="1"/>
  <c r="L57" i="1"/>
  <c r="L71" i="1" s="1"/>
  <c r="Q57" i="1"/>
  <c r="Q71" i="1" s="1"/>
  <c r="P57" i="1"/>
  <c r="P71" i="1" s="1"/>
  <c r="N57" i="1"/>
  <c r="N71" i="1" s="1"/>
  <c r="J57" i="1"/>
  <c r="J71" i="1" s="1"/>
  <c r="O37" i="1"/>
  <c r="M37" i="1"/>
  <c r="J37" i="1"/>
  <c r="L37" i="1"/>
  <c r="Q37" i="1"/>
  <c r="K37" i="1"/>
  <c r="P37" i="1"/>
  <c r="N37" i="1"/>
  <c r="R6" i="1"/>
  <c r="R7" i="1"/>
  <c r="R8" i="1"/>
  <c r="H18" i="1"/>
  <c r="H79" i="1" s="1"/>
  <c r="I18" i="1"/>
  <c r="I79" i="1" s="1"/>
  <c r="I77" i="1" l="1"/>
  <c r="I78" i="1"/>
  <c r="H77" i="1"/>
  <c r="D23" i="1" s="1"/>
  <c r="H78" i="1"/>
  <c r="I35" i="1"/>
  <c r="I65" i="1" s="1"/>
  <c r="I19" i="1"/>
  <c r="H19" i="1"/>
  <c r="D24" i="1" s="1"/>
  <c r="H31" i="1"/>
  <c r="H61" i="1" s="1"/>
  <c r="H34" i="1"/>
  <c r="H64" i="1" s="1"/>
  <c r="H27" i="1"/>
  <c r="I36" i="1"/>
  <c r="I66" i="1" s="1"/>
  <c r="I30" i="1"/>
  <c r="I60" i="1" s="1"/>
  <c r="H35" i="1"/>
  <c r="H65" i="1" s="1"/>
  <c r="H36" i="1"/>
  <c r="H66" i="1" s="1"/>
  <c r="I27" i="1"/>
  <c r="I33" i="1"/>
  <c r="I63" i="1" s="1"/>
  <c r="I28" i="1"/>
  <c r="I58" i="1" s="1"/>
  <c r="H28" i="1"/>
  <c r="H58" i="1" s="1"/>
  <c r="H32" i="1"/>
  <c r="H62" i="1" s="1"/>
  <c r="I32" i="1"/>
  <c r="I62" i="1" s="1"/>
  <c r="I31" i="1"/>
  <c r="I61" i="1" s="1"/>
  <c r="H30" i="1"/>
  <c r="H60" i="1" s="1"/>
  <c r="H33" i="1"/>
  <c r="H63" i="1" s="1"/>
  <c r="I34" i="1"/>
  <c r="I64" i="1" s="1"/>
  <c r="I29" i="1"/>
  <c r="I59" i="1" s="1"/>
  <c r="H29" i="1"/>
  <c r="H59" i="1" s="1"/>
  <c r="I57" i="1" l="1"/>
  <c r="I71" i="1" s="1"/>
  <c r="H57" i="1"/>
  <c r="H71" i="1" s="1"/>
  <c r="I37" i="1"/>
  <c r="H37" i="1"/>
  <c r="D21" i="1" l="1"/>
  <c r="D22" i="1" l="1"/>
  <c r="D30" i="1"/>
  <c r="D25" i="1"/>
  <c r="D26" i="1" s="1"/>
  <c r="D29" i="1" s="1"/>
</calcChain>
</file>

<file path=xl/sharedStrings.xml><?xml version="1.0" encoding="utf-8"?>
<sst xmlns="http://schemas.openxmlformats.org/spreadsheetml/2006/main" count="231" uniqueCount="89">
  <si>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</si>
  <si>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</si>
  <si>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</si>
  <si>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</si>
  <si>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</si>
  <si>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</si>
  <si>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</si>
  <si>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</si>
  <si>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</si>
  <si>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</si>
  <si>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</si>
  <si>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</si>
  <si>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</si>
  <si>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</si>
  <si>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</si>
  <si>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</si>
  <si>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</si>
  <si>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</si>
  <si>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</si>
  <si>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</si>
  <si>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</si>
  <si>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p(bj/ai)</t>
  </si>
  <si>
    <t>VERIF</t>
  </si>
  <si>
    <t>Aca va entrada:</t>
  </si>
  <si>
    <t>Aca salida:</t>
  </si>
  <si>
    <t>c</t>
  </si>
  <si>
    <t>p(ai)</t>
  </si>
  <si>
    <t>ai</t>
  </si>
  <si>
    <t>p(ai/bj)</t>
  </si>
  <si>
    <t>p(ai)=</t>
  </si>
  <si>
    <t>p(bj)=</t>
  </si>
  <si>
    <t>p(ai ^ bj)</t>
  </si>
  <si>
    <t>I(ai)</t>
  </si>
  <si>
    <t>ocurrencias:</t>
  </si>
  <si>
    <t>Entrada partida</t>
  </si>
  <si>
    <t>Salida Partida</t>
  </si>
  <si>
    <t>Sector Busqueda</t>
  </si>
  <si>
    <t>total</t>
  </si>
  <si>
    <t>salida\entrada</t>
  </si>
  <si>
    <t>//estirar el secotr busqueda si hace falta</t>
  </si>
  <si>
    <t>Probabilidades a priori</t>
  </si>
  <si>
    <t>MATRIZ DEL CANAL</t>
  </si>
  <si>
    <t>Ocurrencias de salida segun entrada</t>
  </si>
  <si>
    <t>matriz del canal</t>
  </si>
  <si>
    <t>suma=</t>
  </si>
  <si>
    <t>(usar el wizard)</t>
  </si>
  <si>
    <t>VERIFICADOR</t>
  </si>
  <si>
    <t>Largos</t>
  </si>
  <si>
    <t>1 1 0 1 0 1 1 0 0 1 1 0 1 0 1 1 0 0 1 1 0 1 0 1 1 0 0 1 1 1 1 1 0 0 1 1</t>
  </si>
  <si>
    <t>1 1 0 0 2 1 1 0 2 1 1 0 0 2 2 0 1 0 2 2 0 1 2 1 1 2 2 1 0 0 1 1 2 0 1 1</t>
  </si>
  <si>
    <t>||||</t>
  </si>
  <si>
    <t>|||</t>
  </si>
  <si>
    <t>de-spaced</t>
  </si>
  <si>
    <t>Probabilidades Alfabeto de Salida P(bj)=</t>
  </si>
  <si>
    <t>Probabilidades a priori p(ai)=</t>
  </si>
  <si>
    <t>Probabilidades A Posteriori P(ai/bj)=</t>
  </si>
  <si>
    <t>V=</t>
  </si>
  <si>
    <t>Probabilidades de suceso simultáneo P(ai^bj)</t>
  </si>
  <si>
    <t>Nombres</t>
  </si>
  <si>
    <t>Info. Mutua:</t>
  </si>
  <si>
    <t>Informacion a posteriori I(ai/bj)</t>
  </si>
  <si>
    <t>I(ai/bj)</t>
  </si>
  <si>
    <t>H(A/bj)</t>
  </si>
  <si>
    <t>Entropias a posteriori H(A/bj)</t>
  </si>
  <si>
    <t>H(A)=</t>
  </si>
  <si>
    <t>(a priori)</t>
  </si>
  <si>
    <t>H(A/B)=</t>
  </si>
  <si>
    <t>H(A,B)=</t>
  </si>
  <si>
    <t>H(B)=</t>
  </si>
  <si>
    <t>I(bj)=</t>
  </si>
  <si>
    <t>Entropías y sus nombres</t>
  </si>
  <si>
    <t>Entropía</t>
  </si>
  <si>
    <t>Valor (bits/simbolo)</t>
  </si>
  <si>
    <t>Otros apodos</t>
  </si>
  <si>
    <t>Equivocación, ruido, Entropia media a Posteriori</t>
  </si>
  <si>
    <t>entropía del canal, entropia afín</t>
  </si>
  <si>
    <t>algo</t>
  </si>
  <si>
    <t>ALGO: log2(P(A,B)/(P(A)P(B)))</t>
  </si>
  <si>
    <t>calc con resta</t>
  </si>
  <si>
    <t>calc con todo</t>
  </si>
  <si>
    <t>names</t>
  </si>
  <si>
    <t>H(B/A)=</t>
  </si>
  <si>
    <t>perdida con resta</t>
  </si>
  <si>
    <t>perdida con formula</t>
  </si>
  <si>
    <t>Otro algo: P(bj/ai)*log2(1/p(bj/ai))</t>
  </si>
  <si>
    <t>B</t>
  </si>
  <si>
    <t>H(B/ai) (no?)</t>
  </si>
  <si>
    <t>Sin Perdida</t>
  </si>
  <si>
    <t>Sin Ruido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</si>
</sst>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49" fontId="0" fillId="4" borderId="1" xfId="0" applyNumberFormat="1" applyFill="1" applyBorder="1"/>
    <xf numFmtId="0" fontId="0" fillId="9" borderId="1" xfId="0" applyFill="1" applyBorder="1" applyAlignment="1"/>
    <xf numFmtId="0" fontId="0" fillId="3" borderId="3" xfId="0" applyFill="1" applyBorder="1"/>
    <xf numFmtId="0" fontId="0" fillId="0" borderId="0" xfId="0" applyBorder="1" applyAlignment="1">
      <alignment horizontal="center"/>
    </xf>
    <xf numFmtId="0" fontId="0" fillId="12" borderId="1" xfId="0" applyFill="1" applyBorder="1"/>
    <xf numFmtId="49" fontId="0" fillId="0" borderId="1" xfId="0" applyNumberFormat="1" applyBorder="1"/>
    <xf numFmtId="0" fontId="0" fillId="4" borderId="4" xfId="0" applyFill="1" applyBorder="1"/>
    <xf numFmtId="0" fontId="0" fillId="3" borderId="5" xfId="0" applyFill="1" applyBorder="1"/>
    <xf numFmtId="0" fontId="0" fillId="3" borderId="1" xfId="0" applyFill="1" applyBorder="1" applyAlignment="1">
      <alignment wrapText="1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0" fillId="15" borderId="1" xfId="0" applyFill="1" applyBorder="1"/>
    <xf numFmtId="0" fontId="1" fillId="12" borderId="1" xfId="0" applyFont="1" applyFill="1" applyBorder="1"/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01"/>
  <sheetViews>
    <sheetView tabSelected="1" topLeftCell="F1" workbookViewId="0">
      <selection activeCell="T15" sqref="T4:T15"/>
    </sheetView>
  </sheetViews>
  <sheetFormatPr baseColWidth="10" defaultColWidth="11.42578125" defaultRowHeight="15" x14ac:dyDescent="0.25"/>
  <cols>
    <col min="1" max="1" width="7.85546875" customWidth="1"/>
    <col min="2" max="2" width="4.42578125" customWidth="1"/>
    <col min="4" max="4" width="19.140625" bestFit="1" customWidth="1"/>
    <col min="5" max="5" width="16.42578125" customWidth="1"/>
    <col min="6" max="6" width="5.85546875" customWidth="1"/>
    <col min="8" max="8" width="11.85546875" bestFit="1" customWidth="1"/>
    <col min="18" max="18" width="6" bestFit="1" customWidth="1"/>
    <col min="19" max="19" width="6" customWidth="1"/>
  </cols>
  <sheetData>
    <row r="3" spans="1:18" ht="23.25" x14ac:dyDescent="0.35">
      <c r="E3" s="11"/>
      <c r="G3" s="19" t="s">
        <v>41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 ht="23.25" x14ac:dyDescent="0.35">
      <c r="B4" s="21" t="s">
        <v>54</v>
      </c>
      <c r="C4" s="21"/>
      <c r="D4" s="21"/>
      <c r="E4" s="11"/>
      <c r="G4" s="1" t="s">
        <v>58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25">
      <c r="B5" s="4" t="s">
        <v>27</v>
      </c>
      <c r="C5" s="7" t="s">
        <v>26</v>
      </c>
      <c r="D5" s="4" t="s">
        <v>32</v>
      </c>
      <c r="F5" s="1" t="s">
        <v>80</v>
      </c>
      <c r="G5" s="7" t="s">
        <v>21</v>
      </c>
      <c r="H5" s="4" t="s">
        <v>0</v>
      </c>
      <c r="I5" s="4" t="s">
        <v>1</v>
      </c>
      <c r="J5" s="4" t="s">
        <v>2</v>
      </c>
      <c r="K5" s="4" t="s">
        <v>3</v>
      </c>
      <c r="L5" s="4" t="s">
        <v>4</v>
      </c>
      <c r="M5" s="4" t="s">
        <v>5</v>
      </c>
      <c r="N5" s="4" t="s">
        <v>6</v>
      </c>
      <c r="O5" s="4" t="s">
        <v>7</v>
      </c>
      <c r="P5" s="4" t="s">
        <v>8</v>
      </c>
      <c r="Q5" s="4" t="s">
        <v>9</v>
      </c>
      <c r="R5" s="4" t="s">
        <v>22</v>
      </c>
    </row>
    <row r="6" spans="1:18" x14ac:dyDescent="0.25">
      <c r="A6" s="12">
        <f>F6</f>
        <v>0</v>
      </c>
      <c r="B6" s="4" t="s">
        <v>10</v>
      </c>
      <c r="C6" s="30">
        <f>1/3</f>
        <v>0.33333333333333331</v>
      </c>
      <c r="D6" s="6">
        <f>IF(C6&lt;&gt;"",LOG(1/C6,2),"")</f>
        <v>1.5849625007211563</v>
      </c>
      <c r="F6" s="1"/>
      <c r="G6" s="5" t="s">
        <v>10</v>
      </c>
      <c r="H6" s="1">
        <f>2/8</f>
        <v>0.25</v>
      </c>
      <c r="I6" s="1">
        <f>6/8</f>
        <v>0.75</v>
      </c>
      <c r="J6" s="2"/>
      <c r="K6" s="1"/>
      <c r="L6" s="1"/>
      <c r="M6" s="1"/>
      <c r="N6" s="1"/>
      <c r="O6" s="1"/>
      <c r="P6" s="1"/>
      <c r="Q6" s="1"/>
      <c r="R6" s="3">
        <f>IF(SUM(H6:Q6)=0,1,SUM(H6:Q6))</f>
        <v>1</v>
      </c>
    </row>
    <row r="7" spans="1:18" x14ac:dyDescent="0.25">
      <c r="A7" s="12">
        <f t="shared" ref="A7:A15" si="0">F7</f>
        <v>0</v>
      </c>
      <c r="B7" s="4" t="s">
        <v>11</v>
      </c>
      <c r="C7" s="1">
        <f>1/3</f>
        <v>0.33333333333333331</v>
      </c>
      <c r="D7" s="6">
        <f>IF(C7&lt;&gt;"",LOG(1/C7,2),"")</f>
        <v>1.5849625007211563</v>
      </c>
      <c r="F7" s="1"/>
      <c r="G7" s="4" t="s">
        <v>11</v>
      </c>
      <c r="H7" s="2">
        <v>1</v>
      </c>
      <c r="I7" s="1">
        <v>0</v>
      </c>
      <c r="J7" s="1"/>
      <c r="K7" s="1"/>
      <c r="L7" s="1"/>
      <c r="M7" s="1"/>
      <c r="N7" s="1"/>
      <c r="O7" s="1"/>
      <c r="P7" s="1"/>
      <c r="Q7" s="1"/>
      <c r="R7" s="3">
        <f>IF(SUM(H7:Q7)=0,1,SUM(H7:Q7))</f>
        <v>1</v>
      </c>
    </row>
    <row r="8" spans="1:18" x14ac:dyDescent="0.25">
      <c r="A8" s="12">
        <f t="shared" si="0"/>
        <v>0</v>
      </c>
      <c r="B8" s="4" t="s">
        <v>12</v>
      </c>
      <c r="C8" s="1">
        <f>1/3</f>
        <v>0.33333333333333331</v>
      </c>
      <c r="D8" s="6">
        <f>IF(C8&lt;&gt;"",LOG(1/C8,2),"")</f>
        <v>1.5849625007211563</v>
      </c>
      <c r="F8" s="1"/>
      <c r="G8" s="4" t="s">
        <v>12</v>
      </c>
      <c r="H8" s="1">
        <v>0</v>
      </c>
      <c r="I8" s="2">
        <v>1</v>
      </c>
      <c r="J8" s="30"/>
      <c r="K8" s="1"/>
      <c r="L8" s="1"/>
      <c r="M8" s="1"/>
      <c r="N8" s="1"/>
      <c r="O8" s="1"/>
      <c r="P8" s="1"/>
      <c r="Q8" s="1"/>
      <c r="R8" s="3">
        <f>IF(SUM(H8:Q8)=0,1,SUM(H8:Q8))</f>
        <v>1</v>
      </c>
    </row>
    <row r="9" spans="1:18" x14ac:dyDescent="0.25">
      <c r="A9" s="29">
        <f t="shared" si="0"/>
        <v>0</v>
      </c>
      <c r="B9" s="4" t="s">
        <v>13</v>
      </c>
      <c r="C9" s="1"/>
      <c r="D9" s="6" t="str">
        <f>IF(C9&lt;&gt;"",LOG(1/C9,2),"")</f>
        <v/>
      </c>
      <c r="F9" s="1"/>
      <c r="G9" s="5" t="s">
        <v>13</v>
      </c>
      <c r="H9" s="1"/>
      <c r="I9" s="1"/>
      <c r="J9" s="1"/>
      <c r="K9" s="2"/>
      <c r="L9" s="1"/>
      <c r="M9" s="1"/>
      <c r="N9" s="1"/>
      <c r="O9" s="1"/>
      <c r="P9" s="1"/>
      <c r="Q9" s="1"/>
      <c r="R9" s="3">
        <f>IF(SUM(H9:Q9)=0,1,SUM(H9:Q9))</f>
        <v>1</v>
      </c>
    </row>
    <row r="10" spans="1:18" x14ac:dyDescent="0.25">
      <c r="A10" s="12">
        <f t="shared" si="0"/>
        <v>0</v>
      </c>
      <c r="B10" s="4" t="s">
        <v>14</v>
      </c>
      <c r="C10" s="1"/>
      <c r="D10" s="6" t="str">
        <f t="shared" ref="D10:D15" si="1">IF(C10&lt;&gt;"",LOG(1/C10,2),"")</f>
        <v/>
      </c>
      <c r="F10" s="1"/>
      <c r="G10" s="4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3">
        <f t="shared" ref="R10:R14" si="2">IF(SUM(H10:Q10)=0,1,SUM(H10:Q10))</f>
        <v>1</v>
      </c>
    </row>
    <row r="11" spans="1:18" x14ac:dyDescent="0.25">
      <c r="A11" s="12">
        <f t="shared" si="0"/>
        <v>0</v>
      </c>
      <c r="B11" s="4" t="s">
        <v>15</v>
      </c>
      <c r="C11" s="1"/>
      <c r="D11" s="6" t="str">
        <f t="shared" si="1"/>
        <v/>
      </c>
      <c r="F11" s="1"/>
      <c r="G11" s="4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3">
        <f t="shared" si="2"/>
        <v>1</v>
      </c>
    </row>
    <row r="12" spans="1:18" x14ac:dyDescent="0.25">
      <c r="A12" s="12">
        <f t="shared" si="0"/>
        <v>0</v>
      </c>
      <c r="B12" s="4" t="s">
        <v>16</v>
      </c>
      <c r="C12" s="1"/>
      <c r="D12" s="6" t="str">
        <f t="shared" si="1"/>
        <v/>
      </c>
      <c r="F12" s="1"/>
      <c r="G12" s="4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3">
        <f t="shared" si="2"/>
        <v>1</v>
      </c>
    </row>
    <row r="13" spans="1:18" x14ac:dyDescent="0.25">
      <c r="A13" s="12">
        <f t="shared" si="0"/>
        <v>0</v>
      </c>
      <c r="B13" s="4" t="s">
        <v>17</v>
      </c>
      <c r="C13" s="1"/>
      <c r="D13" s="6" t="str">
        <f t="shared" si="1"/>
        <v/>
      </c>
      <c r="F13" s="1"/>
      <c r="G13" s="4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3">
        <f t="shared" si="2"/>
        <v>1</v>
      </c>
    </row>
    <row r="14" spans="1:18" x14ac:dyDescent="0.25">
      <c r="A14" s="12">
        <f t="shared" si="0"/>
        <v>0</v>
      </c>
      <c r="B14" s="4" t="s">
        <v>18</v>
      </c>
      <c r="C14" s="1"/>
      <c r="D14" s="6" t="str">
        <f t="shared" si="1"/>
        <v/>
      </c>
      <c r="F14" s="1"/>
      <c r="G14" s="4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3">
        <f t="shared" si="2"/>
        <v>1</v>
      </c>
    </row>
    <row r="15" spans="1:18" x14ac:dyDescent="0.25">
      <c r="A15" s="12">
        <f t="shared" si="0"/>
        <v>0</v>
      </c>
      <c r="B15" s="4" t="s">
        <v>19</v>
      </c>
      <c r="C15" s="1"/>
      <c r="D15" s="6" t="str">
        <f t="shared" si="1"/>
        <v/>
      </c>
      <c r="F15" s="1"/>
      <c r="G15" s="4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3">
        <f>IF(SUM(H15:Q15)=0,1,SUM(H15:Q15))</f>
        <v>1</v>
      </c>
    </row>
    <row r="16" spans="1:18" x14ac:dyDescent="0.25">
      <c r="B16" s="10" t="s">
        <v>56</v>
      </c>
      <c r="C16" s="3">
        <f>SUM(C6:C15)</f>
        <v>1</v>
      </c>
    </row>
    <row r="17" spans="1:17" ht="23.25" x14ac:dyDescent="0.35">
      <c r="G17" s="20" t="s">
        <v>53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1:17" x14ac:dyDescent="0.25">
      <c r="C18" s="24" t="s">
        <v>70</v>
      </c>
      <c r="D18" s="24"/>
      <c r="E18" s="24"/>
      <c r="G18" s="4" t="s">
        <v>30</v>
      </c>
      <c r="H18" s="6">
        <f t="shared" ref="H18:Q18" si="3">SUMPRODUCT(H6:H15,$C$6:$C$15)</f>
        <v>0.41666666666666663</v>
      </c>
      <c r="I18" s="6">
        <f t="shared" si="3"/>
        <v>0.58333333333333326</v>
      </c>
      <c r="J18" s="6">
        <f t="shared" si="3"/>
        <v>0</v>
      </c>
      <c r="K18" s="6">
        <f t="shared" si="3"/>
        <v>0</v>
      </c>
      <c r="L18" s="6">
        <f t="shared" si="3"/>
        <v>0</v>
      </c>
      <c r="M18" s="6">
        <f t="shared" si="3"/>
        <v>0</v>
      </c>
      <c r="N18" s="6">
        <f t="shared" si="3"/>
        <v>0</v>
      </c>
      <c r="O18" s="6">
        <f t="shared" si="3"/>
        <v>0</v>
      </c>
      <c r="P18" s="6">
        <f t="shared" si="3"/>
        <v>0</v>
      </c>
      <c r="Q18" s="6">
        <f t="shared" si="3"/>
        <v>0</v>
      </c>
    </row>
    <row r="19" spans="1:17" x14ac:dyDescent="0.25">
      <c r="C19" s="15" t="s">
        <v>71</v>
      </c>
      <c r="D19" s="15" t="s">
        <v>72</v>
      </c>
      <c r="E19" s="4" t="s">
        <v>73</v>
      </c>
      <c r="G19" s="4" t="s">
        <v>69</v>
      </c>
      <c r="H19" s="6">
        <f>IF(H18&lt;&gt;0,LOG(1/H18,2),"")</f>
        <v>1.2630344058337941</v>
      </c>
      <c r="I19" s="6">
        <f t="shared" ref="I19:Q19" si="4">IF(I18&lt;&gt;0,LOG(1/I18,2),"")</f>
        <v>0.77760757866355223</v>
      </c>
      <c r="J19" s="6" t="str">
        <f t="shared" si="4"/>
        <v/>
      </c>
      <c r="K19" s="6" t="str">
        <f t="shared" si="4"/>
        <v/>
      </c>
      <c r="L19" s="6" t="str">
        <f t="shared" si="4"/>
        <v/>
      </c>
      <c r="M19" s="6" t="str">
        <f t="shared" si="4"/>
        <v/>
      </c>
      <c r="N19" s="6" t="str">
        <f t="shared" si="4"/>
        <v/>
      </c>
      <c r="O19" s="6" t="str">
        <f t="shared" si="4"/>
        <v/>
      </c>
      <c r="P19" s="6" t="str">
        <f t="shared" si="4"/>
        <v/>
      </c>
      <c r="Q19" s="6" t="str">
        <f t="shared" si="4"/>
        <v/>
      </c>
    </row>
    <row r="20" spans="1:17" x14ac:dyDescent="0.25">
      <c r="C20" s="4" t="s">
        <v>64</v>
      </c>
      <c r="D20" s="6">
        <f>SUMPRODUCT(C6:C15,D6:D15)</f>
        <v>1.5849625007211561</v>
      </c>
      <c r="E20" s="4" t="s">
        <v>65</v>
      </c>
    </row>
    <row r="21" spans="1:17" ht="60" x14ac:dyDescent="0.25">
      <c r="C21" s="4" t="s">
        <v>66</v>
      </c>
      <c r="D21" s="6">
        <f>SUMPRODUCT(H18:Q18,H71:Q71)</f>
        <v>0.87551978555638099</v>
      </c>
      <c r="E21" s="16" t="s">
        <v>74</v>
      </c>
    </row>
    <row r="22" spans="1:17" x14ac:dyDescent="0.25">
      <c r="C22" s="4" t="s">
        <v>59</v>
      </c>
      <c r="D22" s="14">
        <f>D20-D21</f>
        <v>0.70944271516477508</v>
      </c>
      <c r="E22" s="4" t="s">
        <v>78</v>
      </c>
    </row>
    <row r="23" spans="1:17" x14ac:dyDescent="0.25">
      <c r="C23" s="4" t="s">
        <v>59</v>
      </c>
      <c r="D23" s="14">
        <f>SUMPRODUCT(H77:Q86,H42:Q51)</f>
        <v>0.70944271516477531</v>
      </c>
      <c r="E23" s="4" t="s">
        <v>79</v>
      </c>
    </row>
    <row r="24" spans="1:17" ht="23.25" x14ac:dyDescent="0.35">
      <c r="C24" s="4" t="s">
        <v>68</v>
      </c>
      <c r="D24" s="6">
        <f>SUMPRODUCT(H18:Q18,H19:Q19)</f>
        <v>0.97986875665115292</v>
      </c>
      <c r="E24" s="4"/>
      <c r="G24" s="22" t="s">
        <v>55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</row>
    <row r="25" spans="1:17" ht="45" x14ac:dyDescent="0.25">
      <c r="C25" s="4" t="s">
        <v>67</v>
      </c>
      <c r="D25" s="6">
        <f>D24+D21</f>
        <v>1.855388542207534</v>
      </c>
      <c r="E25" s="16" t="s">
        <v>75</v>
      </c>
      <c r="G25" s="1" t="s">
        <v>58</v>
      </c>
      <c r="H25" s="1">
        <f>H4</f>
        <v>0</v>
      </c>
      <c r="I25" s="1">
        <f t="shared" ref="I25:Q25" si="5">I4</f>
        <v>0</v>
      </c>
      <c r="J25" s="1">
        <f t="shared" si="5"/>
        <v>0</v>
      </c>
      <c r="K25" s="1">
        <f t="shared" si="5"/>
        <v>0</v>
      </c>
      <c r="L25" s="1">
        <f t="shared" si="5"/>
        <v>0</v>
      </c>
      <c r="M25" s="1">
        <f t="shared" si="5"/>
        <v>0</v>
      </c>
      <c r="N25" s="1">
        <f t="shared" si="5"/>
        <v>0</v>
      </c>
      <c r="O25" s="1">
        <f t="shared" si="5"/>
        <v>0</v>
      </c>
      <c r="P25" s="1">
        <f t="shared" si="5"/>
        <v>0</v>
      </c>
      <c r="Q25" s="1">
        <f t="shared" si="5"/>
        <v>0</v>
      </c>
    </row>
    <row r="26" spans="1:17" x14ac:dyDescent="0.25">
      <c r="C26" s="4" t="s">
        <v>81</v>
      </c>
      <c r="D26" s="6">
        <f>D25-D20</f>
        <v>0.27042604148637794</v>
      </c>
      <c r="E26" s="4" t="s">
        <v>82</v>
      </c>
      <c r="G26" s="7" t="s">
        <v>28</v>
      </c>
      <c r="H26" s="4" t="s">
        <v>0</v>
      </c>
      <c r="I26" s="4" t="s">
        <v>1</v>
      </c>
      <c r="J26" s="4" t="s">
        <v>2</v>
      </c>
      <c r="K26" s="4" t="s">
        <v>3</v>
      </c>
      <c r="L26" s="4" t="s">
        <v>4</v>
      </c>
      <c r="M26" s="4" t="s">
        <v>5</v>
      </c>
      <c r="N26" s="4" t="s">
        <v>6</v>
      </c>
      <c r="O26" s="4" t="s">
        <v>7</v>
      </c>
      <c r="P26" s="4" t="s">
        <v>8</v>
      </c>
      <c r="Q26" s="4" t="s">
        <v>9</v>
      </c>
    </row>
    <row r="27" spans="1:17" x14ac:dyDescent="0.25">
      <c r="C27" s="4" t="s">
        <v>81</v>
      </c>
      <c r="D27" s="6">
        <f>SUMPRODUCT(C6:C15,D92:D101)</f>
        <v>0.27042604148637756</v>
      </c>
      <c r="E27" s="4" t="s">
        <v>83</v>
      </c>
      <c r="F27" s="12">
        <f t="shared" ref="F27:F36" si="6">F6</f>
        <v>0</v>
      </c>
      <c r="G27" s="5" t="s">
        <v>10</v>
      </c>
      <c r="H27" s="6">
        <f t="shared" ref="H27:Q27" si="7">IF(OR($C6=0,H$18=0),"",H6/H$18*$C6)</f>
        <v>0.2</v>
      </c>
      <c r="I27" s="6">
        <f t="shared" si="7"/>
        <v>0.4285714285714286</v>
      </c>
      <c r="J27" s="6" t="str">
        <f t="shared" si="7"/>
        <v/>
      </c>
      <c r="K27" s="6" t="str">
        <f t="shared" si="7"/>
        <v/>
      </c>
      <c r="L27" s="6" t="str">
        <f t="shared" si="7"/>
        <v/>
      </c>
      <c r="M27" s="6" t="str">
        <f t="shared" si="7"/>
        <v/>
      </c>
      <c r="N27" s="6" t="str">
        <f t="shared" si="7"/>
        <v/>
      </c>
      <c r="O27" s="6" t="str">
        <f t="shared" si="7"/>
        <v/>
      </c>
      <c r="P27" s="6" t="str">
        <f t="shared" si="7"/>
        <v/>
      </c>
      <c r="Q27" s="6" t="str">
        <f t="shared" si="7"/>
        <v/>
      </c>
    </row>
    <row r="28" spans="1:17" x14ac:dyDescent="0.25">
      <c r="F28" s="12">
        <f t="shared" si="6"/>
        <v>0</v>
      </c>
      <c r="G28" s="4" t="s">
        <v>11</v>
      </c>
      <c r="H28" s="6">
        <f t="shared" ref="H28:Q28" si="8">IF(OR($C7=0,H$18=0),"",H7/H$18*$C7)</f>
        <v>0.8</v>
      </c>
      <c r="I28" s="6">
        <f t="shared" si="8"/>
        <v>0</v>
      </c>
      <c r="J28" s="6" t="str">
        <f t="shared" si="8"/>
        <v/>
      </c>
      <c r="K28" s="6" t="str">
        <f t="shared" si="8"/>
        <v/>
      </c>
      <c r="L28" s="6" t="str">
        <f t="shared" si="8"/>
        <v/>
      </c>
      <c r="M28" s="6" t="str">
        <f t="shared" si="8"/>
        <v/>
      </c>
      <c r="N28" s="6" t="str">
        <f t="shared" si="8"/>
        <v/>
      </c>
      <c r="O28" s="6" t="str">
        <f t="shared" si="8"/>
        <v/>
      </c>
      <c r="P28" s="6" t="str">
        <f t="shared" si="8"/>
        <v/>
      </c>
      <c r="Q28" s="6" t="str">
        <f t="shared" si="8"/>
        <v/>
      </c>
    </row>
    <row r="29" spans="1:17" x14ac:dyDescent="0.25">
      <c r="A29" s="31"/>
      <c r="C29" s="4" t="s">
        <v>87</v>
      </c>
      <c r="D29" s="28" t="b">
        <f>D26=0</f>
        <v>0</v>
      </c>
      <c r="F29" s="12">
        <f t="shared" si="6"/>
        <v>0</v>
      </c>
      <c r="G29" s="4" t="s">
        <v>12</v>
      </c>
      <c r="H29" s="6">
        <f t="shared" ref="H29:Q29" si="9">IF(OR($C8=0,H$18=0),"",H8/H$18*$C8)</f>
        <v>0</v>
      </c>
      <c r="I29" s="6">
        <f t="shared" si="9"/>
        <v>0.5714285714285714</v>
      </c>
      <c r="J29" s="6" t="str">
        <f t="shared" si="9"/>
        <v/>
      </c>
      <c r="K29" s="6" t="str">
        <f t="shared" si="9"/>
        <v/>
      </c>
      <c r="L29" s="6" t="str">
        <f t="shared" si="9"/>
        <v/>
      </c>
      <c r="M29" s="6" t="str">
        <f t="shared" si="9"/>
        <v/>
      </c>
      <c r="N29" s="6" t="str">
        <f t="shared" si="9"/>
        <v/>
      </c>
      <c r="O29" s="6" t="str">
        <f t="shared" si="9"/>
        <v/>
      </c>
      <c r="P29" s="6" t="str">
        <f t="shared" si="9"/>
        <v/>
      </c>
      <c r="Q29" s="6" t="str">
        <f t="shared" si="9"/>
        <v/>
      </c>
    </row>
    <row r="30" spans="1:17" x14ac:dyDescent="0.25">
      <c r="C30" s="4" t="s">
        <v>88</v>
      </c>
      <c r="D30" s="28" t="b">
        <f>D21=0</f>
        <v>0</v>
      </c>
      <c r="F30" s="12">
        <f t="shared" si="6"/>
        <v>0</v>
      </c>
      <c r="G30" s="5" t="s">
        <v>13</v>
      </c>
      <c r="H30" s="6" t="str">
        <f t="shared" ref="H30:Q30" si="10">IF(OR($C9=0,H$18=0),"",H9/H$18*$C9)</f>
        <v/>
      </c>
      <c r="I30" s="6" t="str">
        <f t="shared" si="10"/>
        <v/>
      </c>
      <c r="J30" s="6" t="str">
        <f t="shared" si="10"/>
        <v/>
      </c>
      <c r="K30" s="6" t="str">
        <f t="shared" si="10"/>
        <v/>
      </c>
      <c r="L30" s="6" t="str">
        <f t="shared" si="10"/>
        <v/>
      </c>
      <c r="M30" s="6" t="str">
        <f t="shared" si="10"/>
        <v/>
      </c>
      <c r="N30" s="6" t="str">
        <f t="shared" si="10"/>
        <v/>
      </c>
      <c r="O30" s="6" t="str">
        <f t="shared" si="10"/>
        <v/>
      </c>
      <c r="P30" s="6" t="str">
        <f t="shared" si="10"/>
        <v/>
      </c>
      <c r="Q30" s="6" t="str">
        <f t="shared" si="10"/>
        <v/>
      </c>
    </row>
    <row r="31" spans="1:17" x14ac:dyDescent="0.25">
      <c r="F31" s="12">
        <f t="shared" si="6"/>
        <v>0</v>
      </c>
      <c r="G31" s="4" t="s">
        <v>14</v>
      </c>
      <c r="H31" s="6" t="str">
        <f t="shared" ref="H31:Q31" si="11">IF(OR($C10=0,H$18=0),"",H10/H$18*$C10)</f>
        <v/>
      </c>
      <c r="I31" s="6" t="str">
        <f t="shared" si="11"/>
        <v/>
      </c>
      <c r="J31" s="6" t="str">
        <f t="shared" si="11"/>
        <v/>
      </c>
      <c r="K31" s="6" t="str">
        <f t="shared" si="11"/>
        <v/>
      </c>
      <c r="L31" s="6" t="str">
        <f t="shared" si="11"/>
        <v/>
      </c>
      <c r="M31" s="6" t="str">
        <f t="shared" si="11"/>
        <v/>
      </c>
      <c r="N31" s="6" t="str">
        <f t="shared" si="11"/>
        <v/>
      </c>
      <c r="O31" s="6" t="str">
        <f t="shared" si="11"/>
        <v/>
      </c>
      <c r="P31" s="6" t="str">
        <f t="shared" si="11"/>
        <v/>
      </c>
      <c r="Q31" s="6" t="str">
        <f t="shared" si="11"/>
        <v/>
      </c>
    </row>
    <row r="32" spans="1:17" x14ac:dyDescent="0.25">
      <c r="F32" s="12">
        <f t="shared" si="6"/>
        <v>0</v>
      </c>
      <c r="G32" s="4" t="s">
        <v>15</v>
      </c>
      <c r="H32" s="6" t="str">
        <f t="shared" ref="H32:Q32" si="12">IF(OR($C11=0,H$18=0),"",H11/H$18*$C11)</f>
        <v/>
      </c>
      <c r="I32" s="6" t="str">
        <f t="shared" si="12"/>
        <v/>
      </c>
      <c r="J32" s="6" t="str">
        <f t="shared" si="12"/>
        <v/>
      </c>
      <c r="K32" s="6" t="str">
        <f t="shared" si="12"/>
        <v/>
      </c>
      <c r="L32" s="6" t="str">
        <f t="shared" si="12"/>
        <v/>
      </c>
      <c r="M32" s="6" t="str">
        <f t="shared" si="12"/>
        <v/>
      </c>
      <c r="N32" s="6" t="str">
        <f t="shared" si="12"/>
        <v/>
      </c>
      <c r="O32" s="6" t="str">
        <f t="shared" si="12"/>
        <v/>
      </c>
      <c r="P32" s="6" t="str">
        <f t="shared" si="12"/>
        <v/>
      </c>
      <c r="Q32" s="6" t="str">
        <f t="shared" si="12"/>
        <v/>
      </c>
    </row>
    <row r="33" spans="6:17" x14ac:dyDescent="0.25">
      <c r="F33" s="12">
        <f t="shared" si="6"/>
        <v>0</v>
      </c>
      <c r="G33" s="4" t="s">
        <v>16</v>
      </c>
      <c r="H33" s="6" t="str">
        <f t="shared" ref="H33:Q33" si="13">IF(OR($C12=0,H$18=0),"",H12/H$18*$C12)</f>
        <v/>
      </c>
      <c r="I33" s="6" t="str">
        <f t="shared" si="13"/>
        <v/>
      </c>
      <c r="J33" s="6" t="str">
        <f t="shared" si="13"/>
        <v/>
      </c>
      <c r="K33" s="6" t="str">
        <f t="shared" si="13"/>
        <v/>
      </c>
      <c r="L33" s="6" t="str">
        <f t="shared" si="13"/>
        <v/>
      </c>
      <c r="M33" s="6" t="str">
        <f t="shared" si="13"/>
        <v/>
      </c>
      <c r="N33" s="6" t="str">
        <f t="shared" si="13"/>
        <v/>
      </c>
      <c r="O33" s="6" t="str">
        <f t="shared" si="13"/>
        <v/>
      </c>
      <c r="P33" s="6" t="str">
        <f t="shared" si="13"/>
        <v/>
      </c>
      <c r="Q33" s="6" t="str">
        <f t="shared" si="13"/>
        <v/>
      </c>
    </row>
    <row r="34" spans="6:17" x14ac:dyDescent="0.25">
      <c r="F34" s="12">
        <f t="shared" si="6"/>
        <v>0</v>
      </c>
      <c r="G34" s="4" t="s">
        <v>17</v>
      </c>
      <c r="H34" s="6" t="str">
        <f t="shared" ref="H34:Q34" si="14">IF(OR($C13=0,H$18=0),"",H13/H$18*$C13)</f>
        <v/>
      </c>
      <c r="I34" s="6" t="str">
        <f t="shared" si="14"/>
        <v/>
      </c>
      <c r="J34" s="6" t="str">
        <f t="shared" si="14"/>
        <v/>
      </c>
      <c r="K34" s="6" t="str">
        <f t="shared" si="14"/>
        <v/>
      </c>
      <c r="L34" s="6" t="str">
        <f t="shared" si="14"/>
        <v/>
      </c>
      <c r="M34" s="6" t="str">
        <f t="shared" si="14"/>
        <v/>
      </c>
      <c r="N34" s="6" t="str">
        <f t="shared" si="14"/>
        <v/>
      </c>
      <c r="O34" s="6" t="str">
        <f t="shared" si="14"/>
        <v/>
      </c>
      <c r="P34" s="6" t="str">
        <f t="shared" si="14"/>
        <v/>
      </c>
      <c r="Q34" s="6" t="str">
        <f t="shared" si="14"/>
        <v/>
      </c>
    </row>
    <row r="35" spans="6:17" x14ac:dyDescent="0.25">
      <c r="F35" s="12">
        <f t="shared" si="6"/>
        <v>0</v>
      </c>
      <c r="G35" s="4" t="s">
        <v>18</v>
      </c>
      <c r="H35" s="6" t="str">
        <f t="shared" ref="H35:Q35" si="15">IF(OR($C14=0,H$18=0),"",H14/H$18*$C14)</f>
        <v/>
      </c>
      <c r="I35" s="6" t="str">
        <f t="shared" si="15"/>
        <v/>
      </c>
      <c r="J35" s="6" t="str">
        <f t="shared" si="15"/>
        <v/>
      </c>
      <c r="K35" s="6" t="str">
        <f t="shared" si="15"/>
        <v/>
      </c>
      <c r="L35" s="6" t="str">
        <f t="shared" si="15"/>
        <v/>
      </c>
      <c r="M35" s="6" t="str">
        <f t="shared" si="15"/>
        <v/>
      </c>
      <c r="N35" s="6" t="str">
        <f t="shared" si="15"/>
        <v/>
      </c>
      <c r="O35" s="6" t="str">
        <f t="shared" si="15"/>
        <v/>
      </c>
      <c r="P35" s="6" t="str">
        <f t="shared" si="15"/>
        <v/>
      </c>
      <c r="Q35" s="6" t="str">
        <f t="shared" si="15"/>
        <v/>
      </c>
    </row>
    <row r="36" spans="6:17" x14ac:dyDescent="0.25">
      <c r="F36" s="12">
        <f t="shared" si="6"/>
        <v>0</v>
      </c>
      <c r="G36" s="4" t="s">
        <v>19</v>
      </c>
      <c r="H36" s="6" t="str">
        <f t="shared" ref="H36:Q36" si="16">IF(OR($C15=0,H$18=0),"",H15/H$18*$C15)</f>
        <v/>
      </c>
      <c r="I36" s="6" t="str">
        <f t="shared" si="16"/>
        <v/>
      </c>
      <c r="J36" s="6" t="str">
        <f t="shared" si="16"/>
        <v/>
      </c>
      <c r="K36" s="6" t="str">
        <f t="shared" si="16"/>
        <v/>
      </c>
      <c r="L36" s="6" t="str">
        <f t="shared" si="16"/>
        <v/>
      </c>
      <c r="M36" s="6" t="str">
        <f t="shared" si="16"/>
        <v/>
      </c>
      <c r="N36" s="6" t="str">
        <f t="shared" si="16"/>
        <v/>
      </c>
      <c r="O36" s="6" t="str">
        <f t="shared" si="16"/>
        <v/>
      </c>
      <c r="P36" s="6" t="str">
        <f t="shared" si="16"/>
        <v/>
      </c>
      <c r="Q36" s="6" t="str">
        <f t="shared" si="16"/>
        <v/>
      </c>
    </row>
    <row r="37" spans="6:17" x14ac:dyDescent="0.25">
      <c r="G37" s="4" t="s">
        <v>22</v>
      </c>
      <c r="H37" s="3">
        <f>IF(SUM(H27:H36)=0,1,SUM(H27:H36))</f>
        <v>1</v>
      </c>
      <c r="I37" s="3">
        <f t="shared" ref="I37:Q37" si="17">IF(SUM(I27:I36)=0,1,SUM(I27:I36))</f>
        <v>1</v>
      </c>
      <c r="J37" s="3">
        <f t="shared" si="17"/>
        <v>1</v>
      </c>
      <c r="K37" s="3">
        <f t="shared" si="17"/>
        <v>1</v>
      </c>
      <c r="L37" s="3">
        <f t="shared" si="17"/>
        <v>1</v>
      </c>
      <c r="M37" s="3">
        <f t="shared" si="17"/>
        <v>1</v>
      </c>
      <c r="N37" s="3">
        <f t="shared" si="17"/>
        <v>1</v>
      </c>
      <c r="O37" s="3">
        <f t="shared" si="17"/>
        <v>1</v>
      </c>
      <c r="P37" s="3">
        <f t="shared" si="17"/>
        <v>1</v>
      </c>
      <c r="Q37" s="3">
        <f t="shared" si="17"/>
        <v>1</v>
      </c>
    </row>
    <row r="39" spans="6:17" ht="23.25" x14ac:dyDescent="0.35">
      <c r="G39" s="23" t="s">
        <v>57</v>
      </c>
      <c r="H39" s="23"/>
      <c r="I39" s="23"/>
      <c r="J39" s="23"/>
      <c r="K39" s="23"/>
      <c r="L39" s="23"/>
      <c r="M39" s="23"/>
      <c r="N39" s="23"/>
      <c r="O39" s="23"/>
      <c r="P39" s="23"/>
      <c r="Q39" s="23"/>
    </row>
    <row r="40" spans="6:17" x14ac:dyDescent="0.25">
      <c r="G40" s="1" t="s">
        <v>58</v>
      </c>
      <c r="H40" s="1">
        <f>H4</f>
        <v>0</v>
      </c>
      <c r="I40" s="1">
        <f t="shared" ref="I40:Q40" si="18">I4</f>
        <v>0</v>
      </c>
      <c r="J40" s="1">
        <f t="shared" si="18"/>
        <v>0</v>
      </c>
      <c r="K40" s="1">
        <f t="shared" si="18"/>
        <v>0</v>
      </c>
      <c r="L40" s="1">
        <f t="shared" si="18"/>
        <v>0</v>
      </c>
      <c r="M40" s="1">
        <f t="shared" si="18"/>
        <v>0</v>
      </c>
      <c r="N40" s="1">
        <f t="shared" si="18"/>
        <v>0</v>
      </c>
      <c r="O40" s="1">
        <f t="shared" si="18"/>
        <v>0</v>
      </c>
      <c r="P40" s="1">
        <f t="shared" si="18"/>
        <v>0</v>
      </c>
      <c r="Q40" s="1">
        <f t="shared" si="18"/>
        <v>0</v>
      </c>
    </row>
    <row r="41" spans="6:17" x14ac:dyDescent="0.25">
      <c r="G41" s="7" t="s">
        <v>31</v>
      </c>
      <c r="H41" s="4" t="s">
        <v>0</v>
      </c>
      <c r="I41" s="4" t="s">
        <v>1</v>
      </c>
      <c r="J41" s="4" t="s">
        <v>2</v>
      </c>
      <c r="K41" s="4" t="s">
        <v>3</v>
      </c>
      <c r="L41" s="4" t="s">
        <v>4</v>
      </c>
      <c r="M41" s="4" t="s">
        <v>5</v>
      </c>
      <c r="N41" s="4" t="s">
        <v>6</v>
      </c>
      <c r="O41" s="4" t="s">
        <v>7</v>
      </c>
      <c r="P41" s="4" t="s">
        <v>8</v>
      </c>
      <c r="Q41" s="4" t="s">
        <v>9</v>
      </c>
    </row>
    <row r="42" spans="6:17" x14ac:dyDescent="0.25">
      <c r="F42" s="12">
        <f t="shared" ref="F42:F51" si="19">F6</f>
        <v>0</v>
      </c>
      <c r="G42" s="5" t="s">
        <v>10</v>
      </c>
      <c r="H42" s="6">
        <f t="shared" ref="H42:Q42" si="20">IF(OR($C6="",H6=""),"",H6*$C6)</f>
        <v>8.3333333333333329E-2</v>
      </c>
      <c r="I42" s="6">
        <f t="shared" si="20"/>
        <v>0.25</v>
      </c>
      <c r="J42" s="6" t="str">
        <f t="shared" si="20"/>
        <v/>
      </c>
      <c r="K42" s="6" t="str">
        <f t="shared" si="20"/>
        <v/>
      </c>
      <c r="L42" s="6" t="str">
        <f t="shared" si="20"/>
        <v/>
      </c>
      <c r="M42" s="6" t="str">
        <f t="shared" si="20"/>
        <v/>
      </c>
      <c r="N42" s="6" t="str">
        <f t="shared" si="20"/>
        <v/>
      </c>
      <c r="O42" s="6" t="str">
        <f t="shared" si="20"/>
        <v/>
      </c>
      <c r="P42" s="6" t="str">
        <f t="shared" si="20"/>
        <v/>
      </c>
      <c r="Q42" s="6" t="str">
        <f t="shared" si="20"/>
        <v/>
      </c>
    </row>
    <row r="43" spans="6:17" x14ac:dyDescent="0.25">
      <c r="F43" s="12">
        <f t="shared" si="19"/>
        <v>0</v>
      </c>
      <c r="G43" s="4" t="s">
        <v>11</v>
      </c>
      <c r="H43" s="6">
        <f t="shared" ref="H43:Q43" si="21">IF(OR($C7="",H7=""),"",H7*$C7)</f>
        <v>0.33333333333333331</v>
      </c>
      <c r="I43" s="6">
        <f t="shared" si="21"/>
        <v>0</v>
      </c>
      <c r="J43" s="6" t="str">
        <f t="shared" si="21"/>
        <v/>
      </c>
      <c r="K43" s="6" t="str">
        <f t="shared" si="21"/>
        <v/>
      </c>
      <c r="L43" s="6" t="str">
        <f t="shared" si="21"/>
        <v/>
      </c>
      <c r="M43" s="6" t="str">
        <f t="shared" si="21"/>
        <v/>
      </c>
      <c r="N43" s="6" t="str">
        <f t="shared" si="21"/>
        <v/>
      </c>
      <c r="O43" s="6" t="str">
        <f t="shared" si="21"/>
        <v/>
      </c>
      <c r="P43" s="6" t="str">
        <f t="shared" si="21"/>
        <v/>
      </c>
      <c r="Q43" s="6" t="str">
        <f t="shared" si="21"/>
        <v/>
      </c>
    </row>
    <row r="44" spans="6:17" x14ac:dyDescent="0.25">
      <c r="F44" s="12">
        <f t="shared" si="19"/>
        <v>0</v>
      </c>
      <c r="G44" s="4" t="s">
        <v>12</v>
      </c>
      <c r="H44" s="6">
        <f t="shared" ref="H44:Q44" si="22">IF(OR($C8="",H8=""),"",H8*$C8)</f>
        <v>0</v>
      </c>
      <c r="I44" s="6">
        <f t="shared" si="22"/>
        <v>0.33333333333333331</v>
      </c>
      <c r="J44" s="6" t="str">
        <f t="shared" si="22"/>
        <v/>
      </c>
      <c r="K44" s="6" t="str">
        <f t="shared" si="22"/>
        <v/>
      </c>
      <c r="L44" s="6" t="str">
        <f t="shared" si="22"/>
        <v/>
      </c>
      <c r="M44" s="6" t="str">
        <f t="shared" si="22"/>
        <v/>
      </c>
      <c r="N44" s="6" t="str">
        <f t="shared" si="22"/>
        <v/>
      </c>
      <c r="O44" s="6" t="str">
        <f t="shared" si="22"/>
        <v/>
      </c>
      <c r="P44" s="6" t="str">
        <f t="shared" si="22"/>
        <v/>
      </c>
      <c r="Q44" s="6" t="str">
        <f t="shared" si="22"/>
        <v/>
      </c>
    </row>
    <row r="45" spans="6:17" x14ac:dyDescent="0.25">
      <c r="F45" s="12">
        <f t="shared" si="19"/>
        <v>0</v>
      </c>
      <c r="G45" s="5" t="s">
        <v>13</v>
      </c>
      <c r="H45" s="6" t="str">
        <f t="shared" ref="H45:Q45" si="23">IF(OR($C9="",H9=""),"",H9*$C9)</f>
        <v/>
      </c>
      <c r="I45" s="6" t="str">
        <f t="shared" si="23"/>
        <v/>
      </c>
      <c r="J45" s="6" t="str">
        <f t="shared" si="23"/>
        <v/>
      </c>
      <c r="K45" s="6" t="str">
        <f t="shared" si="23"/>
        <v/>
      </c>
      <c r="L45" s="6" t="str">
        <f t="shared" si="23"/>
        <v/>
      </c>
      <c r="M45" s="6" t="str">
        <f t="shared" si="23"/>
        <v/>
      </c>
      <c r="N45" s="6" t="str">
        <f t="shared" si="23"/>
        <v/>
      </c>
      <c r="O45" s="6" t="str">
        <f t="shared" si="23"/>
        <v/>
      </c>
      <c r="P45" s="6" t="str">
        <f t="shared" si="23"/>
        <v/>
      </c>
      <c r="Q45" s="6" t="str">
        <f t="shared" si="23"/>
        <v/>
      </c>
    </row>
    <row r="46" spans="6:17" x14ac:dyDescent="0.25">
      <c r="F46" s="12">
        <f t="shared" si="19"/>
        <v>0</v>
      </c>
      <c r="G46" s="4" t="s">
        <v>14</v>
      </c>
      <c r="H46" s="6" t="str">
        <f t="shared" ref="H46:Q46" si="24">IF(OR($C10="",H10=""),"",H10*$C10)</f>
        <v/>
      </c>
      <c r="I46" s="6" t="str">
        <f t="shared" si="24"/>
        <v/>
      </c>
      <c r="J46" s="6" t="str">
        <f t="shared" si="24"/>
        <v/>
      </c>
      <c r="K46" s="6" t="str">
        <f t="shared" si="24"/>
        <v/>
      </c>
      <c r="L46" s="6" t="str">
        <f t="shared" si="24"/>
        <v/>
      </c>
      <c r="M46" s="6" t="str">
        <f t="shared" si="24"/>
        <v/>
      </c>
      <c r="N46" s="6" t="str">
        <f t="shared" si="24"/>
        <v/>
      </c>
      <c r="O46" s="6" t="str">
        <f t="shared" si="24"/>
        <v/>
      </c>
      <c r="P46" s="6" t="str">
        <f t="shared" si="24"/>
        <v/>
      </c>
      <c r="Q46" s="6" t="str">
        <f t="shared" si="24"/>
        <v/>
      </c>
    </row>
    <row r="47" spans="6:17" x14ac:dyDescent="0.25">
      <c r="F47" s="12">
        <f t="shared" si="19"/>
        <v>0</v>
      </c>
      <c r="G47" s="4" t="s">
        <v>15</v>
      </c>
      <c r="H47" s="6" t="str">
        <f t="shared" ref="H47:Q47" si="25">IF(OR($C11="",H11=""),"",H11*$C11)</f>
        <v/>
      </c>
      <c r="I47" s="6" t="str">
        <f t="shared" si="25"/>
        <v/>
      </c>
      <c r="J47" s="6" t="str">
        <f t="shared" si="25"/>
        <v/>
      </c>
      <c r="K47" s="6" t="str">
        <f t="shared" si="25"/>
        <v/>
      </c>
      <c r="L47" s="6" t="str">
        <f t="shared" si="25"/>
        <v/>
      </c>
      <c r="M47" s="6" t="str">
        <f t="shared" si="25"/>
        <v/>
      </c>
      <c r="N47" s="6" t="str">
        <f t="shared" si="25"/>
        <v/>
      </c>
      <c r="O47" s="6" t="str">
        <f t="shared" si="25"/>
        <v/>
      </c>
      <c r="P47" s="6" t="str">
        <f t="shared" si="25"/>
        <v/>
      </c>
      <c r="Q47" s="6" t="str">
        <f t="shared" si="25"/>
        <v/>
      </c>
    </row>
    <row r="48" spans="6:17" x14ac:dyDescent="0.25">
      <c r="F48" s="12">
        <f t="shared" si="19"/>
        <v>0</v>
      </c>
      <c r="G48" s="4" t="s">
        <v>16</v>
      </c>
      <c r="H48" s="6" t="str">
        <f t="shared" ref="H48:Q48" si="26">IF(OR($C12="",H12=""),"",H12*$C12)</f>
        <v/>
      </c>
      <c r="I48" s="6" t="str">
        <f t="shared" si="26"/>
        <v/>
      </c>
      <c r="J48" s="6" t="str">
        <f t="shared" si="26"/>
        <v/>
      </c>
      <c r="K48" s="6" t="str">
        <f t="shared" si="26"/>
        <v/>
      </c>
      <c r="L48" s="6" t="str">
        <f t="shared" si="26"/>
        <v/>
      </c>
      <c r="M48" s="6" t="str">
        <f t="shared" si="26"/>
        <v/>
      </c>
      <c r="N48" s="6" t="str">
        <f t="shared" si="26"/>
        <v/>
      </c>
      <c r="O48" s="6" t="str">
        <f t="shared" si="26"/>
        <v/>
      </c>
      <c r="P48" s="6" t="str">
        <f t="shared" si="26"/>
        <v/>
      </c>
      <c r="Q48" s="6" t="str">
        <f t="shared" si="26"/>
        <v/>
      </c>
    </row>
    <row r="49" spans="6:17" x14ac:dyDescent="0.25">
      <c r="F49" s="12">
        <f t="shared" si="19"/>
        <v>0</v>
      </c>
      <c r="G49" s="4" t="s">
        <v>17</v>
      </c>
      <c r="H49" s="6" t="str">
        <f t="shared" ref="H49:Q49" si="27">IF(OR($C13="",H13=""),"",H13*$C13)</f>
        <v/>
      </c>
      <c r="I49" s="6" t="str">
        <f t="shared" si="27"/>
        <v/>
      </c>
      <c r="J49" s="6" t="str">
        <f t="shared" si="27"/>
        <v/>
      </c>
      <c r="K49" s="6" t="str">
        <f t="shared" si="27"/>
        <v/>
      </c>
      <c r="L49" s="6" t="str">
        <f t="shared" si="27"/>
        <v/>
      </c>
      <c r="M49" s="6" t="str">
        <f t="shared" si="27"/>
        <v/>
      </c>
      <c r="N49" s="6" t="str">
        <f t="shared" si="27"/>
        <v/>
      </c>
      <c r="O49" s="6" t="str">
        <f t="shared" si="27"/>
        <v/>
      </c>
      <c r="P49" s="6" t="str">
        <f t="shared" si="27"/>
        <v/>
      </c>
      <c r="Q49" s="6" t="str">
        <f t="shared" si="27"/>
        <v/>
      </c>
    </row>
    <row r="50" spans="6:17" x14ac:dyDescent="0.25">
      <c r="F50" s="12">
        <f t="shared" si="19"/>
        <v>0</v>
      </c>
      <c r="G50" s="4" t="s">
        <v>18</v>
      </c>
      <c r="H50" s="6" t="str">
        <f t="shared" ref="H50:Q50" si="28">IF(OR($C14="",H14=""),"",H14*$C14)</f>
        <v/>
      </c>
      <c r="I50" s="6" t="str">
        <f t="shared" si="28"/>
        <v/>
      </c>
      <c r="J50" s="6" t="str">
        <f t="shared" si="28"/>
        <v/>
      </c>
      <c r="K50" s="6" t="str">
        <f t="shared" si="28"/>
        <v/>
      </c>
      <c r="L50" s="6" t="str">
        <f t="shared" si="28"/>
        <v/>
      </c>
      <c r="M50" s="6" t="str">
        <f t="shared" si="28"/>
        <v/>
      </c>
      <c r="N50" s="6" t="str">
        <f t="shared" si="28"/>
        <v/>
      </c>
      <c r="O50" s="6" t="str">
        <f t="shared" si="28"/>
        <v/>
      </c>
      <c r="P50" s="6" t="str">
        <f t="shared" si="28"/>
        <v/>
      </c>
      <c r="Q50" s="6" t="str">
        <f t="shared" si="28"/>
        <v/>
      </c>
    </row>
    <row r="51" spans="6:17" x14ac:dyDescent="0.25">
      <c r="F51" s="12">
        <f t="shared" si="19"/>
        <v>0</v>
      </c>
      <c r="G51" s="4" t="s">
        <v>19</v>
      </c>
      <c r="H51" s="6" t="str">
        <f t="shared" ref="H51:Q51" si="29">IF(OR($C15="",H15=""),"",H15*$C15)</f>
        <v/>
      </c>
      <c r="I51" s="6" t="str">
        <f t="shared" si="29"/>
        <v/>
      </c>
      <c r="J51" s="6" t="str">
        <f t="shared" si="29"/>
        <v/>
      </c>
      <c r="K51" s="6" t="str">
        <f t="shared" si="29"/>
        <v/>
      </c>
      <c r="L51" s="6" t="str">
        <f t="shared" si="29"/>
        <v/>
      </c>
      <c r="M51" s="6" t="str">
        <f t="shared" si="29"/>
        <v/>
      </c>
      <c r="N51" s="6" t="str">
        <f t="shared" si="29"/>
        <v/>
      </c>
      <c r="O51" s="6" t="str">
        <f t="shared" si="29"/>
        <v/>
      </c>
      <c r="P51" s="6" t="str">
        <f t="shared" si="29"/>
        <v/>
      </c>
      <c r="Q51" s="6" t="str">
        <f t="shared" si="29"/>
        <v/>
      </c>
    </row>
    <row r="54" spans="6:17" ht="23.25" x14ac:dyDescent="0.35">
      <c r="G54" s="17" t="s">
        <v>60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6:17" x14ac:dyDescent="0.25">
      <c r="G55" s="1" t="s">
        <v>58</v>
      </c>
      <c r="H55" s="13">
        <f>H4</f>
        <v>0</v>
      </c>
      <c r="I55" s="13">
        <f t="shared" ref="I55:Q55" si="30">I4</f>
        <v>0</v>
      </c>
      <c r="J55" s="13">
        <f t="shared" si="30"/>
        <v>0</v>
      </c>
      <c r="K55" s="13">
        <f t="shared" si="30"/>
        <v>0</v>
      </c>
      <c r="L55" s="13">
        <f t="shared" si="30"/>
        <v>0</v>
      </c>
      <c r="M55" s="13">
        <f t="shared" si="30"/>
        <v>0</v>
      </c>
      <c r="N55" s="13">
        <f t="shared" si="30"/>
        <v>0</v>
      </c>
      <c r="O55" s="13">
        <f t="shared" si="30"/>
        <v>0</v>
      </c>
      <c r="P55" s="13">
        <f t="shared" si="30"/>
        <v>0</v>
      </c>
      <c r="Q55" s="13">
        <f t="shared" si="30"/>
        <v>0</v>
      </c>
    </row>
    <row r="56" spans="6:17" x14ac:dyDescent="0.25">
      <c r="G56" s="7" t="s">
        <v>61</v>
      </c>
      <c r="H56" s="4" t="s">
        <v>0</v>
      </c>
      <c r="I56" s="4" t="s">
        <v>1</v>
      </c>
      <c r="J56" s="4" t="s">
        <v>2</v>
      </c>
      <c r="K56" s="4" t="s">
        <v>3</v>
      </c>
      <c r="L56" s="4" t="s">
        <v>4</v>
      </c>
      <c r="M56" s="4" t="s">
        <v>5</v>
      </c>
      <c r="N56" s="4" t="s">
        <v>6</v>
      </c>
      <c r="O56" s="4" t="s">
        <v>7</v>
      </c>
      <c r="P56" s="4" t="s">
        <v>8</v>
      </c>
      <c r="Q56" s="4" t="s">
        <v>9</v>
      </c>
    </row>
    <row r="57" spans="6:17" x14ac:dyDescent="0.25">
      <c r="F57" s="12">
        <f t="shared" ref="F57:F66" si="31">F6</f>
        <v>0</v>
      </c>
      <c r="G57" s="5" t="s">
        <v>10</v>
      </c>
      <c r="H57" s="6">
        <f>IF(H27&lt;&gt;"",IF(H27=0,0,LOG(1/H27,2)),"")</f>
        <v>2.3219280948873622</v>
      </c>
      <c r="I57" s="6">
        <f t="shared" ref="I57:Q57" si="32">IF(I27&lt;&gt;"",IF(I27=0,0,LOG(1/I27,2)),"")</f>
        <v>1.2223924213364477</v>
      </c>
      <c r="J57" s="6" t="str">
        <f t="shared" si="32"/>
        <v/>
      </c>
      <c r="K57" s="6" t="str">
        <f t="shared" si="32"/>
        <v/>
      </c>
      <c r="L57" s="6" t="str">
        <f t="shared" si="32"/>
        <v/>
      </c>
      <c r="M57" s="6" t="str">
        <f t="shared" si="32"/>
        <v/>
      </c>
      <c r="N57" s="6" t="str">
        <f t="shared" si="32"/>
        <v/>
      </c>
      <c r="O57" s="6" t="str">
        <f t="shared" si="32"/>
        <v/>
      </c>
      <c r="P57" s="6" t="str">
        <f t="shared" si="32"/>
        <v/>
      </c>
      <c r="Q57" s="6" t="str">
        <f t="shared" si="32"/>
        <v/>
      </c>
    </row>
    <row r="58" spans="6:17" x14ac:dyDescent="0.25">
      <c r="F58" s="12">
        <f t="shared" si="31"/>
        <v>0</v>
      </c>
      <c r="G58" s="4" t="s">
        <v>11</v>
      </c>
      <c r="H58" s="6">
        <f t="shared" ref="H58:Q66" si="33">IF(H28&lt;&gt;"",IF(H28=0,0,LOG(1/H28,2)),"")</f>
        <v>0.32192809488736235</v>
      </c>
      <c r="I58" s="6">
        <f t="shared" si="33"/>
        <v>0</v>
      </c>
      <c r="J58" s="6" t="str">
        <f t="shared" si="33"/>
        <v/>
      </c>
      <c r="K58" s="6" t="str">
        <f t="shared" si="33"/>
        <v/>
      </c>
      <c r="L58" s="6" t="str">
        <f t="shared" si="33"/>
        <v/>
      </c>
      <c r="M58" s="6" t="str">
        <f t="shared" si="33"/>
        <v/>
      </c>
      <c r="N58" s="6" t="str">
        <f t="shared" si="33"/>
        <v/>
      </c>
      <c r="O58" s="6" t="str">
        <f t="shared" si="33"/>
        <v/>
      </c>
      <c r="P58" s="6" t="str">
        <f t="shared" si="33"/>
        <v/>
      </c>
      <c r="Q58" s="6" t="str">
        <f t="shared" si="33"/>
        <v/>
      </c>
    </row>
    <row r="59" spans="6:17" x14ac:dyDescent="0.25">
      <c r="F59" s="12">
        <f t="shared" si="31"/>
        <v>0</v>
      </c>
      <c r="G59" s="4" t="s">
        <v>12</v>
      </c>
      <c r="H59" s="6">
        <f t="shared" si="33"/>
        <v>0</v>
      </c>
      <c r="I59" s="6">
        <f t="shared" si="33"/>
        <v>0.80735492205760406</v>
      </c>
      <c r="J59" s="6" t="str">
        <f t="shared" si="33"/>
        <v/>
      </c>
      <c r="K59" s="6" t="str">
        <f t="shared" si="33"/>
        <v/>
      </c>
      <c r="L59" s="6" t="str">
        <f t="shared" si="33"/>
        <v/>
      </c>
      <c r="M59" s="6" t="str">
        <f t="shared" si="33"/>
        <v/>
      </c>
      <c r="N59" s="6" t="str">
        <f t="shared" si="33"/>
        <v/>
      </c>
      <c r="O59" s="6" t="str">
        <f t="shared" si="33"/>
        <v/>
      </c>
      <c r="P59" s="6" t="str">
        <f t="shared" si="33"/>
        <v/>
      </c>
      <c r="Q59" s="6" t="str">
        <f t="shared" si="33"/>
        <v/>
      </c>
    </row>
    <row r="60" spans="6:17" x14ac:dyDescent="0.25">
      <c r="F60" s="12">
        <f t="shared" si="31"/>
        <v>0</v>
      </c>
      <c r="G60" s="5" t="s">
        <v>13</v>
      </c>
      <c r="H60" s="6" t="str">
        <f t="shared" si="33"/>
        <v/>
      </c>
      <c r="I60" s="6" t="str">
        <f t="shared" si="33"/>
        <v/>
      </c>
      <c r="J60" s="6" t="str">
        <f t="shared" si="33"/>
        <v/>
      </c>
      <c r="K60" s="6" t="str">
        <f t="shared" si="33"/>
        <v/>
      </c>
      <c r="L60" s="6" t="str">
        <f t="shared" si="33"/>
        <v/>
      </c>
      <c r="M60" s="6" t="str">
        <f t="shared" si="33"/>
        <v/>
      </c>
      <c r="N60" s="6" t="str">
        <f t="shared" si="33"/>
        <v/>
      </c>
      <c r="O60" s="6" t="str">
        <f t="shared" si="33"/>
        <v/>
      </c>
      <c r="P60" s="6" t="str">
        <f t="shared" si="33"/>
        <v/>
      </c>
      <c r="Q60" s="6" t="str">
        <f t="shared" si="33"/>
        <v/>
      </c>
    </row>
    <row r="61" spans="6:17" x14ac:dyDescent="0.25">
      <c r="F61" s="12">
        <f t="shared" si="31"/>
        <v>0</v>
      </c>
      <c r="G61" s="4" t="s">
        <v>14</v>
      </c>
      <c r="H61" s="6" t="str">
        <f t="shared" si="33"/>
        <v/>
      </c>
      <c r="I61" s="6" t="str">
        <f t="shared" si="33"/>
        <v/>
      </c>
      <c r="J61" s="6" t="str">
        <f t="shared" si="33"/>
        <v/>
      </c>
      <c r="K61" s="6" t="str">
        <f t="shared" si="33"/>
        <v/>
      </c>
      <c r="L61" s="6" t="str">
        <f t="shared" si="33"/>
        <v/>
      </c>
      <c r="M61" s="6" t="str">
        <f t="shared" si="33"/>
        <v/>
      </c>
      <c r="N61" s="6" t="str">
        <f t="shared" si="33"/>
        <v/>
      </c>
      <c r="O61" s="6" t="str">
        <f t="shared" si="33"/>
        <v/>
      </c>
      <c r="P61" s="6" t="str">
        <f t="shared" si="33"/>
        <v/>
      </c>
      <c r="Q61" s="6" t="str">
        <f t="shared" si="33"/>
        <v/>
      </c>
    </row>
    <row r="62" spans="6:17" x14ac:dyDescent="0.25">
      <c r="F62" s="12">
        <f t="shared" si="31"/>
        <v>0</v>
      </c>
      <c r="G62" s="4" t="s">
        <v>15</v>
      </c>
      <c r="H62" s="6" t="str">
        <f t="shared" si="33"/>
        <v/>
      </c>
      <c r="I62" s="6" t="str">
        <f t="shared" si="33"/>
        <v/>
      </c>
      <c r="J62" s="6" t="str">
        <f t="shared" si="33"/>
        <v/>
      </c>
      <c r="K62" s="6" t="str">
        <f t="shared" si="33"/>
        <v/>
      </c>
      <c r="L62" s="6" t="str">
        <f t="shared" si="33"/>
        <v/>
      </c>
      <c r="M62" s="6" t="str">
        <f t="shared" si="33"/>
        <v/>
      </c>
      <c r="N62" s="6" t="str">
        <f t="shared" si="33"/>
        <v/>
      </c>
      <c r="O62" s="6" t="str">
        <f t="shared" si="33"/>
        <v/>
      </c>
      <c r="P62" s="6" t="str">
        <f t="shared" si="33"/>
        <v/>
      </c>
      <c r="Q62" s="6" t="str">
        <f t="shared" si="33"/>
        <v/>
      </c>
    </row>
    <row r="63" spans="6:17" x14ac:dyDescent="0.25">
      <c r="F63" s="12">
        <f t="shared" si="31"/>
        <v>0</v>
      </c>
      <c r="G63" s="4" t="s">
        <v>16</v>
      </c>
      <c r="H63" s="6" t="str">
        <f t="shared" si="33"/>
        <v/>
      </c>
      <c r="I63" s="6" t="str">
        <f t="shared" si="33"/>
        <v/>
      </c>
      <c r="J63" s="6" t="str">
        <f t="shared" si="33"/>
        <v/>
      </c>
      <c r="K63" s="6" t="str">
        <f t="shared" si="33"/>
        <v/>
      </c>
      <c r="L63" s="6" t="str">
        <f t="shared" si="33"/>
        <v/>
      </c>
      <c r="M63" s="6" t="str">
        <f t="shared" si="33"/>
        <v/>
      </c>
      <c r="N63" s="6" t="str">
        <f t="shared" si="33"/>
        <v/>
      </c>
      <c r="O63" s="6" t="str">
        <f t="shared" si="33"/>
        <v/>
      </c>
      <c r="P63" s="6" t="str">
        <f t="shared" si="33"/>
        <v/>
      </c>
      <c r="Q63" s="6" t="str">
        <f t="shared" si="33"/>
        <v/>
      </c>
    </row>
    <row r="64" spans="6:17" x14ac:dyDescent="0.25">
      <c r="F64" s="12">
        <f t="shared" si="31"/>
        <v>0</v>
      </c>
      <c r="G64" s="4" t="s">
        <v>17</v>
      </c>
      <c r="H64" s="6" t="str">
        <f t="shared" si="33"/>
        <v/>
      </c>
      <c r="I64" s="6" t="str">
        <f t="shared" si="33"/>
        <v/>
      </c>
      <c r="J64" s="6" t="str">
        <f t="shared" si="33"/>
        <v/>
      </c>
      <c r="K64" s="6" t="str">
        <f t="shared" si="33"/>
        <v/>
      </c>
      <c r="L64" s="6" t="str">
        <f t="shared" si="33"/>
        <v/>
      </c>
      <c r="M64" s="6" t="str">
        <f t="shared" si="33"/>
        <v/>
      </c>
      <c r="N64" s="6" t="str">
        <f t="shared" si="33"/>
        <v/>
      </c>
      <c r="O64" s="6" t="str">
        <f t="shared" si="33"/>
        <v/>
      </c>
      <c r="P64" s="6" t="str">
        <f t="shared" si="33"/>
        <v/>
      </c>
      <c r="Q64" s="6" t="str">
        <f t="shared" si="33"/>
        <v/>
      </c>
    </row>
    <row r="65" spans="6:17" x14ac:dyDescent="0.25">
      <c r="F65" s="12">
        <f t="shared" si="31"/>
        <v>0</v>
      </c>
      <c r="G65" s="4" t="s">
        <v>18</v>
      </c>
      <c r="H65" s="6" t="str">
        <f t="shared" si="33"/>
        <v/>
      </c>
      <c r="I65" s="6" t="str">
        <f t="shared" si="33"/>
        <v/>
      </c>
      <c r="J65" s="6" t="str">
        <f t="shared" si="33"/>
        <v/>
      </c>
      <c r="K65" s="6" t="str">
        <f t="shared" si="33"/>
        <v/>
      </c>
      <c r="L65" s="6" t="str">
        <f t="shared" si="33"/>
        <v/>
      </c>
      <c r="M65" s="6" t="str">
        <f t="shared" si="33"/>
        <v/>
      </c>
      <c r="N65" s="6" t="str">
        <f t="shared" si="33"/>
        <v/>
      </c>
      <c r="O65" s="6" t="str">
        <f t="shared" si="33"/>
        <v/>
      </c>
      <c r="P65" s="6" t="str">
        <f t="shared" si="33"/>
        <v/>
      </c>
      <c r="Q65" s="6" t="str">
        <f t="shared" si="33"/>
        <v/>
      </c>
    </row>
    <row r="66" spans="6:17" x14ac:dyDescent="0.25">
      <c r="F66" s="12">
        <f t="shared" si="31"/>
        <v>0</v>
      </c>
      <c r="G66" s="4" t="s">
        <v>19</v>
      </c>
      <c r="H66" s="6" t="str">
        <f t="shared" si="33"/>
        <v/>
      </c>
      <c r="I66" s="6" t="str">
        <f t="shared" si="33"/>
        <v/>
      </c>
      <c r="J66" s="6" t="str">
        <f t="shared" si="33"/>
        <v/>
      </c>
      <c r="K66" s="6" t="str">
        <f t="shared" si="33"/>
        <v/>
      </c>
      <c r="L66" s="6" t="str">
        <f t="shared" si="33"/>
        <v/>
      </c>
      <c r="M66" s="6" t="str">
        <f t="shared" si="33"/>
        <v/>
      </c>
      <c r="N66" s="6" t="str">
        <f t="shared" si="33"/>
        <v/>
      </c>
      <c r="O66" s="6" t="str">
        <f t="shared" si="33"/>
        <v/>
      </c>
      <c r="P66" s="6" t="str">
        <f t="shared" si="33"/>
        <v/>
      </c>
      <c r="Q66" s="6" t="str">
        <f t="shared" si="33"/>
        <v/>
      </c>
    </row>
    <row r="69" spans="6:17" ht="23.25" x14ac:dyDescent="0.35">
      <c r="G69" s="18" t="s">
        <v>63</v>
      </c>
      <c r="H69" s="18"/>
      <c r="I69" s="18"/>
      <c r="J69" s="18"/>
      <c r="K69" s="18"/>
      <c r="L69" s="18"/>
      <c r="M69" s="18"/>
      <c r="N69" s="18"/>
      <c r="O69" s="18"/>
      <c r="P69" s="18"/>
      <c r="Q69" s="18"/>
    </row>
    <row r="70" spans="6:17" x14ac:dyDescent="0.25">
      <c r="G70" s="7" t="s">
        <v>62</v>
      </c>
      <c r="H70" s="4" t="s">
        <v>0</v>
      </c>
      <c r="I70" s="4" t="s">
        <v>1</v>
      </c>
      <c r="J70" s="4" t="s">
        <v>2</v>
      </c>
      <c r="K70" s="4" t="s">
        <v>3</v>
      </c>
      <c r="L70" s="4" t="s">
        <v>4</v>
      </c>
      <c r="M70" s="4" t="s">
        <v>5</v>
      </c>
      <c r="N70" s="4" t="s">
        <v>6</v>
      </c>
      <c r="O70" s="4" t="s">
        <v>7</v>
      </c>
      <c r="P70" s="4" t="s">
        <v>8</v>
      </c>
      <c r="Q70" s="4" t="s">
        <v>9</v>
      </c>
    </row>
    <row r="71" spans="6:17" x14ac:dyDescent="0.25">
      <c r="G71" s="4" t="s">
        <v>20</v>
      </c>
      <c r="H71" s="6">
        <f>SUMPRODUCT(H27:H36,H57:H66)</f>
        <v>0.72192809488736231</v>
      </c>
      <c r="I71" s="6">
        <f t="shared" ref="I71:Q71" si="34">SUMPRODUCT(I27:I36,I57:I66)</f>
        <v>0.98522813603425141</v>
      </c>
      <c r="J71" s="6">
        <f t="shared" si="34"/>
        <v>0</v>
      </c>
      <c r="K71" s="6">
        <f t="shared" si="34"/>
        <v>0</v>
      </c>
      <c r="L71" s="6">
        <f t="shared" si="34"/>
        <v>0</v>
      </c>
      <c r="M71" s="6">
        <f t="shared" si="34"/>
        <v>0</v>
      </c>
      <c r="N71" s="6">
        <f t="shared" si="34"/>
        <v>0</v>
      </c>
      <c r="O71" s="6">
        <f t="shared" si="34"/>
        <v>0</v>
      </c>
      <c r="P71" s="6">
        <f t="shared" si="34"/>
        <v>0</v>
      </c>
      <c r="Q71" s="6">
        <f t="shared" si="34"/>
        <v>0</v>
      </c>
    </row>
    <row r="74" spans="6:17" ht="23.25" x14ac:dyDescent="0.35">
      <c r="G74" s="17" t="s">
        <v>77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6:17" x14ac:dyDescent="0.25">
      <c r="G75" s="1" t="s">
        <v>58</v>
      </c>
      <c r="H75" s="13">
        <f>H25</f>
        <v>0</v>
      </c>
      <c r="I75" s="13">
        <f t="shared" ref="I75:Q75" si="35">I25</f>
        <v>0</v>
      </c>
      <c r="J75" s="13">
        <f t="shared" si="35"/>
        <v>0</v>
      </c>
      <c r="K75" s="13">
        <f t="shared" si="35"/>
        <v>0</v>
      </c>
      <c r="L75" s="13">
        <f t="shared" si="35"/>
        <v>0</v>
      </c>
      <c r="M75" s="13">
        <f t="shared" si="35"/>
        <v>0</v>
      </c>
      <c r="N75" s="13">
        <f t="shared" si="35"/>
        <v>0</v>
      </c>
      <c r="O75" s="13">
        <f t="shared" si="35"/>
        <v>0</v>
      </c>
      <c r="P75" s="13">
        <f t="shared" si="35"/>
        <v>0</v>
      </c>
      <c r="Q75" s="13">
        <f t="shared" si="35"/>
        <v>0</v>
      </c>
    </row>
    <row r="76" spans="6:17" x14ac:dyDescent="0.25">
      <c r="G76" s="7" t="s">
        <v>76</v>
      </c>
      <c r="H76" s="4" t="s">
        <v>0</v>
      </c>
      <c r="I76" s="4" t="s">
        <v>1</v>
      </c>
      <c r="J76" s="4" t="s">
        <v>2</v>
      </c>
      <c r="K76" s="4" t="s">
        <v>3</v>
      </c>
      <c r="L76" s="4" t="s">
        <v>4</v>
      </c>
      <c r="M76" s="4" t="s">
        <v>5</v>
      </c>
      <c r="N76" s="4" t="s">
        <v>6</v>
      </c>
      <c r="O76" s="4" t="s">
        <v>7</v>
      </c>
      <c r="P76" s="4" t="s">
        <v>8</v>
      </c>
      <c r="Q76" s="4" t="s">
        <v>9</v>
      </c>
    </row>
    <row r="77" spans="6:17" x14ac:dyDescent="0.25">
      <c r="F77" s="12">
        <f>F27</f>
        <v>0</v>
      </c>
      <c r="G77" s="5" t="s">
        <v>10</v>
      </c>
      <c r="H77" s="6">
        <f>IF(H42="","",IFERROR(LOG(H42/(H$18*$C6),2),0))</f>
        <v>-0.73696559416620588</v>
      </c>
      <c r="I77" s="6">
        <f t="shared" ref="I77:Q77" si="36">IF(I42="","",IFERROR(LOG(I42/(I$18*$C6),2),0))</f>
        <v>0.36257007938470842</v>
      </c>
      <c r="J77" s="6" t="str">
        <f t="shared" si="36"/>
        <v/>
      </c>
      <c r="K77" s="6" t="str">
        <f t="shared" si="36"/>
        <v/>
      </c>
      <c r="L77" s="6" t="str">
        <f t="shared" si="36"/>
        <v/>
      </c>
      <c r="M77" s="6" t="str">
        <f t="shared" si="36"/>
        <v/>
      </c>
      <c r="N77" s="6" t="str">
        <f t="shared" si="36"/>
        <v/>
      </c>
      <c r="O77" s="6" t="str">
        <f t="shared" si="36"/>
        <v/>
      </c>
      <c r="P77" s="6" t="str">
        <f t="shared" si="36"/>
        <v/>
      </c>
      <c r="Q77" s="6" t="str">
        <f t="shared" si="36"/>
        <v/>
      </c>
    </row>
    <row r="78" spans="6:17" x14ac:dyDescent="0.25">
      <c r="F78" s="12">
        <f t="shared" ref="F78:F86" si="37">F28</f>
        <v>0</v>
      </c>
      <c r="G78" s="4" t="s">
        <v>11</v>
      </c>
      <c r="H78" s="6">
        <f t="shared" ref="H78:Q86" si="38">IF(H43="","",IFERROR(LOG(H43/(H$18*$C7),2),0))</f>
        <v>1.2630344058337941</v>
      </c>
      <c r="I78" s="6">
        <f t="shared" si="38"/>
        <v>0</v>
      </c>
      <c r="J78" s="6" t="str">
        <f t="shared" si="38"/>
        <v/>
      </c>
      <c r="K78" s="6" t="str">
        <f t="shared" si="38"/>
        <v/>
      </c>
      <c r="L78" s="6" t="str">
        <f t="shared" si="38"/>
        <v/>
      </c>
      <c r="M78" s="6" t="str">
        <f t="shared" si="38"/>
        <v/>
      </c>
      <c r="N78" s="6" t="str">
        <f t="shared" si="38"/>
        <v/>
      </c>
      <c r="O78" s="6" t="str">
        <f t="shared" si="38"/>
        <v/>
      </c>
      <c r="P78" s="6" t="str">
        <f t="shared" si="38"/>
        <v/>
      </c>
      <c r="Q78" s="6" t="str">
        <f t="shared" si="38"/>
        <v/>
      </c>
    </row>
    <row r="79" spans="6:17" x14ac:dyDescent="0.25">
      <c r="F79" s="12">
        <f t="shared" si="37"/>
        <v>0</v>
      </c>
      <c r="G79" s="4" t="s">
        <v>12</v>
      </c>
      <c r="H79" s="6">
        <f t="shared" si="38"/>
        <v>0</v>
      </c>
      <c r="I79" s="6">
        <f t="shared" si="38"/>
        <v>0.77760757866355223</v>
      </c>
      <c r="J79" s="6" t="str">
        <f t="shared" si="38"/>
        <v/>
      </c>
      <c r="K79" s="6" t="str">
        <f t="shared" si="38"/>
        <v/>
      </c>
      <c r="L79" s="6" t="str">
        <f t="shared" si="38"/>
        <v/>
      </c>
      <c r="M79" s="6" t="str">
        <f t="shared" si="38"/>
        <v/>
      </c>
      <c r="N79" s="6" t="str">
        <f t="shared" si="38"/>
        <v/>
      </c>
      <c r="O79" s="6" t="str">
        <f t="shared" si="38"/>
        <v/>
      </c>
      <c r="P79" s="6" t="str">
        <f t="shared" si="38"/>
        <v/>
      </c>
      <c r="Q79" s="6" t="str">
        <f t="shared" si="38"/>
        <v/>
      </c>
    </row>
    <row r="80" spans="6:17" x14ac:dyDescent="0.25">
      <c r="F80" s="12">
        <f t="shared" si="37"/>
        <v>0</v>
      </c>
      <c r="G80" s="5" t="s">
        <v>13</v>
      </c>
      <c r="H80" s="6" t="str">
        <f t="shared" si="38"/>
        <v/>
      </c>
      <c r="I80" s="6" t="str">
        <f t="shared" si="38"/>
        <v/>
      </c>
      <c r="J80" s="6" t="str">
        <f t="shared" si="38"/>
        <v/>
      </c>
      <c r="K80" s="6" t="str">
        <f t="shared" si="38"/>
        <v/>
      </c>
      <c r="L80" s="6" t="str">
        <f t="shared" si="38"/>
        <v/>
      </c>
      <c r="M80" s="6" t="str">
        <f t="shared" si="38"/>
        <v/>
      </c>
      <c r="N80" s="6" t="str">
        <f t="shared" si="38"/>
        <v/>
      </c>
      <c r="O80" s="6" t="str">
        <f t="shared" si="38"/>
        <v/>
      </c>
      <c r="P80" s="6" t="str">
        <f t="shared" si="38"/>
        <v/>
      </c>
      <c r="Q80" s="6" t="str">
        <f t="shared" si="38"/>
        <v/>
      </c>
    </row>
    <row r="81" spans="3:17" x14ac:dyDescent="0.25">
      <c r="F81" s="12">
        <f t="shared" si="37"/>
        <v>0</v>
      </c>
      <c r="G81" s="4" t="s">
        <v>14</v>
      </c>
      <c r="H81" s="6" t="str">
        <f t="shared" si="38"/>
        <v/>
      </c>
      <c r="I81" s="6" t="str">
        <f t="shared" si="38"/>
        <v/>
      </c>
      <c r="J81" s="6" t="str">
        <f t="shared" si="38"/>
        <v/>
      </c>
      <c r="K81" s="6" t="str">
        <f t="shared" si="38"/>
        <v/>
      </c>
      <c r="L81" s="6" t="str">
        <f t="shared" si="38"/>
        <v/>
      </c>
      <c r="M81" s="6" t="str">
        <f t="shared" si="38"/>
        <v/>
      </c>
      <c r="N81" s="6" t="str">
        <f t="shared" si="38"/>
        <v/>
      </c>
      <c r="O81" s="6" t="str">
        <f t="shared" si="38"/>
        <v/>
      </c>
      <c r="P81" s="6" t="str">
        <f t="shared" si="38"/>
        <v/>
      </c>
      <c r="Q81" s="6" t="str">
        <f t="shared" si="38"/>
        <v/>
      </c>
    </row>
    <row r="82" spans="3:17" x14ac:dyDescent="0.25">
      <c r="F82" s="12">
        <f t="shared" si="37"/>
        <v>0</v>
      </c>
      <c r="G82" s="4" t="s">
        <v>15</v>
      </c>
      <c r="H82" s="6" t="str">
        <f t="shared" si="38"/>
        <v/>
      </c>
      <c r="I82" s="6" t="str">
        <f t="shared" si="38"/>
        <v/>
      </c>
      <c r="J82" s="6" t="str">
        <f t="shared" si="38"/>
        <v/>
      </c>
      <c r="K82" s="6" t="str">
        <f t="shared" si="38"/>
        <v/>
      </c>
      <c r="L82" s="6" t="str">
        <f t="shared" si="38"/>
        <v/>
      </c>
      <c r="M82" s="6" t="str">
        <f t="shared" si="38"/>
        <v/>
      </c>
      <c r="N82" s="6" t="str">
        <f t="shared" si="38"/>
        <v/>
      </c>
      <c r="O82" s="6" t="str">
        <f t="shared" si="38"/>
        <v/>
      </c>
      <c r="P82" s="6" t="str">
        <f t="shared" si="38"/>
        <v/>
      </c>
      <c r="Q82" s="6" t="str">
        <f t="shared" si="38"/>
        <v/>
      </c>
    </row>
    <row r="83" spans="3:17" x14ac:dyDescent="0.25">
      <c r="F83" s="12">
        <f t="shared" si="37"/>
        <v>0</v>
      </c>
      <c r="G83" s="4" t="s">
        <v>16</v>
      </c>
      <c r="H83" s="6" t="str">
        <f t="shared" si="38"/>
        <v/>
      </c>
      <c r="I83" s="6" t="str">
        <f t="shared" si="38"/>
        <v/>
      </c>
      <c r="J83" s="6" t="str">
        <f t="shared" si="38"/>
        <v/>
      </c>
      <c r="K83" s="6" t="str">
        <f t="shared" si="38"/>
        <v/>
      </c>
      <c r="L83" s="6" t="str">
        <f t="shared" si="38"/>
        <v/>
      </c>
      <c r="M83" s="6" t="str">
        <f t="shared" si="38"/>
        <v/>
      </c>
      <c r="N83" s="6" t="str">
        <f t="shared" si="38"/>
        <v/>
      </c>
      <c r="O83" s="6" t="str">
        <f t="shared" si="38"/>
        <v/>
      </c>
      <c r="P83" s="6" t="str">
        <f t="shared" si="38"/>
        <v/>
      </c>
      <c r="Q83" s="6" t="str">
        <f t="shared" si="38"/>
        <v/>
      </c>
    </row>
    <row r="84" spans="3:17" x14ac:dyDescent="0.25">
      <c r="F84" s="12">
        <f t="shared" si="37"/>
        <v>0</v>
      </c>
      <c r="G84" s="4" t="s">
        <v>17</v>
      </c>
      <c r="H84" s="6" t="str">
        <f t="shared" si="38"/>
        <v/>
      </c>
      <c r="I84" s="6" t="str">
        <f t="shared" si="38"/>
        <v/>
      </c>
      <c r="J84" s="6" t="str">
        <f t="shared" si="38"/>
        <v/>
      </c>
      <c r="K84" s="6" t="str">
        <f t="shared" si="38"/>
        <v/>
      </c>
      <c r="L84" s="6" t="str">
        <f t="shared" si="38"/>
        <v/>
      </c>
      <c r="M84" s="6" t="str">
        <f t="shared" si="38"/>
        <v/>
      </c>
      <c r="N84" s="6" t="str">
        <f t="shared" si="38"/>
        <v/>
      </c>
      <c r="O84" s="6" t="str">
        <f t="shared" si="38"/>
        <v/>
      </c>
      <c r="P84" s="6" t="str">
        <f t="shared" si="38"/>
        <v/>
      </c>
      <c r="Q84" s="6" t="str">
        <f t="shared" si="38"/>
        <v/>
      </c>
    </row>
    <row r="85" spans="3:17" x14ac:dyDescent="0.25">
      <c r="F85" s="12">
        <f t="shared" si="37"/>
        <v>0</v>
      </c>
      <c r="G85" s="4" t="s">
        <v>18</v>
      </c>
      <c r="H85" s="6" t="str">
        <f t="shared" si="38"/>
        <v/>
      </c>
      <c r="I85" s="6" t="str">
        <f t="shared" si="38"/>
        <v/>
      </c>
      <c r="J85" s="6" t="str">
        <f t="shared" si="38"/>
        <v/>
      </c>
      <c r="K85" s="6" t="str">
        <f t="shared" si="38"/>
        <v/>
      </c>
      <c r="L85" s="6" t="str">
        <f t="shared" si="38"/>
        <v/>
      </c>
      <c r="M85" s="6" t="str">
        <f t="shared" si="38"/>
        <v/>
      </c>
      <c r="N85" s="6" t="str">
        <f t="shared" si="38"/>
        <v/>
      </c>
      <c r="O85" s="6" t="str">
        <f t="shared" si="38"/>
        <v/>
      </c>
      <c r="P85" s="6" t="str">
        <f t="shared" si="38"/>
        <v/>
      </c>
      <c r="Q85" s="6" t="str">
        <f t="shared" si="38"/>
        <v/>
      </c>
    </row>
    <row r="86" spans="3:17" x14ac:dyDescent="0.25">
      <c r="F86" s="12">
        <f t="shared" si="37"/>
        <v>0</v>
      </c>
      <c r="G86" s="4" t="s">
        <v>19</v>
      </c>
      <c r="H86" s="6" t="str">
        <f t="shared" si="38"/>
        <v/>
      </c>
      <c r="I86" s="6" t="str">
        <f t="shared" si="38"/>
        <v/>
      </c>
      <c r="J86" s="6" t="str">
        <f t="shared" si="38"/>
        <v/>
      </c>
      <c r="K86" s="6" t="str">
        <f t="shared" si="38"/>
        <v/>
      </c>
      <c r="L86" s="6" t="str">
        <f t="shared" si="38"/>
        <v/>
      </c>
      <c r="M86" s="6" t="str">
        <f t="shared" si="38"/>
        <v/>
      </c>
      <c r="N86" s="6" t="str">
        <f t="shared" si="38"/>
        <v/>
      </c>
      <c r="O86" s="6" t="str">
        <f t="shared" si="38"/>
        <v/>
      </c>
      <c r="P86" s="6" t="str">
        <f t="shared" si="38"/>
        <v/>
      </c>
      <c r="Q86" s="6" t="str">
        <f t="shared" si="38"/>
        <v/>
      </c>
    </row>
    <row r="89" spans="3:17" ht="23.25" x14ac:dyDescent="0.35">
      <c r="C89" s="27" t="s">
        <v>86</v>
      </c>
      <c r="D89" s="27"/>
      <c r="G89" s="17" t="s">
        <v>84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3:17" x14ac:dyDescent="0.25">
      <c r="C90" s="4"/>
      <c r="D90" s="4"/>
      <c r="G90" s="1" t="s">
        <v>58</v>
      </c>
      <c r="H90" s="13">
        <f>H40</f>
        <v>0</v>
      </c>
      <c r="I90" s="13">
        <f t="shared" ref="I90:Q90" si="39">I40</f>
        <v>0</v>
      </c>
      <c r="J90" s="13">
        <f t="shared" si="39"/>
        <v>0</v>
      </c>
      <c r="K90" s="13">
        <f t="shared" si="39"/>
        <v>0</v>
      </c>
      <c r="L90" s="13">
        <f t="shared" si="39"/>
        <v>0</v>
      </c>
      <c r="M90" s="13">
        <f t="shared" si="39"/>
        <v>0</v>
      </c>
      <c r="N90" s="13">
        <f t="shared" si="39"/>
        <v>0</v>
      </c>
      <c r="O90" s="13">
        <f t="shared" si="39"/>
        <v>0</v>
      </c>
      <c r="P90" s="13">
        <f t="shared" si="39"/>
        <v>0</v>
      </c>
      <c r="Q90" s="13">
        <f t="shared" si="39"/>
        <v>0</v>
      </c>
    </row>
    <row r="91" spans="3:17" x14ac:dyDescent="0.25">
      <c r="C91" s="4"/>
      <c r="D91" s="4" t="s">
        <v>85</v>
      </c>
      <c r="G91" s="7" t="s">
        <v>76</v>
      </c>
      <c r="H91" s="4" t="s">
        <v>0</v>
      </c>
      <c r="I91" s="4" t="s">
        <v>1</v>
      </c>
      <c r="J91" s="4" t="s">
        <v>2</v>
      </c>
      <c r="K91" s="4" t="s">
        <v>3</v>
      </c>
      <c r="L91" s="4" t="s">
        <v>4</v>
      </c>
      <c r="M91" s="4" t="s">
        <v>5</v>
      </c>
      <c r="N91" s="4" t="s">
        <v>6</v>
      </c>
      <c r="O91" s="4" t="s">
        <v>7</v>
      </c>
      <c r="P91" s="4" t="s">
        <v>8</v>
      </c>
      <c r="Q91" s="4" t="s">
        <v>9</v>
      </c>
    </row>
    <row r="92" spans="3:17" x14ac:dyDescent="0.25">
      <c r="C92" s="5" t="s">
        <v>10</v>
      </c>
      <c r="D92" s="6">
        <f t="shared" ref="D92:D101" si="40">SUM(H92:Q92)</f>
        <v>0.81127812445913272</v>
      </c>
      <c r="F92" s="12">
        <f>F42</f>
        <v>0</v>
      </c>
      <c r="G92" s="5" t="s">
        <v>10</v>
      </c>
      <c r="H92" s="6">
        <f>IF(H6="","",IFERROR(H6*LOG(1/H6,2),0))</f>
        <v>0.5</v>
      </c>
      <c r="I92" s="6">
        <f t="shared" ref="I92:Q92" si="41">IF(I6="","",IFERROR(I6*LOG(1/I6,2),0))</f>
        <v>0.31127812445913278</v>
      </c>
      <c r="J92" s="6" t="str">
        <f t="shared" si="41"/>
        <v/>
      </c>
      <c r="K92" s="6" t="str">
        <f t="shared" si="41"/>
        <v/>
      </c>
      <c r="L92" s="6" t="str">
        <f t="shared" si="41"/>
        <v/>
      </c>
      <c r="M92" s="6" t="str">
        <f t="shared" si="41"/>
        <v/>
      </c>
      <c r="N92" s="6" t="str">
        <f t="shared" si="41"/>
        <v/>
      </c>
      <c r="O92" s="6" t="str">
        <f t="shared" si="41"/>
        <v/>
      </c>
      <c r="P92" s="6" t="str">
        <f t="shared" si="41"/>
        <v/>
      </c>
      <c r="Q92" s="6" t="str">
        <f t="shared" si="41"/>
        <v/>
      </c>
    </row>
    <row r="93" spans="3:17" x14ac:dyDescent="0.25">
      <c r="C93" s="4" t="s">
        <v>11</v>
      </c>
      <c r="D93" s="6">
        <f t="shared" si="40"/>
        <v>0</v>
      </c>
      <c r="F93" s="12">
        <f t="shared" ref="F93:F101" si="42">F43</f>
        <v>0</v>
      </c>
      <c r="G93" s="4" t="s">
        <v>11</v>
      </c>
      <c r="H93" s="6">
        <f t="shared" ref="H93:Q101" si="43">IF(H7="","",IFERROR(H7*LOG(1/H7,2),0))</f>
        <v>0</v>
      </c>
      <c r="I93" s="6">
        <f t="shared" si="43"/>
        <v>0</v>
      </c>
      <c r="J93" s="6" t="str">
        <f t="shared" si="43"/>
        <v/>
      </c>
      <c r="K93" s="6" t="str">
        <f t="shared" si="43"/>
        <v/>
      </c>
      <c r="L93" s="6" t="str">
        <f t="shared" si="43"/>
        <v/>
      </c>
      <c r="M93" s="6" t="str">
        <f t="shared" si="43"/>
        <v/>
      </c>
      <c r="N93" s="6" t="str">
        <f t="shared" si="43"/>
        <v/>
      </c>
      <c r="O93" s="6" t="str">
        <f t="shared" si="43"/>
        <v/>
      </c>
      <c r="P93" s="6" t="str">
        <f t="shared" si="43"/>
        <v/>
      </c>
      <c r="Q93" s="6" t="str">
        <f t="shared" si="43"/>
        <v/>
      </c>
    </row>
    <row r="94" spans="3:17" x14ac:dyDescent="0.25">
      <c r="C94" s="4" t="s">
        <v>12</v>
      </c>
      <c r="D94" s="6">
        <f t="shared" si="40"/>
        <v>0</v>
      </c>
      <c r="F94" s="12">
        <f t="shared" si="42"/>
        <v>0</v>
      </c>
      <c r="G94" s="4" t="s">
        <v>12</v>
      </c>
      <c r="H94" s="6">
        <f t="shared" si="43"/>
        <v>0</v>
      </c>
      <c r="I94" s="6">
        <f t="shared" si="43"/>
        <v>0</v>
      </c>
      <c r="J94" s="6" t="str">
        <f t="shared" si="43"/>
        <v/>
      </c>
      <c r="K94" s="6" t="str">
        <f t="shared" si="43"/>
        <v/>
      </c>
      <c r="L94" s="6" t="str">
        <f t="shared" si="43"/>
        <v/>
      </c>
      <c r="M94" s="6" t="str">
        <f t="shared" si="43"/>
        <v/>
      </c>
      <c r="N94" s="6" t="str">
        <f t="shared" si="43"/>
        <v/>
      </c>
      <c r="O94" s="6" t="str">
        <f t="shared" si="43"/>
        <v/>
      </c>
      <c r="P94" s="6" t="str">
        <f t="shared" si="43"/>
        <v/>
      </c>
      <c r="Q94" s="6" t="str">
        <f t="shared" si="43"/>
        <v/>
      </c>
    </row>
    <row r="95" spans="3:17" x14ac:dyDescent="0.25">
      <c r="C95" s="5" t="s">
        <v>13</v>
      </c>
      <c r="D95" s="6">
        <f t="shared" si="40"/>
        <v>0</v>
      </c>
      <c r="F95" s="12">
        <f t="shared" si="42"/>
        <v>0</v>
      </c>
      <c r="G95" s="5" t="s">
        <v>13</v>
      </c>
      <c r="H95" s="6" t="str">
        <f t="shared" si="43"/>
        <v/>
      </c>
      <c r="I95" s="6" t="str">
        <f t="shared" si="43"/>
        <v/>
      </c>
      <c r="J95" s="6" t="str">
        <f t="shared" si="43"/>
        <v/>
      </c>
      <c r="K95" s="6" t="str">
        <f t="shared" si="43"/>
        <v/>
      </c>
      <c r="L95" s="6" t="str">
        <f t="shared" si="43"/>
        <v/>
      </c>
      <c r="M95" s="6" t="str">
        <f t="shared" si="43"/>
        <v/>
      </c>
      <c r="N95" s="6" t="str">
        <f t="shared" si="43"/>
        <v/>
      </c>
      <c r="O95" s="6" t="str">
        <f t="shared" si="43"/>
        <v/>
      </c>
      <c r="P95" s="6" t="str">
        <f t="shared" si="43"/>
        <v/>
      </c>
      <c r="Q95" s="6" t="str">
        <f t="shared" si="43"/>
        <v/>
      </c>
    </row>
    <row r="96" spans="3:17" x14ac:dyDescent="0.25">
      <c r="C96" s="4" t="s">
        <v>14</v>
      </c>
      <c r="D96" s="6">
        <f t="shared" si="40"/>
        <v>0</v>
      </c>
      <c r="F96" s="12">
        <f t="shared" si="42"/>
        <v>0</v>
      </c>
      <c r="G96" s="4" t="s">
        <v>14</v>
      </c>
      <c r="H96" s="6" t="str">
        <f t="shared" si="43"/>
        <v/>
      </c>
      <c r="I96" s="6" t="str">
        <f t="shared" si="43"/>
        <v/>
      </c>
      <c r="J96" s="6" t="str">
        <f t="shared" si="43"/>
        <v/>
      </c>
      <c r="K96" s="6" t="str">
        <f t="shared" si="43"/>
        <v/>
      </c>
      <c r="L96" s="6" t="str">
        <f t="shared" si="43"/>
        <v/>
      </c>
      <c r="M96" s="6" t="str">
        <f t="shared" si="43"/>
        <v/>
      </c>
      <c r="N96" s="6" t="str">
        <f t="shared" si="43"/>
        <v/>
      </c>
      <c r="O96" s="6" t="str">
        <f t="shared" si="43"/>
        <v/>
      </c>
      <c r="P96" s="6" t="str">
        <f t="shared" si="43"/>
        <v/>
      </c>
      <c r="Q96" s="6" t="str">
        <f t="shared" si="43"/>
        <v/>
      </c>
    </row>
    <row r="97" spans="3:17" x14ac:dyDescent="0.25">
      <c r="C97" s="4" t="s">
        <v>15</v>
      </c>
      <c r="D97" s="6">
        <f t="shared" si="40"/>
        <v>0</v>
      </c>
      <c r="F97" s="12">
        <f t="shared" si="42"/>
        <v>0</v>
      </c>
      <c r="G97" s="4" t="s">
        <v>15</v>
      </c>
      <c r="H97" s="6" t="str">
        <f t="shared" si="43"/>
        <v/>
      </c>
      <c r="I97" s="6" t="str">
        <f t="shared" si="43"/>
        <v/>
      </c>
      <c r="J97" s="6" t="str">
        <f t="shared" si="43"/>
        <v/>
      </c>
      <c r="K97" s="6" t="str">
        <f t="shared" si="43"/>
        <v/>
      </c>
      <c r="L97" s="6" t="str">
        <f t="shared" si="43"/>
        <v/>
      </c>
      <c r="M97" s="6" t="str">
        <f t="shared" si="43"/>
        <v/>
      </c>
      <c r="N97" s="6" t="str">
        <f t="shared" si="43"/>
        <v/>
      </c>
      <c r="O97" s="6" t="str">
        <f t="shared" si="43"/>
        <v/>
      </c>
      <c r="P97" s="6" t="str">
        <f t="shared" si="43"/>
        <v/>
      </c>
      <c r="Q97" s="6" t="str">
        <f t="shared" si="43"/>
        <v/>
      </c>
    </row>
    <row r="98" spans="3:17" x14ac:dyDescent="0.25">
      <c r="C98" s="4" t="s">
        <v>16</v>
      </c>
      <c r="D98" s="6">
        <f t="shared" si="40"/>
        <v>0</v>
      </c>
      <c r="F98" s="12">
        <f t="shared" si="42"/>
        <v>0</v>
      </c>
      <c r="G98" s="4" t="s">
        <v>16</v>
      </c>
      <c r="H98" s="6" t="str">
        <f t="shared" si="43"/>
        <v/>
      </c>
      <c r="I98" s="6" t="str">
        <f t="shared" si="43"/>
        <v/>
      </c>
      <c r="J98" s="6" t="str">
        <f t="shared" si="43"/>
        <v/>
      </c>
      <c r="K98" s="6" t="str">
        <f t="shared" si="43"/>
        <v/>
      </c>
      <c r="L98" s="6" t="str">
        <f t="shared" si="43"/>
        <v/>
      </c>
      <c r="M98" s="6" t="str">
        <f t="shared" si="43"/>
        <v/>
      </c>
      <c r="N98" s="6" t="str">
        <f t="shared" si="43"/>
        <v/>
      </c>
      <c r="O98" s="6" t="str">
        <f t="shared" si="43"/>
        <v/>
      </c>
      <c r="P98" s="6" t="str">
        <f t="shared" si="43"/>
        <v/>
      </c>
      <c r="Q98" s="6" t="str">
        <f t="shared" si="43"/>
        <v/>
      </c>
    </row>
    <row r="99" spans="3:17" x14ac:dyDescent="0.25">
      <c r="C99" s="4" t="s">
        <v>17</v>
      </c>
      <c r="D99" s="6">
        <f t="shared" si="40"/>
        <v>0</v>
      </c>
      <c r="F99" s="12">
        <f t="shared" si="42"/>
        <v>0</v>
      </c>
      <c r="G99" s="4" t="s">
        <v>17</v>
      </c>
      <c r="H99" s="6" t="str">
        <f t="shared" si="43"/>
        <v/>
      </c>
      <c r="I99" s="6" t="str">
        <f t="shared" si="43"/>
        <v/>
      </c>
      <c r="J99" s="6" t="str">
        <f t="shared" si="43"/>
        <v/>
      </c>
      <c r="K99" s="6" t="str">
        <f t="shared" si="43"/>
        <v/>
      </c>
      <c r="L99" s="6" t="str">
        <f t="shared" si="43"/>
        <v/>
      </c>
      <c r="M99" s="6" t="str">
        <f t="shared" si="43"/>
        <v/>
      </c>
      <c r="N99" s="6" t="str">
        <f t="shared" si="43"/>
        <v/>
      </c>
      <c r="O99" s="6" t="str">
        <f t="shared" si="43"/>
        <v/>
      </c>
      <c r="P99" s="6" t="str">
        <f t="shared" si="43"/>
        <v/>
      </c>
      <c r="Q99" s="6" t="str">
        <f t="shared" si="43"/>
        <v/>
      </c>
    </row>
    <row r="100" spans="3:17" x14ac:dyDescent="0.25">
      <c r="C100" s="4" t="s">
        <v>18</v>
      </c>
      <c r="D100" s="6">
        <f t="shared" si="40"/>
        <v>0</v>
      </c>
      <c r="F100" s="12">
        <f t="shared" si="42"/>
        <v>0</v>
      </c>
      <c r="G100" s="4" t="s">
        <v>18</v>
      </c>
      <c r="H100" s="6" t="str">
        <f t="shared" si="43"/>
        <v/>
      </c>
      <c r="I100" s="6" t="str">
        <f t="shared" si="43"/>
        <v/>
      </c>
      <c r="J100" s="6" t="str">
        <f t="shared" si="43"/>
        <v/>
      </c>
      <c r="K100" s="6" t="str">
        <f t="shared" si="43"/>
        <v/>
      </c>
      <c r="L100" s="6" t="str">
        <f t="shared" si="43"/>
        <v/>
      </c>
      <c r="M100" s="6" t="str">
        <f t="shared" si="43"/>
        <v/>
      </c>
      <c r="N100" s="6" t="str">
        <f t="shared" si="43"/>
        <v/>
      </c>
      <c r="O100" s="6" t="str">
        <f t="shared" si="43"/>
        <v/>
      </c>
      <c r="P100" s="6" t="str">
        <f t="shared" si="43"/>
        <v/>
      </c>
      <c r="Q100" s="6" t="str">
        <f t="shared" si="43"/>
        <v/>
      </c>
    </row>
    <row r="101" spans="3:17" x14ac:dyDescent="0.25">
      <c r="C101" s="4" t="s">
        <v>19</v>
      </c>
      <c r="D101" s="6">
        <f t="shared" si="40"/>
        <v>0</v>
      </c>
      <c r="F101" s="12">
        <f t="shared" si="42"/>
        <v>0</v>
      </c>
      <c r="G101" s="4" t="s">
        <v>19</v>
      </c>
      <c r="H101" s="6" t="str">
        <f t="shared" si="43"/>
        <v/>
      </c>
      <c r="I101" s="6" t="str">
        <f t="shared" si="43"/>
        <v/>
      </c>
      <c r="J101" s="6" t="str">
        <f t="shared" si="43"/>
        <v/>
      </c>
      <c r="K101" s="6" t="str">
        <f t="shared" si="43"/>
        <v/>
      </c>
      <c r="L101" s="6" t="str">
        <f t="shared" si="43"/>
        <v/>
      </c>
      <c r="M101" s="6" t="str">
        <f t="shared" si="43"/>
        <v/>
      </c>
      <c r="N101" s="6" t="str">
        <f t="shared" si="43"/>
        <v/>
      </c>
      <c r="O101" s="6" t="str">
        <f t="shared" si="43"/>
        <v/>
      </c>
      <c r="P101" s="6" t="str">
        <f t="shared" si="43"/>
        <v/>
      </c>
      <c r="Q101" s="6" t="str">
        <f t="shared" si="43"/>
        <v/>
      </c>
    </row>
  </sheetData>
  <mergeCells count="11">
    <mergeCell ref="G74:Q74"/>
    <mergeCell ref="G89:Q89"/>
    <mergeCell ref="C89:D89"/>
    <mergeCell ref="G69:Q69"/>
    <mergeCell ref="G3:R3"/>
    <mergeCell ref="G17:Q17"/>
    <mergeCell ref="B4:D4"/>
    <mergeCell ref="G24:Q24"/>
    <mergeCell ref="G39:Q39"/>
    <mergeCell ref="G54:Q54"/>
    <mergeCell ref="C18:E18"/>
  </mergeCells>
  <conditionalFormatting sqref="R6:R15">
    <cfRule type="cellIs" dxfId="3" priority="5" operator="equal">
      <formula>1</formula>
    </cfRule>
  </conditionalFormatting>
  <conditionalFormatting sqref="H37:Q37">
    <cfRule type="cellIs" dxfId="2" priority="3" operator="equal">
      <formula>1</formula>
    </cfRule>
  </conditionalFormatting>
  <conditionalFormatting sqref="C16">
    <cfRule type="cellIs" dxfId="1" priority="2" operator="equal">
      <formula>1</formula>
    </cfRule>
  </conditionalFormatting>
  <conditionalFormatting sqref="D29:D30"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T41"/>
  <sheetViews>
    <sheetView topLeftCell="A2" workbookViewId="0">
      <selection activeCell="C39" sqref="C39:E40"/>
    </sheetView>
  </sheetViews>
  <sheetFormatPr baseColWidth="10"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3" spans="1:8" x14ac:dyDescent="0.25">
      <c r="D3" s="1" t="s">
        <v>52</v>
      </c>
      <c r="H3" s="1" t="s">
        <v>47</v>
      </c>
    </row>
    <row r="4" spans="1:8" x14ac:dyDescent="0.25">
      <c r="A4" t="s">
        <v>23</v>
      </c>
      <c r="B4" t="s">
        <v>48</v>
      </c>
      <c r="C4" t="s">
        <v>50</v>
      </c>
      <c r="D4" s="9" t="str">
        <f>SUBSTITUTE(B4," ","")</f>
        <v>110101100110101100110101100111110011</v>
      </c>
      <c r="E4" t="s">
        <v>51</v>
      </c>
      <c r="H4" s="1">
        <f>LEN(SUBSTITUTE($B$4," ",""))</f>
        <v>36</v>
      </c>
    </row>
    <row r="5" spans="1:8" x14ac:dyDescent="0.25">
      <c r="A5" t="s">
        <v>24</v>
      </c>
      <c r="B5" t="s">
        <v>49</v>
      </c>
      <c r="C5" t="s">
        <v>51</v>
      </c>
      <c r="D5" s="9" t="str">
        <f>SUBSTITUTE(B5," ","")</f>
        <v>110021102110022010220121122100112011</v>
      </c>
      <c r="E5" t="s">
        <v>51</v>
      </c>
      <c r="H5" s="1">
        <f>LEN(SUBSTITUTE($B$5," ",""))</f>
        <v>36</v>
      </c>
    </row>
    <row r="6" spans="1:8" x14ac:dyDescent="0.25">
      <c r="A6" t="s">
        <v>45</v>
      </c>
    </row>
    <row r="17" spans="2:46" ht="28.5" x14ac:dyDescent="0.45">
      <c r="B17" s="25" t="s">
        <v>40</v>
      </c>
      <c r="C17" s="26"/>
      <c r="D17" s="26"/>
      <c r="E17" s="26"/>
      <c r="F17" s="26"/>
    </row>
    <row r="18" spans="2:46" x14ac:dyDescent="0.25">
      <c r="B18" s="6"/>
      <c r="C18" s="6">
        <v>0</v>
      </c>
      <c r="D18" s="6">
        <v>1</v>
      </c>
      <c r="E18" s="6">
        <v>2</v>
      </c>
      <c r="F18" s="6" t="s">
        <v>37</v>
      </c>
      <c r="J18" t="s">
        <v>34</v>
      </c>
      <c r="K18" s="8">
        <v>1</v>
      </c>
      <c r="L18" s="8">
        <v>1</v>
      </c>
      <c r="M18" s="8">
        <v>0</v>
      </c>
      <c r="N18" s="8">
        <v>1</v>
      </c>
      <c r="O18" s="8">
        <v>0</v>
      </c>
      <c r="P18" s="8">
        <v>1</v>
      </c>
      <c r="Q18" s="8">
        <v>1</v>
      </c>
      <c r="R18" s="8">
        <v>0</v>
      </c>
      <c r="S18" s="8">
        <v>0</v>
      </c>
      <c r="T18" s="8">
        <v>1</v>
      </c>
      <c r="U18" s="8">
        <v>1</v>
      </c>
      <c r="V18" s="8">
        <v>0</v>
      </c>
      <c r="W18" s="8">
        <v>1</v>
      </c>
      <c r="X18" s="8">
        <v>0</v>
      </c>
      <c r="Y18" s="8">
        <v>1</v>
      </c>
      <c r="Z18" s="8">
        <v>1</v>
      </c>
      <c r="AA18" s="8">
        <v>0</v>
      </c>
      <c r="AB18" s="8">
        <v>0</v>
      </c>
      <c r="AC18" s="8">
        <v>1</v>
      </c>
      <c r="AD18" s="8">
        <v>1</v>
      </c>
      <c r="AE18" s="8">
        <v>0</v>
      </c>
      <c r="AF18" s="8">
        <v>1</v>
      </c>
      <c r="AG18" s="8">
        <v>0</v>
      </c>
      <c r="AH18" s="8">
        <v>1</v>
      </c>
      <c r="AI18" s="8">
        <v>1</v>
      </c>
      <c r="AJ18" s="8">
        <v>0</v>
      </c>
      <c r="AK18" s="6">
        <v>0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0</v>
      </c>
      <c r="AR18" s="6">
        <v>0</v>
      </c>
      <c r="AS18" s="6">
        <v>1</v>
      </c>
      <c r="AT18" s="6">
        <v>1</v>
      </c>
    </row>
    <row r="19" spans="2:46" x14ac:dyDescent="0.25">
      <c r="B19" s="6" t="s">
        <v>33</v>
      </c>
      <c r="C19" s="6">
        <f>SUMPRODUCT(LEN($D$4)-LEN(SUBSTITUTE($D$4,C18,"")))</f>
        <v>14</v>
      </c>
      <c r="D19" s="6">
        <f t="shared" ref="D19:E19" si="0">SUMPRODUCT(LEN($D$4)-LEN(SUBSTITUTE($D$4,D18,"")))</f>
        <v>22</v>
      </c>
      <c r="E19" s="6">
        <f t="shared" si="0"/>
        <v>0</v>
      </c>
      <c r="F19" s="3">
        <f>SUM(C19:E19)</f>
        <v>36</v>
      </c>
      <c r="J19" t="s">
        <v>35</v>
      </c>
      <c r="K19" s="6">
        <v>1</v>
      </c>
      <c r="L19" s="6">
        <v>1</v>
      </c>
      <c r="M19" s="6">
        <v>0</v>
      </c>
      <c r="N19" s="6">
        <v>0</v>
      </c>
      <c r="O19" s="6">
        <v>2</v>
      </c>
      <c r="P19" s="6">
        <v>1</v>
      </c>
      <c r="Q19" s="6">
        <v>1</v>
      </c>
      <c r="R19" s="6">
        <v>0</v>
      </c>
      <c r="S19" s="6">
        <v>2</v>
      </c>
      <c r="T19" s="6">
        <v>1</v>
      </c>
      <c r="U19" s="6">
        <v>1</v>
      </c>
      <c r="V19" s="6">
        <v>0</v>
      </c>
      <c r="W19" s="6">
        <v>0</v>
      </c>
      <c r="X19" s="6">
        <v>2</v>
      </c>
      <c r="Y19" s="6">
        <v>2</v>
      </c>
      <c r="Z19" s="6">
        <v>0</v>
      </c>
      <c r="AA19" s="6">
        <v>1</v>
      </c>
      <c r="AB19" s="6">
        <v>0</v>
      </c>
      <c r="AC19" s="6">
        <v>2</v>
      </c>
      <c r="AD19" s="6">
        <v>2</v>
      </c>
      <c r="AE19" s="6">
        <v>0</v>
      </c>
      <c r="AF19" s="6">
        <v>1</v>
      </c>
      <c r="AG19" s="6">
        <v>2</v>
      </c>
      <c r="AH19" s="6">
        <v>1</v>
      </c>
      <c r="AI19" s="6">
        <v>1</v>
      </c>
      <c r="AJ19" s="6">
        <v>2</v>
      </c>
      <c r="AK19" s="6">
        <v>2</v>
      </c>
      <c r="AL19" s="6">
        <v>1</v>
      </c>
      <c r="AM19" s="6">
        <v>0</v>
      </c>
      <c r="AN19" s="6">
        <v>0</v>
      </c>
      <c r="AO19" s="6">
        <v>1</v>
      </c>
      <c r="AP19" s="6">
        <v>1</v>
      </c>
      <c r="AQ19" s="6">
        <v>2</v>
      </c>
      <c r="AR19" s="6">
        <v>0</v>
      </c>
      <c r="AS19" s="6">
        <v>1</v>
      </c>
      <c r="AT19" s="6">
        <v>1</v>
      </c>
    </row>
    <row r="20" spans="2:46" x14ac:dyDescent="0.25">
      <c r="B20" s="6" t="s">
        <v>29</v>
      </c>
      <c r="C20" s="6">
        <f>C19/$F$19</f>
        <v>0.3888888888888889</v>
      </c>
      <c r="D20" s="6">
        <f>D19/$F$19</f>
        <v>0.61111111111111116</v>
      </c>
      <c r="E20" s="6">
        <f>E19/$F$19</f>
        <v>0</v>
      </c>
      <c r="F20" s="6">
        <f>SUM(C20:E20)</f>
        <v>1</v>
      </c>
      <c r="J20" t="s">
        <v>36</v>
      </c>
      <c r="K20" s="6" t="str">
        <f>CONCATENATE(K18,K19)</f>
        <v>11</v>
      </c>
      <c r="L20" s="6" t="str">
        <f t="shared" ref="L20:AJ20" si="1">CONCATENATE(L18,L19)</f>
        <v>11</v>
      </c>
      <c r="M20" s="6" t="str">
        <f t="shared" si="1"/>
        <v>00</v>
      </c>
      <c r="N20" s="6" t="str">
        <f t="shared" si="1"/>
        <v>10</v>
      </c>
      <c r="O20" s="6" t="str">
        <f t="shared" si="1"/>
        <v>02</v>
      </c>
      <c r="P20" s="6" t="str">
        <f t="shared" si="1"/>
        <v>11</v>
      </c>
      <c r="Q20" s="6" t="str">
        <f t="shared" si="1"/>
        <v>11</v>
      </c>
      <c r="R20" s="6" t="str">
        <f t="shared" si="1"/>
        <v>00</v>
      </c>
      <c r="S20" s="6" t="str">
        <f t="shared" si="1"/>
        <v>02</v>
      </c>
      <c r="T20" s="6" t="str">
        <f t="shared" si="1"/>
        <v>11</v>
      </c>
      <c r="U20" s="6" t="str">
        <f t="shared" si="1"/>
        <v>11</v>
      </c>
      <c r="V20" s="6" t="str">
        <f t="shared" si="1"/>
        <v>00</v>
      </c>
      <c r="W20" s="6" t="str">
        <f t="shared" si="1"/>
        <v>10</v>
      </c>
      <c r="X20" s="6" t="str">
        <f t="shared" si="1"/>
        <v>02</v>
      </c>
      <c r="Y20" s="6" t="str">
        <f t="shared" si="1"/>
        <v>12</v>
      </c>
      <c r="Z20" s="6" t="str">
        <f t="shared" si="1"/>
        <v>10</v>
      </c>
      <c r="AA20" s="6" t="str">
        <f t="shared" si="1"/>
        <v>01</v>
      </c>
      <c r="AB20" s="6" t="str">
        <f t="shared" si="1"/>
        <v>00</v>
      </c>
      <c r="AC20" s="6" t="str">
        <f t="shared" si="1"/>
        <v>12</v>
      </c>
      <c r="AD20" s="6" t="str">
        <f t="shared" si="1"/>
        <v>12</v>
      </c>
      <c r="AE20" s="6" t="str">
        <f t="shared" si="1"/>
        <v>00</v>
      </c>
      <c r="AF20" s="6" t="str">
        <f t="shared" si="1"/>
        <v>11</v>
      </c>
      <c r="AG20" s="6" t="str">
        <f t="shared" si="1"/>
        <v>02</v>
      </c>
      <c r="AH20" s="6" t="str">
        <f t="shared" si="1"/>
        <v>11</v>
      </c>
      <c r="AI20" s="6" t="str">
        <f t="shared" si="1"/>
        <v>11</v>
      </c>
      <c r="AJ20" s="6" t="str">
        <f t="shared" si="1"/>
        <v>02</v>
      </c>
      <c r="AK20" s="6" t="str">
        <f t="shared" ref="AK20" si="2">CONCATENATE(AK18,AK19)</f>
        <v>02</v>
      </c>
      <c r="AL20" s="6" t="str">
        <f t="shared" ref="AL20" si="3">CONCATENATE(AL18,AL19)</f>
        <v>11</v>
      </c>
      <c r="AM20" s="6" t="str">
        <f t="shared" ref="AM20" si="4">CONCATENATE(AM18,AM19)</f>
        <v>10</v>
      </c>
      <c r="AN20" s="6" t="str">
        <f t="shared" ref="AN20" si="5">CONCATENATE(AN18,AN19)</f>
        <v>10</v>
      </c>
      <c r="AO20" s="6" t="str">
        <f t="shared" ref="AO20" si="6">CONCATENATE(AO18,AO19)</f>
        <v>11</v>
      </c>
      <c r="AP20" s="6" t="str">
        <f t="shared" ref="AP20" si="7">CONCATENATE(AP18,AP19)</f>
        <v>11</v>
      </c>
      <c r="AQ20" s="6" t="str">
        <f t="shared" ref="AQ20" si="8">CONCATENATE(AQ18,AQ19)</f>
        <v>02</v>
      </c>
      <c r="AR20" s="6" t="str">
        <f t="shared" ref="AR20" si="9">CONCATENATE(AR18,AR19)</f>
        <v>00</v>
      </c>
      <c r="AS20" s="6" t="str">
        <f t="shared" ref="AS20" si="10">CONCATENATE(AS18,AS19)</f>
        <v>11</v>
      </c>
      <c r="AT20" s="6" t="str">
        <f t="shared" ref="AT20" si="11">CONCATENATE(AT18,AT19)</f>
        <v>11</v>
      </c>
    </row>
    <row r="25" spans="2:46" x14ac:dyDescent="0.25">
      <c r="B25" t="s">
        <v>42</v>
      </c>
    </row>
    <row r="26" spans="2:46" x14ac:dyDescent="0.25">
      <c r="B26" s="6" t="s">
        <v>38</v>
      </c>
      <c r="C26" s="6">
        <v>0</v>
      </c>
      <c r="D26" s="6">
        <v>1</v>
      </c>
      <c r="E26" s="6" t="s">
        <v>25</v>
      </c>
    </row>
    <row r="27" spans="2:46" x14ac:dyDescent="0.25">
      <c r="B27" s="6">
        <v>0</v>
      </c>
      <c r="C27" s="6">
        <f>COUNTIF($K$20:$AT$20,"="&amp;CONCATENATE(C$26,$B27))</f>
        <v>6</v>
      </c>
      <c r="D27" s="6">
        <f t="shared" ref="D27:E29" si="12">COUNTIF($K$20:$AT$20,"="&amp;CONCATENATE(D$26,$B27))</f>
        <v>5</v>
      </c>
      <c r="E27" s="6">
        <f t="shared" si="12"/>
        <v>0</v>
      </c>
      <c r="G27" t="s">
        <v>39</v>
      </c>
    </row>
    <row r="28" spans="2:46" x14ac:dyDescent="0.25">
      <c r="B28" s="6">
        <v>1</v>
      </c>
      <c r="C28" s="6">
        <f t="shared" ref="C28:C29" si="13">COUNTIF($K$20:$AT$20,"="&amp;CONCATENATE(C$26,$B28))</f>
        <v>1</v>
      </c>
      <c r="D28" s="6">
        <f t="shared" si="12"/>
        <v>14</v>
      </c>
      <c r="E28" s="6">
        <f t="shared" si="12"/>
        <v>0</v>
      </c>
      <c r="F28" s="6" t="s">
        <v>46</v>
      </c>
    </row>
    <row r="29" spans="2:46" x14ac:dyDescent="0.25">
      <c r="B29" s="6">
        <v>2</v>
      </c>
      <c r="C29" s="6">
        <f t="shared" si="13"/>
        <v>7</v>
      </c>
      <c r="D29" s="6">
        <f t="shared" si="12"/>
        <v>3</v>
      </c>
      <c r="E29" s="6">
        <f t="shared" si="12"/>
        <v>0</v>
      </c>
      <c r="F29" s="6"/>
    </row>
    <row r="30" spans="2:46" x14ac:dyDescent="0.25">
      <c r="B30" s="6" t="s">
        <v>44</v>
      </c>
      <c r="C30" s="6">
        <f>SUM(C27:C29)</f>
        <v>14</v>
      </c>
      <c r="D30" s="6">
        <f t="shared" ref="D30:E30" si="14">SUM(D27:D29)</f>
        <v>22</v>
      </c>
      <c r="E30" s="6">
        <f t="shared" si="14"/>
        <v>0</v>
      </c>
      <c r="F30" s="3">
        <f>SUM(C30:E30)</f>
        <v>36</v>
      </c>
    </row>
    <row r="32" spans="2:46" x14ac:dyDescent="0.25">
      <c r="B32" t="s">
        <v>43</v>
      </c>
    </row>
    <row r="33" spans="2:5" x14ac:dyDescent="0.25">
      <c r="B33" s="6" t="s">
        <v>38</v>
      </c>
      <c r="C33" s="6">
        <v>0</v>
      </c>
      <c r="D33" s="6">
        <v>1</v>
      </c>
      <c r="E33" s="6"/>
    </row>
    <row r="34" spans="2:5" x14ac:dyDescent="0.25">
      <c r="B34" s="6">
        <v>0</v>
      </c>
      <c r="C34" s="6">
        <f t="shared" ref="C34:D36" si="15">C27/C$30</f>
        <v>0.42857142857142855</v>
      </c>
      <c r="D34" s="6">
        <f t="shared" si="15"/>
        <v>0.22727272727272727</v>
      </c>
      <c r="E34" s="6"/>
    </row>
    <row r="35" spans="2:5" x14ac:dyDescent="0.25">
      <c r="B35" s="6">
        <v>1</v>
      </c>
      <c r="C35" s="6">
        <f t="shared" si="15"/>
        <v>7.1428571428571425E-2</v>
      </c>
      <c r="D35" s="6">
        <f t="shared" si="15"/>
        <v>0.63636363636363635</v>
      </c>
      <c r="E35" s="6"/>
    </row>
    <row r="36" spans="2:5" x14ac:dyDescent="0.25">
      <c r="B36">
        <v>2</v>
      </c>
      <c r="C36" s="6">
        <f t="shared" si="15"/>
        <v>0.5</v>
      </c>
      <c r="D36" s="6">
        <f t="shared" si="15"/>
        <v>0.13636363636363635</v>
      </c>
    </row>
    <row r="37" spans="2:5" x14ac:dyDescent="0.25">
      <c r="C37">
        <f>SUM(C34:C36)</f>
        <v>1</v>
      </c>
      <c r="D37">
        <f>SUM(D34:D36)</f>
        <v>1</v>
      </c>
    </row>
    <row r="39" spans="2:5" x14ac:dyDescent="0.25">
      <c r="C39">
        <f t="array" ref="C39:E41">TRANSPOSE(C34:D36)</f>
        <v>0.42857142857142855</v>
      </c>
      <c r="D39">
        <v>7.1428571428571425E-2</v>
      </c>
      <c r="E39">
        <v>0.5</v>
      </c>
    </row>
    <row r="40" spans="2:5" x14ac:dyDescent="0.25">
      <c r="C40">
        <v>0.22727272727272727</v>
      </c>
      <c r="D40">
        <v>0.63636363636363635</v>
      </c>
      <c r="E40">
        <v>0.13636363636363635</v>
      </c>
    </row>
    <row r="41" spans="2:5" x14ac:dyDescent="0.25">
      <c r="C41" t="e">
        <v>#N/A</v>
      </c>
      <c r="D41" t="e">
        <v>#N/A</v>
      </c>
      <c r="E41" t="e">
        <v>#N/A</v>
      </c>
    </row>
  </sheetData>
  <mergeCells count="1">
    <mergeCell ref="B17:F17"/>
  </mergeCells>
  <conditionalFormatting sqref="F30">
    <cfRule type="cellIs" dxfId="5" priority="2" operator="equal">
      <formula>$F$19</formula>
    </cfRule>
  </conditionalFormatting>
  <conditionalFormatting sqref="F19">
    <cfRule type="cellIs" dxfId="4" priority="1" operator="equal">
      <formula>$H$4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 ceras</vt:lpstr>
      <vt:lpstr>sector caract punto 2b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notebooklima</dc:creator>
  <cp:lastModifiedBy>notebooklima</cp:lastModifiedBy>
  <dcterms:created xsi:type="dcterms:W3CDTF">2019-10-15T13:08:08Z</dcterms:created>
  <dcterms:modified xsi:type="dcterms:W3CDTF">2019-10-31T12:58:13Z</dcterms:modified>
</cp:coreProperties>
</file>