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lanilha1" sheetId="2" r:id="rId5"/>
    <sheet state="visible" name="Planilha2" sheetId="3" r:id="rId6"/>
  </sheets>
  <definedNames/>
  <calcPr/>
</workbook>
</file>

<file path=xl/sharedStrings.xml><?xml version="1.0" encoding="utf-8"?>
<sst xmlns="http://schemas.openxmlformats.org/spreadsheetml/2006/main" count="74" uniqueCount="45">
  <si>
    <t>FOCOS DE QUEIMADA NO ESTADO DE SP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</si>
  <si>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</si>
  <si>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</si>
  <si>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</si>
  <si>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</si>
  <si>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</si>
  <si>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</si>
  <si>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</si>
  <si>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</si>
  <si>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</si>
  <si>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</si>
  <si>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</si>
  <si>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</si>
  <si>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</si>
  <si>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</si>
  <si>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</si>
  <si>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</si>
  <si>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</si>
  <si>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-</t>
  </si>
  <si>
    <t>mínimo</t>
  </si>
  <si>
    <t>min</t>
  </si>
  <si>
    <t>máx</t>
  </si>
  <si>
    <t>dia</t>
  </si>
  <si>
    <t>temp</t>
  </si>
  <si>
    <t>1ºQuartil</t>
  </si>
  <si>
    <t>alarme</t>
  </si>
  <si>
    <t>média</t>
  </si>
  <si>
    <t>mediana</t>
  </si>
  <si>
    <t>3ºQuartil</t>
  </si>
  <si>
    <t>máximo</t>
  </si>
  <si>
    <t>1º Quartil</t>
  </si>
  <si>
    <t xml:space="preserve">média </t>
  </si>
  <si>
    <t>3ºquartil</t>
  </si>
  <si>
    <t>sensor1</t>
  </si>
  <si>
    <t>sensor2</t>
  </si>
  <si>
    <t>sensor3</t>
  </si>
  <si>
    <t>sensor4</t>
  </si>
  <si>
    <t>temp1</t>
  </si>
  <si>
    <t>temp2</t>
  </si>
  <si>
    <t>temp3</t>
  </si>
  <si>
    <t>temp4</t>
  </si>
  <si>
    <t>1º Q</t>
  </si>
  <si>
    <t>3ºQ</t>
  </si>
  <si>
    <t>MÁX</t>
  </si>
  <si>
    <t>TEMP2=!TEMP1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</si>
</sst>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horizontal="right" shrinkToFit="0" vertical="top" wrapText="1"/>
    </xf>
    <xf borderId="0" fillId="0" fontId="4" numFmtId="0" xfId="0" applyFont="1"/>
    <xf borderId="5" fillId="2" fontId="5" numFmtId="0" xfId="0" applyBorder="1" applyFill="1" applyFont="1"/>
    <xf borderId="0" fillId="0" fontId="5" numFmtId="0" xfId="0" applyAlignment="1" applyFont="1">
      <alignment horizontal="center"/>
    </xf>
    <xf borderId="5" fillId="3" fontId="5" numFmtId="164" xfId="0" applyBorder="1" applyFill="1" applyFont="1" applyNumberFormat="1"/>
    <xf borderId="5" fillId="3" fontId="5" numFmtId="0" xfId="0" applyAlignment="1" applyBorder="1" applyFont="1">
      <alignment horizontal="center"/>
    </xf>
    <xf borderId="5" fillId="2" fontId="5" numFmtId="0" xfId="0" applyAlignment="1" applyBorder="1" applyFont="1">
      <alignment horizontal="center"/>
    </xf>
    <xf borderId="0" fillId="0" fontId="5" numFmtId="164" xfId="0" applyFont="1" applyNumberFormat="1"/>
    <xf borderId="5" fillId="3" fontId="5" numFmtId="0" xfId="0" applyBorder="1" applyFont="1"/>
    <xf borderId="4" fillId="4" fontId="5" numFmtId="0" xfId="0" applyBorder="1" applyFill="1" applyFont="1"/>
    <xf borderId="5" fillId="4" fontId="5" numFmtId="0" xfId="0" applyBorder="1" applyFont="1"/>
    <xf borderId="0" fillId="0" fontId="5" numFmtId="9" xfId="0" applyFont="1" applyNumberFormat="1"/>
    <xf borderId="0" fillId="0" fontId="6" numFmtId="0" xfId="0" applyFont="1"/>
    <xf borderId="4" fillId="0" fontId="5" numFmtId="0" xfId="0" applyAlignment="1" applyBorder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Planilha1!$E$3:$E$13</c:f>
            </c:numRef>
          </c:xVal>
          <c:yVal>
            <c:numRef>
              <c:f>Planilha1!$F$3:$F$13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41475"/>
        <c:axId val="975304767"/>
      </c:scatterChart>
      <c:valAx>
        <c:axId val="1012241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5304767"/>
      </c:valAx>
      <c:valAx>
        <c:axId val="975304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224147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Planilha1!$E$3:$E$13</c:f>
            </c:numRef>
          </c:xVal>
          <c:yVal>
            <c:numRef>
              <c:f>Planilha1!$F$3:$F$13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17921"/>
        <c:axId val="832698288"/>
      </c:scatterChart>
      <c:valAx>
        <c:axId val="216917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2698288"/>
      </c:valAx>
      <c:valAx>
        <c:axId val="83269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691792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sensor1 temp1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Planilha2!$P$3:$P$14</c:f>
              <c:numCache/>
            </c:numRef>
          </c:val>
          <c:smooth val="0"/>
        </c:ser>
        <c:ser>
          <c:idx val="1"/>
          <c:order val="1"/>
          <c:tx>
            <c:v>sensor2 temp2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Planilha2!$Q$3:$Q$14</c:f>
              <c:numCache/>
            </c:numRef>
          </c:val>
          <c:smooth val="0"/>
        </c:ser>
        <c:ser>
          <c:idx val="2"/>
          <c:order val="2"/>
          <c:tx>
            <c:v>sensor3 temp3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Planilha2!$R$3:$R$14</c:f>
              <c:numCache/>
            </c:numRef>
          </c:val>
          <c:smooth val="0"/>
        </c:ser>
        <c:axId val="1012582795"/>
        <c:axId val="593782206"/>
      </c:lineChart>
      <c:catAx>
        <c:axId val="101258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3782206"/>
      </c:catAx>
      <c:valAx>
        <c:axId val="593782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25827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sensor1 temp1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Planilha2!$K$3:$K$13</c:f>
            </c:strRef>
          </c:cat>
          <c:val>
            <c:numRef>
              <c:f>Planilha2!$L$3:$L$13</c:f>
              <c:numCache/>
            </c:numRef>
          </c:val>
          <c:smooth val="0"/>
        </c:ser>
        <c:ser>
          <c:idx val="1"/>
          <c:order val="1"/>
          <c:tx>
            <c:v>sensor2 temp2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Planilha2!$K$3:$K$13</c:f>
            </c:strRef>
          </c:cat>
          <c:val>
            <c:numRef>
              <c:f>Planilha2!$M$3:$M$13</c:f>
              <c:numCache/>
            </c:numRef>
          </c:val>
          <c:smooth val="0"/>
        </c:ser>
        <c:ser>
          <c:idx val="2"/>
          <c:order val="2"/>
          <c:tx>
            <c:v>sensor3 temp3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Planilha2!$K$3:$K$13</c:f>
            </c:strRef>
          </c:cat>
          <c:val>
            <c:numRef>
              <c:f>Planilha2!$N$3:$N$13</c:f>
              <c:numCache/>
            </c:numRef>
          </c:val>
          <c:smooth val="0"/>
        </c:ser>
        <c:axId val="1848025669"/>
        <c:axId val="1439202199"/>
      </c:lineChart>
      <c:catAx>
        <c:axId val="1848025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202199"/>
      </c:catAx>
      <c:valAx>
        <c:axId val="1439202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0256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542925</xdr:colOff>
      <xdr:row>0</xdr:row>
      <xdr:rowOff>133350</xdr:rowOff>
    </xdr:from>
    <xdr:ext cx="3267075" cy="2295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38100</xdr:rowOff>
    </xdr:from>
    <xdr:ext cx="3295650" cy="2276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95250</xdr:colOff>
      <xdr:row>16</xdr:row>
      <xdr:rowOff>76200</xdr:rowOff>
    </xdr:from>
    <xdr:ext cx="3933825" cy="22098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161925</xdr:colOff>
      <xdr:row>15</xdr:row>
      <xdr:rowOff>0</xdr:rowOff>
    </xdr:from>
    <xdr:ext cx="3819525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9.14"/>
    <col customWidth="1" min="16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4"/>
      <c r="O2" s="4" t="s">
        <v>14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>
        <v>1999.0</v>
      </c>
      <c r="B3" s="7">
        <v>7.0</v>
      </c>
      <c r="C3" s="7">
        <v>47.0</v>
      </c>
      <c r="D3" s="7">
        <v>78.0</v>
      </c>
      <c r="E3" s="7">
        <v>291.0</v>
      </c>
      <c r="F3" s="7">
        <v>500.0</v>
      </c>
      <c r="G3" s="7">
        <v>522.0</v>
      </c>
      <c r="H3" s="7">
        <v>683.0</v>
      </c>
      <c r="I3" s="7">
        <v>1210.0</v>
      </c>
      <c r="J3" s="7">
        <v>910.0</v>
      </c>
      <c r="K3" s="7">
        <v>763.0</v>
      </c>
      <c r="L3" s="7">
        <v>400.0</v>
      </c>
      <c r="M3" s="7">
        <v>47.0</v>
      </c>
      <c r="N3" s="4"/>
      <c r="O3" s="4" t="s">
        <v>15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7">
        <v>2000.0</v>
      </c>
      <c r="B4" s="7">
        <v>36.0</v>
      </c>
      <c r="C4" s="7">
        <v>25.0</v>
      </c>
      <c r="D4" s="7">
        <v>27.0</v>
      </c>
      <c r="E4" s="7">
        <v>102.0</v>
      </c>
      <c r="F4" s="7">
        <v>300.0</v>
      </c>
      <c r="G4" s="7">
        <v>605.0</v>
      </c>
      <c r="H4" s="7">
        <v>770.0</v>
      </c>
      <c r="I4" s="7">
        <v>915.0</v>
      </c>
      <c r="J4" s="7">
        <v>581.0</v>
      </c>
      <c r="K4" s="7">
        <v>647.0</v>
      </c>
      <c r="L4" s="7">
        <v>96.0</v>
      </c>
      <c r="M4" s="7">
        <v>23.0</v>
      </c>
      <c r="N4" s="4"/>
      <c r="O4" s="4" t="s">
        <v>16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7">
        <v>2001.0</v>
      </c>
      <c r="B5" s="7">
        <v>26.0</v>
      </c>
      <c r="C5" s="7">
        <v>25.0</v>
      </c>
      <c r="D5" s="7">
        <v>35.0</v>
      </c>
      <c r="E5" s="7">
        <v>61.0</v>
      </c>
      <c r="F5" s="7">
        <v>211.0</v>
      </c>
      <c r="G5" s="7">
        <v>345.0</v>
      </c>
      <c r="H5" s="7">
        <v>539.0</v>
      </c>
      <c r="I5" s="7">
        <v>587.0</v>
      </c>
      <c r="J5" s="7">
        <v>423.0</v>
      </c>
      <c r="K5" s="7">
        <v>441.0</v>
      </c>
      <c r="L5" s="7">
        <v>168.0</v>
      </c>
      <c r="M5" s="7">
        <v>52.0</v>
      </c>
      <c r="N5" s="4"/>
      <c r="O5" s="4" t="s">
        <v>17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7">
        <v>2002.0</v>
      </c>
      <c r="B6" s="7">
        <v>19.0</v>
      </c>
      <c r="C6" s="7">
        <v>19.0</v>
      </c>
      <c r="D6" s="7">
        <v>111.0</v>
      </c>
      <c r="E6" s="7">
        <v>178.0</v>
      </c>
      <c r="F6" s="7">
        <v>319.0</v>
      </c>
      <c r="G6" s="7">
        <v>562.0</v>
      </c>
      <c r="H6" s="7">
        <v>645.0</v>
      </c>
      <c r="I6" s="7">
        <v>909.0</v>
      </c>
      <c r="J6" s="7">
        <v>483.0</v>
      </c>
      <c r="K6" s="7">
        <v>700.0</v>
      </c>
      <c r="L6" s="7">
        <v>129.0</v>
      </c>
      <c r="M6" s="7">
        <v>78.0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7">
        <v>2003.0</v>
      </c>
      <c r="B7" s="7">
        <v>67.0</v>
      </c>
      <c r="C7" s="7">
        <v>185.0</v>
      </c>
      <c r="D7" s="7">
        <v>96.0</v>
      </c>
      <c r="E7" s="7">
        <v>165.0</v>
      </c>
      <c r="F7" s="7">
        <v>385.0</v>
      </c>
      <c r="G7" s="7">
        <v>757.0</v>
      </c>
      <c r="H7" s="7">
        <v>885.0</v>
      </c>
      <c r="I7" s="7">
        <v>1194.0</v>
      </c>
      <c r="J7" s="7">
        <v>1104.0</v>
      </c>
      <c r="K7" s="7">
        <v>475.0</v>
      </c>
      <c r="L7" s="7">
        <v>208.0</v>
      </c>
      <c r="M7" s="7">
        <v>78.0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7">
        <v>2004.0</v>
      </c>
      <c r="B8" s="7">
        <v>56.0</v>
      </c>
      <c r="C8" s="7">
        <v>91.0</v>
      </c>
      <c r="D8" s="7">
        <v>122.0</v>
      </c>
      <c r="E8" s="7">
        <v>112.0</v>
      </c>
      <c r="F8" s="7">
        <v>215.0</v>
      </c>
      <c r="G8" s="7">
        <v>448.0</v>
      </c>
      <c r="H8" s="7">
        <v>529.0</v>
      </c>
      <c r="I8" s="7">
        <v>1012.0</v>
      </c>
      <c r="J8" s="7">
        <v>1104.0</v>
      </c>
      <c r="K8" s="7">
        <v>248.0</v>
      </c>
      <c r="L8" s="7">
        <v>230.0</v>
      </c>
      <c r="M8" s="7">
        <v>167.0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7">
        <v>2005.0</v>
      </c>
      <c r="B9" s="7">
        <v>25.0</v>
      </c>
      <c r="C9" s="7">
        <v>131.0</v>
      </c>
      <c r="D9" s="7">
        <v>131.0</v>
      </c>
      <c r="E9" s="7">
        <v>213.0</v>
      </c>
      <c r="F9" s="7">
        <v>401.0</v>
      </c>
      <c r="G9" s="7">
        <v>396.0</v>
      </c>
      <c r="H9" s="7">
        <v>525.0</v>
      </c>
      <c r="I9" s="7">
        <v>1161.0</v>
      </c>
      <c r="J9" s="7">
        <v>291.0</v>
      </c>
      <c r="K9" s="7">
        <v>264.0</v>
      </c>
      <c r="L9" s="7">
        <v>206.0</v>
      </c>
      <c r="M9" s="7">
        <v>91.0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7">
        <v>2006.0</v>
      </c>
      <c r="B10" s="7">
        <v>108.0</v>
      </c>
      <c r="C10" s="7">
        <v>92.0</v>
      </c>
      <c r="D10" s="7">
        <v>187.0</v>
      </c>
      <c r="E10" s="7">
        <v>285.0</v>
      </c>
      <c r="F10" s="7">
        <v>587.0</v>
      </c>
      <c r="G10" s="7">
        <v>667.0</v>
      </c>
      <c r="H10" s="7">
        <v>1011.0</v>
      </c>
      <c r="I10" s="7">
        <v>1096.0</v>
      </c>
      <c r="J10" s="7">
        <v>840.0</v>
      </c>
      <c r="K10" s="7">
        <v>233.0</v>
      </c>
      <c r="L10" s="7">
        <v>171.0</v>
      </c>
      <c r="M10" s="7">
        <v>95.0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7">
        <v>2007.0</v>
      </c>
      <c r="B11" s="7">
        <v>43.0</v>
      </c>
      <c r="C11" s="7">
        <v>179.0</v>
      </c>
      <c r="D11" s="7">
        <v>267.0</v>
      </c>
      <c r="E11" s="7">
        <v>202.0</v>
      </c>
      <c r="F11" s="7">
        <v>392.0</v>
      </c>
      <c r="G11" s="7">
        <v>611.0</v>
      </c>
      <c r="H11" s="7">
        <v>423.0</v>
      </c>
      <c r="I11" s="7">
        <v>754.0</v>
      </c>
      <c r="J11" s="7">
        <v>779.0</v>
      </c>
      <c r="K11" s="7">
        <v>601.0</v>
      </c>
      <c r="L11" s="7">
        <v>130.0</v>
      </c>
      <c r="M11" s="7">
        <v>95.0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7">
        <v>2008.0</v>
      </c>
      <c r="B12" s="7">
        <v>47.0</v>
      </c>
      <c r="C12" s="7">
        <v>34.0</v>
      </c>
      <c r="D12" s="7">
        <v>110.0</v>
      </c>
      <c r="E12" s="7">
        <v>132.0</v>
      </c>
      <c r="F12" s="7">
        <v>282.0</v>
      </c>
      <c r="G12" s="7">
        <v>178.0</v>
      </c>
      <c r="H12" s="7">
        <v>579.0</v>
      </c>
      <c r="I12" s="7">
        <v>489.0</v>
      </c>
      <c r="J12" s="7">
        <v>589.0</v>
      </c>
      <c r="K12" s="7">
        <v>120.0</v>
      </c>
      <c r="L12" s="7">
        <v>86.0</v>
      </c>
      <c r="M12" s="7">
        <v>150.0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7">
        <v>2009.0</v>
      </c>
      <c r="B13" s="7">
        <v>33.0</v>
      </c>
      <c r="C13" s="7">
        <v>87.0</v>
      </c>
      <c r="D13" s="7">
        <v>108.0</v>
      </c>
      <c r="E13" s="7">
        <v>199.0</v>
      </c>
      <c r="F13" s="7">
        <v>219.0</v>
      </c>
      <c r="G13" s="7">
        <v>231.0</v>
      </c>
      <c r="H13" s="7">
        <v>159.0</v>
      </c>
      <c r="I13" s="7">
        <v>347.0</v>
      </c>
      <c r="J13" s="7">
        <v>148.0</v>
      </c>
      <c r="K13" s="7">
        <v>105.0</v>
      </c>
      <c r="L13" s="7">
        <v>81.0</v>
      </c>
      <c r="M13" s="7">
        <v>48.0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7">
        <v>2010.0</v>
      </c>
      <c r="B14" s="7">
        <v>56.0</v>
      </c>
      <c r="C14" s="7">
        <v>184.0</v>
      </c>
      <c r="D14" s="7">
        <v>153.0</v>
      </c>
      <c r="E14" s="7">
        <v>148.0</v>
      </c>
      <c r="F14" s="7">
        <v>254.0</v>
      </c>
      <c r="G14" s="7">
        <v>635.0</v>
      </c>
      <c r="H14" s="7">
        <v>943.0</v>
      </c>
      <c r="I14" s="7">
        <v>2444.0</v>
      </c>
      <c r="J14" s="7">
        <v>1923.0</v>
      </c>
      <c r="K14" s="7">
        <v>327.0</v>
      </c>
      <c r="L14" s="7">
        <v>153.0</v>
      </c>
      <c r="M14" s="7">
        <v>72.0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7">
        <v>2011.0</v>
      </c>
      <c r="B15" s="7">
        <v>76.0</v>
      </c>
      <c r="C15" s="7">
        <v>77.0</v>
      </c>
      <c r="D15" s="7">
        <v>47.0</v>
      </c>
      <c r="E15" s="7">
        <v>76.0</v>
      </c>
      <c r="F15" s="7">
        <v>217.0</v>
      </c>
      <c r="G15" s="7">
        <v>318.0</v>
      </c>
      <c r="H15" s="7">
        <v>581.0</v>
      </c>
      <c r="I15" s="7">
        <v>1159.0</v>
      </c>
      <c r="J15" s="7">
        <v>1211.0</v>
      </c>
      <c r="K15" s="7">
        <v>250.0</v>
      </c>
      <c r="L15" s="7">
        <v>110.0</v>
      </c>
      <c r="M15" s="7">
        <v>64.0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7">
        <v>2012.0</v>
      </c>
      <c r="B16" s="7">
        <v>49.0</v>
      </c>
      <c r="C16" s="7">
        <v>110.0</v>
      </c>
      <c r="D16" s="7">
        <v>139.0</v>
      </c>
      <c r="E16" s="7">
        <v>121.0</v>
      </c>
      <c r="F16" s="7">
        <v>108.0</v>
      </c>
      <c r="G16" s="7">
        <v>63.0</v>
      </c>
      <c r="H16" s="7">
        <v>235.0</v>
      </c>
      <c r="I16" s="7">
        <v>521.0</v>
      </c>
      <c r="J16" s="7">
        <v>908.0</v>
      </c>
      <c r="K16" s="7">
        <v>259.0</v>
      </c>
      <c r="L16" s="7">
        <v>74.0</v>
      </c>
      <c r="M16" s="7">
        <v>79.0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7">
        <v>2013.0</v>
      </c>
      <c r="B17" s="7">
        <v>51.0</v>
      </c>
      <c r="C17" s="7">
        <v>101.0</v>
      </c>
      <c r="D17" s="7">
        <v>61.0</v>
      </c>
      <c r="E17" s="7">
        <v>172.0</v>
      </c>
      <c r="F17" s="7">
        <v>170.0</v>
      </c>
      <c r="G17" s="7">
        <v>70.0</v>
      </c>
      <c r="H17" s="7">
        <v>243.0</v>
      </c>
      <c r="I17" s="7">
        <v>602.0</v>
      </c>
      <c r="J17" s="7">
        <v>590.0</v>
      </c>
      <c r="K17" s="7">
        <v>133.0</v>
      </c>
      <c r="L17" s="7">
        <v>106.0</v>
      </c>
      <c r="M17" s="7">
        <v>93.0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7">
        <v>2014.0</v>
      </c>
      <c r="B18" s="7">
        <v>67.0</v>
      </c>
      <c r="C18" s="7">
        <v>97.0</v>
      </c>
      <c r="D18" s="7">
        <v>58.0</v>
      </c>
      <c r="E18" s="7">
        <v>93.0</v>
      </c>
      <c r="F18" s="7">
        <v>178.0</v>
      </c>
      <c r="G18" s="7">
        <v>312.0</v>
      </c>
      <c r="H18" s="7">
        <v>462.0</v>
      </c>
      <c r="I18" s="7">
        <v>1440.0</v>
      </c>
      <c r="J18" s="7">
        <v>843.0</v>
      </c>
      <c r="K18" s="7">
        <v>852.0</v>
      </c>
      <c r="L18" s="7">
        <v>48.0</v>
      </c>
      <c r="M18" s="7">
        <v>40.0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7">
        <v>2015.0</v>
      </c>
      <c r="B19" s="7">
        <v>86.0</v>
      </c>
      <c r="C19" s="7">
        <v>37.0</v>
      </c>
      <c r="D19" s="7">
        <v>45.0</v>
      </c>
      <c r="E19" s="7">
        <v>70.0</v>
      </c>
      <c r="F19" s="7">
        <v>63.0</v>
      </c>
      <c r="G19" s="7">
        <v>144.0</v>
      </c>
      <c r="H19" s="7">
        <v>139.0</v>
      </c>
      <c r="I19" s="7">
        <v>627.0</v>
      </c>
      <c r="J19" s="7">
        <v>344.0</v>
      </c>
      <c r="K19" s="7">
        <v>199.0</v>
      </c>
      <c r="L19" s="7">
        <v>18.0</v>
      </c>
      <c r="M19" s="7">
        <v>40.0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7">
        <v>2016.0</v>
      </c>
      <c r="B20" s="7">
        <v>56.0</v>
      </c>
      <c r="C20" s="7">
        <v>107.0</v>
      </c>
      <c r="D20" s="7">
        <v>65.0</v>
      </c>
      <c r="E20" s="7">
        <v>293.0</v>
      </c>
      <c r="F20" s="7">
        <v>138.0</v>
      </c>
      <c r="G20" s="7">
        <v>196.0</v>
      </c>
      <c r="H20" s="7">
        <v>734.0</v>
      </c>
      <c r="I20" s="7">
        <v>840.0</v>
      </c>
      <c r="J20" s="7">
        <v>506.0</v>
      </c>
      <c r="K20" s="7">
        <v>172.0</v>
      </c>
      <c r="L20" s="7">
        <v>35.0</v>
      </c>
      <c r="M20" s="7">
        <v>45.0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7">
        <v>2017.0</v>
      </c>
      <c r="B21" s="7">
        <v>21.0</v>
      </c>
      <c r="C21" s="7">
        <v>88.0</v>
      </c>
      <c r="D21" s="7">
        <v>78.0</v>
      </c>
      <c r="E21" s="7">
        <v>37.0</v>
      </c>
      <c r="F21" s="7">
        <v>45.0</v>
      </c>
      <c r="G21" s="7">
        <v>152.0</v>
      </c>
      <c r="H21" s="7">
        <v>616.0</v>
      </c>
      <c r="I21" s="7">
        <v>734.0</v>
      </c>
      <c r="J21" s="7">
        <v>1930.0</v>
      </c>
      <c r="K21" s="7">
        <v>134.0</v>
      </c>
      <c r="L21" s="7">
        <v>35.0</v>
      </c>
      <c r="M21" s="7">
        <v>35.0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7">
        <v>2018.0</v>
      </c>
      <c r="B22" s="7">
        <v>41.0</v>
      </c>
      <c r="C22" s="7">
        <v>26.0</v>
      </c>
      <c r="D22" s="7">
        <v>126.0</v>
      </c>
      <c r="E22" s="7">
        <v>85.0</v>
      </c>
      <c r="F22" s="7">
        <v>317.0</v>
      </c>
      <c r="G22" s="7">
        <v>292.0</v>
      </c>
      <c r="H22" s="7">
        <v>1070.0</v>
      </c>
      <c r="I22" s="7">
        <v>350.0</v>
      </c>
      <c r="J22" s="7">
        <v>598.0</v>
      </c>
      <c r="K22" s="7">
        <v>27.0</v>
      </c>
      <c r="L22" s="7">
        <v>16.0</v>
      </c>
      <c r="M22" s="7">
        <v>73.0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7">
        <v>2019.0</v>
      </c>
      <c r="B23" s="7">
        <v>90.0</v>
      </c>
      <c r="C23" s="7">
        <v>35.0</v>
      </c>
      <c r="D23" s="7">
        <v>85.0</v>
      </c>
      <c r="E23" s="7">
        <v>78.0</v>
      </c>
      <c r="F23" s="7">
        <v>81.0</v>
      </c>
      <c r="G23" s="7">
        <v>290.0</v>
      </c>
      <c r="H23" s="7">
        <v>393.0</v>
      </c>
      <c r="I23" s="7">
        <v>742.0</v>
      </c>
      <c r="J23" s="7">
        <v>872.0</v>
      </c>
      <c r="K23" s="7">
        <v>158.0</v>
      </c>
      <c r="L23" s="7" t="s">
        <v>18</v>
      </c>
      <c r="M23" s="7" t="s">
        <v>18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M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57"/>
    <col customWidth="1" min="9" max="26" width="8.71"/>
  </cols>
  <sheetData>
    <row r="1">
      <c r="G1" s="8" t="s">
        <v>19</v>
      </c>
      <c r="H1" s="9">
        <f>MIN(F3:F13)</f>
        <v>18</v>
      </c>
    </row>
    <row r="2">
      <c r="C2" s="10" t="s">
        <v>20</v>
      </c>
      <c r="D2" s="10" t="s">
        <v>21</v>
      </c>
      <c r="E2" s="10" t="s">
        <v>22</v>
      </c>
      <c r="F2" s="10" t="s">
        <v>23</v>
      </c>
      <c r="G2" s="8" t="s">
        <v>24</v>
      </c>
      <c r="H2" s="11">
        <f>_xlfn.QUARTILE.EXC(F3:F12,1)</f>
        <v>18.375</v>
      </c>
      <c r="I2" s="10" t="s">
        <v>25</v>
      </c>
    </row>
    <row r="3">
      <c r="C3" s="12">
        <v>18.0</v>
      </c>
      <c r="D3" s="13">
        <v>22.0</v>
      </c>
      <c r="E3" s="10">
        <v>1.0</v>
      </c>
      <c r="F3" s="10">
        <v>18.0</v>
      </c>
      <c r="G3" s="8" t="s">
        <v>26</v>
      </c>
      <c r="H3" s="14">
        <f>AVERAGE(F3:F13)</f>
        <v>19.77272727</v>
      </c>
    </row>
    <row r="4">
      <c r="E4" s="10">
        <v>2.0</v>
      </c>
      <c r="F4" s="10">
        <v>18.5</v>
      </c>
      <c r="G4" s="8" t="s">
        <v>27</v>
      </c>
      <c r="H4" s="8">
        <f>MEDIAN(F3:F13)</f>
        <v>20</v>
      </c>
    </row>
    <row r="5">
      <c r="E5" s="10">
        <v>3.0</v>
      </c>
      <c r="F5" s="10">
        <v>18.0</v>
      </c>
      <c r="G5" s="8" t="s">
        <v>28</v>
      </c>
      <c r="H5" s="15">
        <f>_xlfn.QUARTILE.EXC(F3:F13,3)</f>
        <v>21</v>
      </c>
      <c r="I5" s="8" t="s">
        <v>25</v>
      </c>
    </row>
    <row r="6">
      <c r="E6" s="10">
        <v>4.0</v>
      </c>
      <c r="F6" s="10">
        <v>19.0</v>
      </c>
      <c r="G6" s="8" t="s">
        <v>29</v>
      </c>
      <c r="H6" s="9">
        <f>MAX(F3:F13)</f>
        <v>22</v>
      </c>
    </row>
    <row r="7">
      <c r="E7" s="10">
        <v>5.0</v>
      </c>
      <c r="F7" s="10">
        <v>22.0</v>
      </c>
    </row>
    <row r="8">
      <c r="E8" s="10">
        <v>6.0</v>
      </c>
      <c r="F8" s="10">
        <v>21.0</v>
      </c>
    </row>
    <row r="9">
      <c r="E9" s="10">
        <v>7.0</v>
      </c>
      <c r="F9" s="10">
        <v>20.0</v>
      </c>
    </row>
    <row r="10">
      <c r="E10" s="10">
        <v>8.0</v>
      </c>
      <c r="F10" s="10">
        <v>20.0</v>
      </c>
    </row>
    <row r="11">
      <c r="E11" s="10">
        <v>9.0</v>
      </c>
      <c r="F11" s="10">
        <v>21.0</v>
      </c>
    </row>
    <row r="12">
      <c r="E12" s="10">
        <v>10.0</v>
      </c>
      <c r="F12" s="10">
        <v>22.0</v>
      </c>
    </row>
    <row r="13">
      <c r="E13" s="10">
        <v>11.0</v>
      </c>
      <c r="F13" s="10">
        <v>18.0</v>
      </c>
    </row>
    <row r="16">
      <c r="A16" s="16"/>
      <c r="B16" s="16"/>
      <c r="C16" s="16"/>
      <c r="D16" s="16"/>
      <c r="E16" s="16"/>
      <c r="F16" s="16"/>
      <c r="I16" s="17"/>
      <c r="J16" s="17"/>
      <c r="K16" s="17"/>
      <c r="L16" s="17"/>
    </row>
    <row r="17">
      <c r="B17" s="8" t="s">
        <v>30</v>
      </c>
      <c r="C17" s="8" t="s">
        <v>31</v>
      </c>
      <c r="D17" s="8" t="s">
        <v>27</v>
      </c>
      <c r="E17" s="8" t="s">
        <v>32</v>
      </c>
      <c r="I17" s="18">
        <v>0.25</v>
      </c>
      <c r="J17" s="18">
        <v>0.5</v>
      </c>
      <c r="K17" s="18">
        <v>0.75</v>
      </c>
      <c r="L17" s="18">
        <v>1.0</v>
      </c>
    </row>
    <row r="20">
      <c r="B20" s="8">
        <v>19.0</v>
      </c>
      <c r="D20" s="8">
        <f>AVERAGE(B20:B29)</f>
        <v>18.75</v>
      </c>
    </row>
    <row r="21" ht="15.75" customHeight="1">
      <c r="B21" s="8">
        <v>18.0</v>
      </c>
      <c r="D21" s="8">
        <f>MEDIAN(B20:B29)</f>
        <v>18.5</v>
      </c>
    </row>
    <row r="22" ht="15.75" customHeight="1">
      <c r="B22" s="8">
        <v>17.0</v>
      </c>
    </row>
    <row r="23" ht="15.75" customHeight="1">
      <c r="B23" s="8">
        <v>20.0</v>
      </c>
    </row>
    <row r="24" ht="15.75" customHeight="1">
      <c r="B24" s="8">
        <v>21.0</v>
      </c>
    </row>
    <row r="25" ht="15.75" customHeight="1">
      <c r="B25" s="8">
        <v>18.0</v>
      </c>
    </row>
    <row r="26" ht="15.75" customHeight="1">
      <c r="B26" s="8">
        <v>18.0</v>
      </c>
    </row>
    <row r="27" ht="15.75" customHeight="1">
      <c r="B27" s="8">
        <v>19.0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57"/>
    <col customWidth="1" min="9" max="26" width="8.71"/>
  </cols>
  <sheetData>
    <row r="1">
      <c r="G1" s="19" t="s">
        <v>19</v>
      </c>
      <c r="H1" s="9">
        <f>MIN(F3:F13)</f>
        <v>18</v>
      </c>
      <c r="L1" s="8" t="s">
        <v>33</v>
      </c>
      <c r="M1" s="8" t="s">
        <v>34</v>
      </c>
      <c r="N1" s="8" t="s">
        <v>35</v>
      </c>
      <c r="P1" s="10" t="s">
        <v>33</v>
      </c>
      <c r="Q1" s="10" t="s">
        <v>34</v>
      </c>
      <c r="R1" s="10" t="s">
        <v>35</v>
      </c>
      <c r="S1" s="10" t="s">
        <v>36</v>
      </c>
    </row>
    <row r="2">
      <c r="C2" s="10" t="s">
        <v>20</v>
      </c>
      <c r="D2" s="10" t="s">
        <v>21</v>
      </c>
      <c r="E2" s="10" t="s">
        <v>22</v>
      </c>
      <c r="F2" s="10" t="s">
        <v>23</v>
      </c>
      <c r="G2" s="19" t="s">
        <v>24</v>
      </c>
      <c r="H2" s="11">
        <f>_xlfn.QUARTILE.EXC(F3:F12,1)</f>
        <v>18.375</v>
      </c>
      <c r="I2" s="10" t="s">
        <v>25</v>
      </c>
      <c r="K2" s="10" t="s">
        <v>22</v>
      </c>
      <c r="L2" s="10" t="s">
        <v>37</v>
      </c>
      <c r="M2" s="10" t="s">
        <v>38</v>
      </c>
      <c r="N2" s="10" t="s">
        <v>39</v>
      </c>
      <c r="P2" s="10" t="s">
        <v>37</v>
      </c>
      <c r="Q2" s="10" t="s">
        <v>38</v>
      </c>
      <c r="R2" s="10" t="s">
        <v>39</v>
      </c>
      <c r="S2" s="10" t="s">
        <v>40</v>
      </c>
    </row>
    <row r="3">
      <c r="C3" s="12">
        <v>18.0</v>
      </c>
      <c r="D3" s="13">
        <v>22.0</v>
      </c>
      <c r="E3" s="10">
        <v>1.0</v>
      </c>
      <c r="F3" s="10">
        <v>18.0</v>
      </c>
      <c r="G3" s="19" t="s">
        <v>26</v>
      </c>
      <c r="H3" s="14">
        <f>AVERAGE(F3:F13)</f>
        <v>19.77272727</v>
      </c>
      <c r="K3" s="10">
        <v>1.0</v>
      </c>
      <c r="L3" s="10">
        <v>18.33</v>
      </c>
      <c r="M3" s="8">
        <f t="shared" ref="M3:M13" si="1">L3+0.6</f>
        <v>18.93</v>
      </c>
      <c r="N3" s="9">
        <f t="shared" ref="N3:N13" si="2">L3-0.3</f>
        <v>18.03</v>
      </c>
      <c r="P3" s="20">
        <v>0.0</v>
      </c>
      <c r="Q3" s="20">
        <v>1.0</v>
      </c>
      <c r="R3" s="20">
        <v>1.0</v>
      </c>
      <c r="S3" s="20">
        <v>0.0</v>
      </c>
    </row>
    <row r="4">
      <c r="E4" s="10">
        <v>2.0</v>
      </c>
      <c r="F4" s="10">
        <v>18.5</v>
      </c>
      <c r="G4" s="19" t="s">
        <v>27</v>
      </c>
      <c r="H4" s="8" t="str">
        <f>H10</f>
        <v/>
      </c>
      <c r="K4" s="10">
        <v>2.0</v>
      </c>
      <c r="L4" s="10">
        <v>18.51</v>
      </c>
      <c r="M4" s="8">
        <f t="shared" si="1"/>
        <v>19.11</v>
      </c>
      <c r="N4" s="8">
        <f t="shared" si="2"/>
        <v>18.21</v>
      </c>
      <c r="P4" s="20">
        <v>1.0</v>
      </c>
      <c r="Q4" s="20">
        <v>0.0</v>
      </c>
      <c r="R4" s="20">
        <v>1.0</v>
      </c>
      <c r="S4" s="20">
        <v>0.0</v>
      </c>
      <c r="T4" s="8" t="s">
        <v>20</v>
      </c>
      <c r="U4" s="10">
        <v>2.0</v>
      </c>
    </row>
    <row r="5">
      <c r="E5" s="10">
        <v>3.0</v>
      </c>
      <c r="F5" s="10">
        <v>18.0</v>
      </c>
      <c r="G5" s="19" t="s">
        <v>28</v>
      </c>
      <c r="H5" s="15">
        <f>_xlfn.QUARTILE.EXC(F3:F13,3)</f>
        <v>21</v>
      </c>
      <c r="I5" s="8" t="s">
        <v>25</v>
      </c>
      <c r="K5" s="10">
        <v>3.0</v>
      </c>
      <c r="L5" s="10">
        <v>18.88</v>
      </c>
      <c r="M5" s="8">
        <f t="shared" si="1"/>
        <v>19.48</v>
      </c>
      <c r="N5" s="8">
        <f t="shared" si="2"/>
        <v>18.58</v>
      </c>
      <c r="P5" s="20">
        <v>1.0</v>
      </c>
      <c r="Q5" s="20">
        <v>0.0</v>
      </c>
      <c r="R5" s="20">
        <v>1.0</v>
      </c>
      <c r="S5" s="20">
        <v>0.0</v>
      </c>
      <c r="T5" s="8" t="s">
        <v>41</v>
      </c>
      <c r="U5" s="10">
        <f>_xlfn.QUARTILE.EXC(P15:S15,1)</f>
        <v>6</v>
      </c>
    </row>
    <row r="6">
      <c r="E6" s="10">
        <v>4.0</v>
      </c>
      <c r="F6" s="10">
        <v>19.0</v>
      </c>
      <c r="G6" s="19" t="s">
        <v>29</v>
      </c>
      <c r="H6" s="9">
        <f>MAX(F3:F13)</f>
        <v>22</v>
      </c>
      <c r="K6" s="10">
        <v>4.0</v>
      </c>
      <c r="L6" s="10">
        <v>19.0</v>
      </c>
      <c r="M6" s="8">
        <f t="shared" si="1"/>
        <v>19.6</v>
      </c>
      <c r="N6" s="8">
        <f t="shared" si="2"/>
        <v>18.7</v>
      </c>
      <c r="P6" s="20">
        <v>1.0</v>
      </c>
      <c r="Q6" s="20">
        <v>0.0</v>
      </c>
      <c r="R6" s="20">
        <v>1.0</v>
      </c>
      <c r="S6" s="20">
        <v>1.0</v>
      </c>
      <c r="T6" s="8" t="s">
        <v>26</v>
      </c>
      <c r="U6" s="10">
        <f>AVERAGE(P15:S15)</f>
        <v>7</v>
      </c>
    </row>
    <row r="7">
      <c r="E7" s="10">
        <v>5.0</v>
      </c>
      <c r="F7" s="10">
        <v>22.0</v>
      </c>
      <c r="K7" s="10">
        <v>5.0</v>
      </c>
      <c r="L7" s="10">
        <v>22.0</v>
      </c>
      <c r="M7" s="8">
        <f t="shared" si="1"/>
        <v>22.6</v>
      </c>
      <c r="N7" s="8">
        <f t="shared" si="2"/>
        <v>21.7</v>
      </c>
      <c r="P7" s="20">
        <v>0.0</v>
      </c>
      <c r="Q7" s="20">
        <v>1.0</v>
      </c>
      <c r="R7" s="20">
        <v>1.0</v>
      </c>
      <c r="S7" s="20">
        <v>1.0</v>
      </c>
      <c r="T7" s="8" t="s">
        <v>27</v>
      </c>
      <c r="U7" s="10">
        <f>MEDIAN(P15:S15)</f>
        <v>6.5</v>
      </c>
    </row>
    <row r="8">
      <c r="E8" s="10">
        <v>6.0</v>
      </c>
      <c r="F8" s="10">
        <v>21.0</v>
      </c>
      <c r="K8" s="10">
        <v>6.0</v>
      </c>
      <c r="L8" s="10">
        <v>21.0</v>
      </c>
      <c r="M8" s="8">
        <f t="shared" si="1"/>
        <v>21.6</v>
      </c>
      <c r="N8" s="8">
        <f t="shared" si="2"/>
        <v>20.7</v>
      </c>
      <c r="P8" s="20">
        <v>1.0</v>
      </c>
      <c r="Q8" s="20">
        <v>1.0</v>
      </c>
      <c r="R8" s="20">
        <v>1.0</v>
      </c>
      <c r="S8" s="20">
        <v>1.0</v>
      </c>
      <c r="T8" s="8" t="s">
        <v>42</v>
      </c>
      <c r="U8" s="10">
        <f>_xlfn.QUARTILE.EXC(P15:S15,3)</f>
        <v>8.5</v>
      </c>
    </row>
    <row r="9">
      <c r="E9" s="10">
        <v>7.0</v>
      </c>
      <c r="F9" s="10">
        <v>20.0</v>
      </c>
      <c r="K9" s="10">
        <v>7.0</v>
      </c>
      <c r="L9" s="10">
        <v>20.0</v>
      </c>
      <c r="M9" s="8">
        <f t="shared" si="1"/>
        <v>20.6</v>
      </c>
      <c r="N9" s="8">
        <f t="shared" si="2"/>
        <v>19.7</v>
      </c>
      <c r="P9" s="20">
        <v>1.0</v>
      </c>
      <c r="Q9" s="20">
        <v>1.0</v>
      </c>
      <c r="R9" s="20">
        <v>1.0</v>
      </c>
      <c r="S9" s="20">
        <v>1.0</v>
      </c>
      <c r="T9" s="8" t="s">
        <v>43</v>
      </c>
      <c r="U9" s="10">
        <v>12.0</v>
      </c>
    </row>
    <row r="10">
      <c r="E10" s="10">
        <v>8.0</v>
      </c>
      <c r="F10" s="10">
        <v>20.0</v>
      </c>
      <c r="K10" s="10">
        <v>8.0</v>
      </c>
      <c r="L10" s="10">
        <v>20.0</v>
      </c>
      <c r="M10" s="8">
        <f t="shared" si="1"/>
        <v>20.6</v>
      </c>
      <c r="N10" s="8">
        <f t="shared" si="2"/>
        <v>19.7</v>
      </c>
      <c r="P10" s="20">
        <v>1.0</v>
      </c>
      <c r="Q10" s="20">
        <v>1.0</v>
      </c>
      <c r="R10" s="20">
        <v>1.0</v>
      </c>
      <c r="S10" s="20">
        <v>1.0</v>
      </c>
    </row>
    <row r="11">
      <c r="E11" s="10">
        <v>9.0</v>
      </c>
      <c r="F11" s="10">
        <v>21.0</v>
      </c>
      <c r="K11" s="10">
        <v>9.0</v>
      </c>
      <c r="L11" s="10">
        <v>21.0</v>
      </c>
      <c r="M11" s="8">
        <f t="shared" si="1"/>
        <v>21.6</v>
      </c>
      <c r="N11" s="8">
        <f t="shared" si="2"/>
        <v>20.7</v>
      </c>
      <c r="P11" s="20">
        <v>1.0</v>
      </c>
      <c r="Q11" s="20">
        <v>1.0</v>
      </c>
      <c r="R11" s="20">
        <v>1.0</v>
      </c>
      <c r="S11" s="20">
        <v>1.0</v>
      </c>
    </row>
    <row r="12">
      <c r="E12" s="10">
        <v>10.0</v>
      </c>
      <c r="F12" s="10">
        <v>22.0</v>
      </c>
      <c r="K12" s="10">
        <v>10.0</v>
      </c>
      <c r="L12" s="10">
        <v>22.0</v>
      </c>
      <c r="M12" s="8">
        <f t="shared" si="1"/>
        <v>22.6</v>
      </c>
      <c r="N12" s="8">
        <f t="shared" si="2"/>
        <v>21.7</v>
      </c>
      <c r="P12" s="20">
        <v>0.0</v>
      </c>
      <c r="Q12" s="20">
        <v>0.0</v>
      </c>
      <c r="R12" s="20">
        <v>0.0</v>
      </c>
      <c r="S12" s="20">
        <v>0.0</v>
      </c>
    </row>
    <row r="13">
      <c r="E13" s="10">
        <v>11.0</v>
      </c>
      <c r="F13" s="10">
        <v>18.0</v>
      </c>
      <c r="K13" s="10">
        <v>11.0</v>
      </c>
      <c r="L13" s="10">
        <v>18.0</v>
      </c>
      <c r="M13" s="8">
        <f t="shared" si="1"/>
        <v>18.6</v>
      </c>
      <c r="N13" s="8">
        <f t="shared" si="2"/>
        <v>17.7</v>
      </c>
      <c r="P13" s="20">
        <v>0.0</v>
      </c>
      <c r="Q13" s="20">
        <v>0.0</v>
      </c>
      <c r="R13" s="20">
        <v>0.0</v>
      </c>
      <c r="S13" s="20">
        <v>0.0</v>
      </c>
    </row>
    <row r="14">
      <c r="P14" s="20">
        <v>0.0</v>
      </c>
      <c r="Q14" s="20">
        <v>0.0</v>
      </c>
      <c r="R14" s="20">
        <v>0.0</v>
      </c>
      <c r="S14" s="20">
        <v>0.0</v>
      </c>
    </row>
    <row r="15">
      <c r="P15" s="21">
        <v>7.0</v>
      </c>
      <c r="Q15" s="21">
        <v>6.0</v>
      </c>
      <c r="R15" s="21">
        <v>9.0</v>
      </c>
      <c r="S15" s="21">
        <v>6.0</v>
      </c>
    </row>
    <row r="16">
      <c r="A16" s="16"/>
      <c r="B16" s="16"/>
      <c r="C16" s="16"/>
      <c r="D16" s="16"/>
      <c r="E16" s="16"/>
      <c r="F16" s="16"/>
      <c r="T16" s="8" t="s">
        <v>44</v>
      </c>
    </row>
    <row r="17">
      <c r="B17" s="8" t="s">
        <v>30</v>
      </c>
      <c r="C17" s="8" t="s">
        <v>31</v>
      </c>
      <c r="D17" s="8" t="s">
        <v>27</v>
      </c>
      <c r="E17" s="8" t="s">
        <v>32</v>
      </c>
    </row>
    <row r="20">
      <c r="B20" s="8">
        <v>19.0</v>
      </c>
      <c r="D20" s="8">
        <f>AVERAGE(B20:B29)</f>
        <v>18.75</v>
      </c>
    </row>
    <row r="21" ht="15.75" customHeight="1">
      <c r="B21" s="8">
        <v>18.0</v>
      </c>
      <c r="D21" s="8">
        <f>MEDIAN(B20:B29)</f>
        <v>18.5</v>
      </c>
    </row>
    <row r="22" ht="15.75" customHeight="1">
      <c r="B22" s="8">
        <v>17.0</v>
      </c>
    </row>
    <row r="23" ht="15.75" customHeight="1">
      <c r="B23" s="8">
        <v>20.0</v>
      </c>
    </row>
    <row r="24" ht="15.75" customHeight="1">
      <c r="B24" s="8">
        <v>21.0</v>
      </c>
      <c r="C24" s="17"/>
      <c r="D24" s="17"/>
      <c r="E24" s="17"/>
      <c r="F24" s="17"/>
    </row>
    <row r="25" ht="15.75" customHeight="1">
      <c r="B25" s="8">
        <v>18.0</v>
      </c>
      <c r="C25" s="18">
        <v>0.25</v>
      </c>
      <c r="D25" s="18">
        <v>0.5</v>
      </c>
      <c r="E25" s="18">
        <v>0.75</v>
      </c>
      <c r="F25" s="18">
        <v>1.0</v>
      </c>
    </row>
    <row r="26" ht="15.75" customHeight="1">
      <c r="B26" s="8">
        <v>18.0</v>
      </c>
    </row>
    <row r="27" ht="15.75" customHeight="1">
      <c r="B27" s="8">
        <v>19.0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