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8359e1ecd338b/Documents/Projects/CS50P/hello/excel/"/>
    </mc:Choice>
  </mc:AlternateContent>
  <xr:revisionPtr revIDLastSave="1" documentId="11_9610585A6F78D68F6D513D252D8E7CB3B58CE81E" xr6:coauthVersionLast="47" xr6:coauthVersionMax="47" xr10:uidLastSave="{1D92C965-E84E-4A73-BB24-C989EE6D431D}"/>
  <bookViews>
    <workbookView xWindow="12330" yWindow="-21710" windowWidth="38620" windowHeight="21100" activeTab="2" xr2:uid="{00000000-000D-0000-FFFF-FFFF00000000}"/>
  </bookViews>
  <sheets>
    <sheet name="pivot" sheetId="1" r:id="rId1"/>
    <sheet name="RawData" sheetId="2" r:id="rId2"/>
    <sheet name="lookup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6" i="2" l="1"/>
  <c r="D196" i="2"/>
  <c r="F195" i="2"/>
  <c r="D195" i="2"/>
  <c r="F194" i="2"/>
  <c r="D194" i="2"/>
  <c r="F193" i="2"/>
  <c r="D193" i="2"/>
  <c r="F192" i="2"/>
  <c r="D192" i="2"/>
  <c r="F191" i="2"/>
  <c r="D191" i="2"/>
  <c r="F190" i="2"/>
  <c r="D190" i="2"/>
  <c r="F189" i="2"/>
  <c r="D189" i="2"/>
  <c r="F188" i="2"/>
  <c r="D188" i="2"/>
  <c r="F187" i="2"/>
  <c r="D187" i="2"/>
  <c r="F186" i="2"/>
  <c r="D186" i="2"/>
  <c r="F185" i="2"/>
  <c r="D185" i="2"/>
  <c r="F184" i="2"/>
  <c r="D184" i="2"/>
  <c r="F183" i="2"/>
  <c r="D183" i="2"/>
  <c r="F182" i="2"/>
  <c r="D182" i="2"/>
  <c r="F181" i="2"/>
  <c r="D181" i="2"/>
  <c r="F180" i="2"/>
  <c r="D180" i="2"/>
  <c r="F179" i="2"/>
  <c r="D179" i="2"/>
  <c r="F178" i="2"/>
  <c r="D178" i="2"/>
  <c r="F177" i="2"/>
  <c r="D177" i="2"/>
  <c r="F176" i="2"/>
  <c r="D176" i="2"/>
  <c r="F175" i="2"/>
  <c r="D175" i="2"/>
  <c r="F174" i="2"/>
  <c r="D174" i="2"/>
  <c r="F173" i="2"/>
  <c r="D173" i="2"/>
  <c r="F172" i="2"/>
  <c r="D172" i="2"/>
  <c r="F171" i="2"/>
  <c r="D171" i="2"/>
  <c r="F170" i="2"/>
  <c r="D170" i="2"/>
  <c r="F169" i="2"/>
  <c r="D169" i="2"/>
  <c r="F168" i="2"/>
  <c r="D168" i="2"/>
  <c r="F167" i="2"/>
  <c r="D167" i="2"/>
  <c r="F166" i="2"/>
  <c r="D166" i="2"/>
  <c r="F165" i="2"/>
  <c r="D165" i="2"/>
  <c r="F164" i="2"/>
  <c r="D164" i="2"/>
  <c r="F163" i="2"/>
  <c r="D163" i="2"/>
  <c r="F162" i="2"/>
  <c r="D162" i="2"/>
  <c r="F161" i="2"/>
  <c r="D161" i="2"/>
  <c r="F160" i="2"/>
  <c r="D160" i="2"/>
  <c r="F159" i="2"/>
  <c r="D159" i="2"/>
  <c r="F158" i="2"/>
  <c r="D158" i="2"/>
  <c r="F157" i="2"/>
  <c r="D157" i="2"/>
  <c r="F156" i="2"/>
  <c r="D156" i="2"/>
  <c r="F155" i="2"/>
  <c r="D155" i="2"/>
  <c r="F154" i="2"/>
  <c r="D154" i="2"/>
  <c r="F153" i="2"/>
  <c r="D153" i="2"/>
  <c r="F152" i="2"/>
  <c r="D152" i="2"/>
  <c r="F151" i="2"/>
  <c r="D151" i="2"/>
  <c r="F150" i="2"/>
  <c r="D150" i="2"/>
  <c r="F149" i="2"/>
  <c r="D149" i="2"/>
  <c r="F148" i="2"/>
  <c r="D148" i="2"/>
  <c r="F147" i="2"/>
  <c r="D147" i="2"/>
  <c r="F146" i="2"/>
  <c r="D146" i="2"/>
  <c r="F145" i="2"/>
  <c r="D145" i="2"/>
  <c r="F144" i="2"/>
  <c r="D144" i="2"/>
  <c r="F143" i="2"/>
  <c r="D143" i="2"/>
  <c r="F142" i="2"/>
  <c r="D142" i="2"/>
  <c r="F141" i="2"/>
  <c r="D141" i="2"/>
  <c r="F140" i="2"/>
  <c r="D140" i="2"/>
  <c r="F139" i="2"/>
  <c r="D139" i="2"/>
  <c r="F138" i="2"/>
  <c r="D138" i="2"/>
  <c r="F137" i="2"/>
  <c r="D137" i="2"/>
  <c r="F136" i="2"/>
  <c r="D136" i="2"/>
  <c r="F135" i="2"/>
  <c r="D135" i="2"/>
  <c r="F134" i="2"/>
  <c r="D134" i="2"/>
  <c r="F133" i="2"/>
  <c r="D133" i="2"/>
  <c r="F132" i="2"/>
  <c r="D132" i="2"/>
  <c r="F131" i="2"/>
  <c r="D131" i="2"/>
  <c r="F130" i="2"/>
  <c r="D130" i="2"/>
  <c r="F129" i="2"/>
  <c r="D129" i="2"/>
  <c r="F128" i="2"/>
  <c r="D128" i="2"/>
  <c r="F127" i="2"/>
  <c r="D127" i="2"/>
  <c r="F126" i="2"/>
  <c r="D126" i="2"/>
  <c r="F125" i="2"/>
  <c r="D125" i="2"/>
  <c r="F124" i="2"/>
  <c r="D124" i="2"/>
  <c r="F123" i="2"/>
  <c r="D123" i="2"/>
  <c r="F122" i="2"/>
  <c r="D122" i="2"/>
  <c r="F121" i="2"/>
  <c r="D121" i="2"/>
  <c r="F120" i="2"/>
  <c r="D120" i="2"/>
  <c r="F119" i="2"/>
  <c r="D119" i="2"/>
  <c r="F118" i="2"/>
  <c r="D118" i="2"/>
  <c r="F117" i="2"/>
  <c r="D117" i="2"/>
  <c r="F116" i="2"/>
  <c r="D116" i="2"/>
  <c r="F115" i="2"/>
  <c r="D115" i="2"/>
  <c r="F114" i="2"/>
  <c r="D114" i="2"/>
  <c r="F113" i="2"/>
  <c r="D113" i="2"/>
  <c r="F112" i="2"/>
  <c r="D112" i="2"/>
  <c r="F111" i="2"/>
  <c r="D111" i="2"/>
  <c r="F110" i="2"/>
  <c r="D110" i="2"/>
  <c r="F109" i="2"/>
  <c r="D109" i="2"/>
  <c r="F108" i="2"/>
  <c r="D108" i="2"/>
  <c r="F107" i="2"/>
  <c r="D107" i="2"/>
  <c r="F106" i="2"/>
  <c r="D106" i="2"/>
  <c r="F105" i="2"/>
  <c r="D105" i="2"/>
  <c r="F104" i="2"/>
  <c r="D104" i="2"/>
  <c r="F103" i="2"/>
  <c r="D103" i="2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F76" i="2"/>
  <c r="D76" i="2"/>
  <c r="F75" i="2"/>
  <c r="D75" i="2"/>
  <c r="F74" i="2"/>
  <c r="D74" i="2"/>
  <c r="F73" i="2"/>
  <c r="D73" i="2"/>
  <c r="F72" i="2"/>
  <c r="D72" i="2"/>
  <c r="F71" i="2"/>
  <c r="D71" i="2"/>
  <c r="F70" i="2"/>
  <c r="D70" i="2"/>
  <c r="F69" i="2"/>
  <c r="D69" i="2"/>
  <c r="F68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D57" i="2"/>
  <c r="F56" i="2"/>
  <c r="D56" i="2"/>
  <c r="F55" i="2"/>
  <c r="D55" i="2"/>
  <c r="F54" i="2"/>
  <c r="D54" i="2"/>
  <c r="F53" i="2"/>
  <c r="D53" i="2"/>
  <c r="F52" i="2"/>
  <c r="D52" i="2"/>
  <c r="F51" i="2"/>
  <c r="D51" i="2"/>
  <c r="F50" i="2"/>
  <c r="D50" i="2"/>
  <c r="F49" i="2"/>
  <c r="D49" i="2"/>
  <c r="F48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F24" i="2"/>
  <c r="D24" i="2"/>
  <c r="F23" i="2"/>
  <c r="D23" i="2"/>
  <c r="F22" i="2"/>
  <c r="D22" i="2"/>
  <c r="F21" i="2"/>
  <c r="D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A1" i="3" l="1" a="1"/>
  <c r="A73" i="3" l="1"/>
  <c r="A61" i="3"/>
  <c r="A49" i="3"/>
  <c r="A37" i="3"/>
  <c r="A25" i="3"/>
  <c r="A13" i="3"/>
  <c r="A29" i="3"/>
  <c r="A28" i="3"/>
  <c r="A4" i="3"/>
  <c r="A51" i="3"/>
  <c r="A3" i="3"/>
  <c r="A72" i="3"/>
  <c r="A60" i="3"/>
  <c r="A48" i="3"/>
  <c r="A36" i="3"/>
  <c r="A24" i="3"/>
  <c r="A12" i="3"/>
  <c r="A1" i="3"/>
  <c r="A54" i="3"/>
  <c r="A65" i="3"/>
  <c r="A52" i="3"/>
  <c r="A16" i="3"/>
  <c r="A27" i="3"/>
  <c r="A71" i="3"/>
  <c r="A59" i="3"/>
  <c r="A47" i="3"/>
  <c r="A35" i="3"/>
  <c r="A23" i="3"/>
  <c r="A11" i="3"/>
  <c r="A70" i="3"/>
  <c r="A58" i="3"/>
  <c r="A46" i="3"/>
  <c r="A34" i="3"/>
  <c r="A22" i="3"/>
  <c r="A10" i="3"/>
  <c r="A42" i="3"/>
  <c r="A41" i="3"/>
  <c r="A40" i="3"/>
  <c r="A63" i="3"/>
  <c r="A15" i="3"/>
  <c r="A69" i="3"/>
  <c r="A57" i="3"/>
  <c r="A45" i="3"/>
  <c r="A33" i="3"/>
  <c r="A21" i="3"/>
  <c r="A9" i="3"/>
  <c r="A68" i="3"/>
  <c r="A56" i="3"/>
  <c r="A44" i="3"/>
  <c r="A32" i="3"/>
  <c r="A20" i="3"/>
  <c r="A8" i="3"/>
  <c r="A67" i="3"/>
  <c r="A55" i="3"/>
  <c r="A43" i="3"/>
  <c r="A31" i="3"/>
  <c r="A19" i="3"/>
  <c r="A7" i="3"/>
  <c r="A66" i="3"/>
  <c r="A30" i="3"/>
  <c r="A18" i="3"/>
  <c r="A6" i="3"/>
  <c r="A53" i="3"/>
  <c r="A17" i="3"/>
  <c r="A5" i="3"/>
  <c r="A64" i="3"/>
  <c r="A39" i="3"/>
  <c r="A62" i="3"/>
  <c r="A26" i="3"/>
  <c r="A2" i="3"/>
  <c r="A50" i="3"/>
  <c r="A38" i="3"/>
  <c r="A14" i="3"/>
  <c r="E193" i="2" l="1"/>
  <c r="E189" i="2"/>
  <c r="E185" i="2"/>
  <c r="E181" i="2"/>
  <c r="E177" i="2"/>
  <c r="E173" i="2"/>
  <c r="E169" i="2"/>
  <c r="E165" i="2"/>
  <c r="E161" i="2"/>
  <c r="E157" i="2"/>
  <c r="E153" i="2"/>
  <c r="E149" i="2"/>
  <c r="E145" i="2"/>
  <c r="E141" i="2"/>
  <c r="E137" i="2"/>
  <c r="E133" i="2"/>
  <c r="E129" i="2"/>
  <c r="E125" i="2"/>
  <c r="E121" i="2"/>
  <c r="E117" i="2"/>
  <c r="E113" i="2"/>
  <c r="E109" i="2"/>
  <c r="E105" i="2"/>
  <c r="E101" i="2"/>
  <c r="E97" i="2"/>
  <c r="E93" i="2"/>
  <c r="E89" i="2"/>
  <c r="E85" i="2"/>
  <c r="E81" i="2"/>
  <c r="E77" i="2"/>
  <c r="E73" i="2"/>
  <c r="E69" i="2"/>
  <c r="E65" i="2"/>
  <c r="E61" i="2"/>
  <c r="E57" i="2"/>
  <c r="E53" i="2"/>
  <c r="E49" i="2"/>
  <c r="E45" i="2"/>
  <c r="E41" i="2"/>
  <c r="E37" i="2"/>
  <c r="E33" i="2"/>
  <c r="E29" i="2"/>
  <c r="E25" i="2"/>
  <c r="E21" i="2"/>
  <c r="E17" i="2"/>
  <c r="E13" i="2"/>
  <c r="E9" i="2"/>
  <c r="E5" i="2"/>
  <c r="E140" i="2"/>
  <c r="E84" i="2"/>
  <c r="E68" i="2"/>
  <c r="E60" i="2"/>
  <c r="E48" i="2"/>
  <c r="E40" i="2"/>
  <c r="E32" i="2"/>
  <c r="E24" i="2"/>
  <c r="E16" i="2"/>
  <c r="E8" i="2"/>
  <c r="E196" i="2"/>
  <c r="E192" i="2"/>
  <c r="E188" i="2"/>
  <c r="E184" i="2"/>
  <c r="E180" i="2"/>
  <c r="E176" i="2"/>
  <c r="E172" i="2"/>
  <c r="E168" i="2"/>
  <c r="E164" i="2"/>
  <c r="E160" i="2"/>
  <c r="E156" i="2"/>
  <c r="E152" i="2"/>
  <c r="E148" i="2"/>
  <c r="E144" i="2"/>
  <c r="E136" i="2"/>
  <c r="E132" i="2"/>
  <c r="E128" i="2"/>
  <c r="E124" i="2"/>
  <c r="E120" i="2"/>
  <c r="E116" i="2"/>
  <c r="E112" i="2"/>
  <c r="E108" i="2"/>
  <c r="E104" i="2"/>
  <c r="E100" i="2"/>
  <c r="E96" i="2"/>
  <c r="E92" i="2"/>
  <c r="E88" i="2"/>
  <c r="E80" i="2"/>
  <c r="E76" i="2"/>
  <c r="E72" i="2"/>
  <c r="E64" i="2"/>
  <c r="E56" i="2"/>
  <c r="E52" i="2"/>
  <c r="E44" i="2"/>
  <c r="E36" i="2"/>
  <c r="E28" i="2"/>
  <c r="E20" i="2"/>
  <c r="E12" i="2"/>
  <c r="E4" i="2"/>
  <c r="E15" i="2"/>
  <c r="E62" i="2"/>
  <c r="E10" i="2"/>
  <c r="E2" i="2"/>
  <c r="E46" i="2"/>
  <c r="E90" i="2"/>
  <c r="E151" i="2"/>
  <c r="E35" i="2"/>
  <c r="E55" i="2"/>
  <c r="E95" i="2"/>
  <c r="E142" i="2"/>
  <c r="E162" i="2"/>
  <c r="E34" i="2"/>
  <c r="E98" i="2"/>
  <c r="E18" i="2"/>
  <c r="E11" i="2"/>
  <c r="E19" i="2"/>
  <c r="E78" i="2"/>
  <c r="E71" i="2"/>
  <c r="E107" i="2"/>
  <c r="E102" i="2"/>
  <c r="E3" i="2"/>
  <c r="E126" i="2"/>
  <c r="E63" i="2"/>
  <c r="E79" i="2"/>
  <c r="E99" i="2"/>
  <c r="E191" i="2"/>
  <c r="E195" i="2"/>
  <c r="E31" i="2"/>
  <c r="E51" i="2"/>
  <c r="E86" i="2"/>
  <c r="E58" i="2"/>
  <c r="E26" i="2"/>
  <c r="E70" i="2"/>
  <c r="E114" i="2"/>
  <c r="E163" i="2"/>
  <c r="E103" i="2"/>
  <c r="E166" i="2"/>
  <c r="E167" i="2"/>
  <c r="E190" i="2"/>
  <c r="E39" i="2"/>
  <c r="E158" i="2"/>
  <c r="E59" i="2"/>
  <c r="E154" i="2"/>
  <c r="E182" i="2"/>
  <c r="E135" i="2"/>
  <c r="E83" i="2"/>
  <c r="E159" i="2"/>
  <c r="E143" i="2"/>
  <c r="E22" i="2"/>
  <c r="E179" i="2"/>
  <c r="E82" i="2"/>
  <c r="E42" i="2"/>
  <c r="E111" i="2"/>
  <c r="E110" i="2"/>
  <c r="E94" i="2"/>
  <c r="E50" i="2"/>
  <c r="E118" i="2"/>
  <c r="E138" i="2"/>
  <c r="E175" i="2"/>
  <c r="E119" i="2"/>
  <c r="E139" i="2"/>
  <c r="E183" i="2"/>
  <c r="E74" i="2"/>
  <c r="E187" i="2"/>
  <c r="E134" i="2"/>
  <c r="E23" i="2"/>
  <c r="E186" i="2"/>
  <c r="E106" i="2"/>
  <c r="E146" i="2"/>
  <c r="E87" i="2"/>
  <c r="E170" i="2"/>
  <c r="E43" i="2"/>
  <c r="E194" i="2"/>
  <c r="E131" i="2"/>
  <c r="E30" i="2"/>
  <c r="E155" i="2"/>
  <c r="E66" i="2"/>
  <c r="E91" i="2"/>
  <c r="E127" i="2"/>
  <c r="E122" i="2"/>
  <c r="E47" i="2"/>
  <c r="E67" i="2"/>
  <c r="E27" i="2"/>
  <c r="E150" i="2"/>
  <c r="E75" i="2"/>
  <c r="E174" i="2"/>
  <c r="E178" i="2"/>
  <c r="E14" i="2"/>
  <c r="E147" i="2"/>
  <c r="E54" i="2"/>
  <c r="E123" i="2"/>
  <c r="E6" i="2"/>
  <c r="E115" i="2"/>
  <c r="E130" i="2"/>
  <c r="E7" i="2"/>
  <c r="E38" i="2"/>
  <c r="E171" i="2"/>
</calcChain>
</file>

<file path=xl/sharedStrings.xml><?xml version="1.0" encoding="utf-8"?>
<sst xmlns="http://schemas.openxmlformats.org/spreadsheetml/2006/main" count="289" uniqueCount="168">
  <si>
    <t>Row Labels</t>
  </si>
  <si>
    <t>Sum of Amount</t>
  </si>
  <si>
    <t>Entertainment</t>
  </si>
  <si>
    <t>Food</t>
  </si>
  <si>
    <t>Household</t>
  </si>
  <si>
    <t>Medical</t>
  </si>
  <si>
    <t>Personal Care</t>
  </si>
  <si>
    <t>Prescription Medicine</t>
  </si>
  <si>
    <t>Takeaway Food</t>
  </si>
  <si>
    <t>Card Fees</t>
  </si>
  <si>
    <t>Family</t>
  </si>
  <si>
    <t>Payments</t>
  </si>
  <si>
    <t>Grand Total</t>
  </si>
  <si>
    <t>Date</t>
  </si>
  <si>
    <t>Raw Amt</t>
  </si>
  <si>
    <t>Long Description</t>
  </si>
  <si>
    <t>Short Description</t>
  </si>
  <si>
    <t>Category</t>
  </si>
  <si>
    <t>Amount</t>
  </si>
  <si>
    <t>Heinemann Duty Free       Mascot</t>
  </si>
  <si>
    <t>Nespresso Australia       Sydney</t>
  </si>
  <si>
    <t>QE FOODSTORES             MILSONS POINT</t>
  </si>
  <si>
    <t>Blow Bar                  +611300256922</t>
  </si>
  <si>
    <t>SMP*Kirribili Nails       Kirribilli</t>
  </si>
  <si>
    <t>WW METRO/23 BROUGHTON ST  KIRRIBILLI</t>
  </si>
  <si>
    <t>THREESPRINGSFARM          THE CHANNON</t>
  </si>
  <si>
    <t>AMAZON AU                 SYDNEY SOUTH</t>
  </si>
  <si>
    <t>AMAZON MARKETPLACE AU     SYDNEY SOUTH</t>
  </si>
  <si>
    <t>COLES 5587                NORTH SYDNEY</t>
  </si>
  <si>
    <t>IGA LOCAL GROCER CENTR    MILSONS POINT</t>
  </si>
  <si>
    <t>MyDeal.com.au             MELBOURNE</t>
  </si>
  <si>
    <t>CWH NORTH SYDNEY          NORTH SYDNEY</t>
  </si>
  <si>
    <t>Macpac Retail Pty Ltd     0433658963</t>
  </si>
  <si>
    <t>SYDNEY COGNITIVE P/L      NORTH SYDNEY</t>
  </si>
  <si>
    <t>Bulk Nutrients            61362664725</t>
  </si>
  <si>
    <t>Howards Storage World     Artarmon</t>
  </si>
  <si>
    <t>Milsons Point Medical     Milsons Point</t>
  </si>
  <si>
    <t>Capitol Theatre           Haymarket</t>
  </si>
  <si>
    <t>CONSTEL PTY. LIMITED      ST LEONARDS</t>
  </si>
  <si>
    <t>FISHANDCO.COM.AU          SUMMER HILL</t>
  </si>
  <si>
    <t>FOXTEL MANAGEMENT PTY     NORTH RYDE</t>
  </si>
  <si>
    <t>NETFLIX.COM               Melbourne</t>
  </si>
  <si>
    <t>OPTUS BILLING AUTOPAY     MACQUARIE PAR</t>
  </si>
  <si>
    <t>PALACE HOTEL SYDNEY       HAYMARKET</t>
  </si>
  <si>
    <t>PAYMENT - THANKYOU</t>
  </si>
  <si>
    <t>stan.com.au               Sydney</t>
  </si>
  <si>
    <t>THAI TOWN FRIENDS PTY LTD HAYMARKET</t>
  </si>
  <si>
    <t>THE GLASSHOUSE ARTARMO    CAMMERAY</t>
  </si>
  <si>
    <t>HONEYMOON VILLAS          THIRA  738.14  EUR</t>
  </si>
  <si>
    <t>PALACE HOTEL              MORTLAKE</t>
  </si>
  <si>
    <t>MY HAIR INTERNATIONL      MILSONS POINT</t>
  </si>
  <si>
    <t>EMIRATES    0002358153827 SYDNEY</t>
  </si>
  <si>
    <t>EMIRATES    0002358153829 SYDNEY</t>
  </si>
  <si>
    <t>Google YouTubePremium     Auckland  12.99  NZD 0.36 AUD</t>
  </si>
  <si>
    <t>KIM HAWKINS VESTIBULAR    WILLOUGHBY</t>
  </si>
  <si>
    <t>PRICELINE ST LEONARDS     ST LEONARDS</t>
  </si>
  <si>
    <t>SQ *SOULPLATE PTY LTD     Willoughby</t>
  </si>
  <si>
    <t>THE WYATT                 GORDON</t>
  </si>
  <si>
    <t>Super Retail Group Ltd    unknown</t>
  </si>
  <si>
    <t>CHEMISTWAREHOUSE ONLINE   Preston</t>
  </si>
  <si>
    <t>Clarins                   Rosebery</t>
  </si>
  <si>
    <t>TRANSPORTFORNSW TAP       SYDNEY</t>
  </si>
  <si>
    <t>Fossil Australia Pty L    Sydney</t>
  </si>
  <si>
    <t>SPOTIFY                   SYDNEY</t>
  </si>
  <si>
    <t>WOOLWORTHS/43-51 GROSVENO NEUTRAL BAY</t>
  </si>
  <si>
    <t>GRANDE VILLAGE PTY LTD    KIRRIBILLI</t>
  </si>
  <si>
    <t>MilsonsPoint Pharmacy     Milsons Point</t>
  </si>
  <si>
    <t>ZLR*Small Bar Crows Nes   Crows Nest</t>
  </si>
  <si>
    <t>LE PONT MILSONS PT        MILSONS POINT</t>
  </si>
  <si>
    <t>RED ENERGY                CREMORNE</t>
  </si>
  <si>
    <t>Amazon Digital Svcs. AU   MELBOURNE</t>
  </si>
  <si>
    <t>BWS LIQUOR/CNR BROUGHTON  KIRRIBILLI</t>
  </si>
  <si>
    <t>CATHERINE ELIZABETH EB    CHATSWOOD</t>
  </si>
  <si>
    <t>KIRRIBILLI KITCHEN        KIRRIBILLI</t>
  </si>
  <si>
    <t>TRANSPORTFORNSW OPAL      CHIPPENDALE</t>
  </si>
  <si>
    <t>Beast&amp;Co                  Surry Hills</t>
  </si>
  <si>
    <t>ALDI STORES - NORTH SY    NORTH SYDNEY</t>
  </si>
  <si>
    <t>Netflix.com               Netflix.com</t>
  </si>
  <si>
    <t>Zeppin Cafe               North Sydney</t>
  </si>
  <si>
    <t>PAYPAL *SPOTIFY           07785383971</t>
  </si>
  <si>
    <t>PLINE PH NORTH SYDNEY     NORTH SYDNEY</t>
  </si>
  <si>
    <t>THE GOOD GUYS             ARTARMON</t>
  </si>
  <si>
    <t>ADDITIONAL CARD FEE</t>
  </si>
  <si>
    <t>ANNUAL FEE</t>
  </si>
  <si>
    <t>Nourishing Minds Psyc     Maroochydore</t>
  </si>
  <si>
    <t>REWARD PROGRAM FEE (2 CARDHOLDERS)</t>
  </si>
  <si>
    <t>AHPC PHARMACY OUTLET      CHATSWOOD</t>
  </si>
  <si>
    <t>909Pin* 230823  Milson    Milsons point</t>
  </si>
  <si>
    <t>JF&amp;FF PTY LTD             MILSONS POINT</t>
  </si>
  <si>
    <t>NTH SYDN COUNCIL PARKI    NORTH SYDNEY</t>
  </si>
  <si>
    <t>SMP*Sloans Of North Sy    North Sydney</t>
  </si>
  <si>
    <t>SQ *SIDE PART CAFE        Kirribilli</t>
  </si>
  <si>
    <t>BAKERS DELIGHT GREEN      NORTH SYDNEY</t>
  </si>
  <si>
    <t>GREENWOOD GROCER PTY      NORTH SYDNEY</t>
  </si>
  <si>
    <t>&lt;openpyxl.worksheet.formula.ArrayFormula object at 0x0000019776A88550&gt;</t>
  </si>
  <si>
    <t>909Pin*230823Mi</t>
  </si>
  <si>
    <t>ADDITIONALCARDF</t>
  </si>
  <si>
    <t>AHPCPHARMACYOUT</t>
  </si>
  <si>
    <t>ALDISTORES-NORT</t>
  </si>
  <si>
    <t>AMAZONAUSYDNEYS</t>
  </si>
  <si>
    <t>AmazonDigitalSv</t>
  </si>
  <si>
    <t>AMAZONMARKETPLA</t>
  </si>
  <si>
    <t>ANNUALFEE</t>
  </si>
  <si>
    <t>BAKERSDELIGHTGR</t>
  </si>
  <si>
    <t>Beast&amp;CoSurryHi</t>
  </si>
  <si>
    <t>BlowBar+6113002</t>
  </si>
  <si>
    <t>BulkNutrients61</t>
  </si>
  <si>
    <t>BWSLIQUOR/CNRBR</t>
  </si>
  <si>
    <t>CapitolTheatreH</t>
  </si>
  <si>
    <t>CATHERINEELIZAB</t>
  </si>
  <si>
    <t>CHEMISTWAREHOUS</t>
  </si>
  <si>
    <t>ClarinsRosebery</t>
  </si>
  <si>
    <t>COLES5587NORTHS</t>
  </si>
  <si>
    <t>CONSTELPTY.LIMI</t>
  </si>
  <si>
    <t>CWHNORTHSYDNEYN</t>
  </si>
  <si>
    <t>EMIRATES0002358</t>
  </si>
  <si>
    <t>FISHANDCO.COM.A</t>
  </si>
  <si>
    <t>FossilAustralia</t>
  </si>
  <si>
    <t>FOXTELMANAGEMEN</t>
  </si>
  <si>
    <t>GoogleYouTubePr</t>
  </si>
  <si>
    <t>GRANDEVILLAGEPT</t>
  </si>
  <si>
    <t>GREENWOODGROCER</t>
  </si>
  <si>
    <t>HeinemannDutyFr</t>
  </si>
  <si>
    <t>HONEYMOONVILLAS</t>
  </si>
  <si>
    <t>HowardsStorageW</t>
  </si>
  <si>
    <t>IGALOCALGROCERC</t>
  </si>
  <si>
    <t>JF&amp;FFPTYLTDMILS</t>
  </si>
  <si>
    <t>KIMHAWKINSVESTI</t>
  </si>
  <si>
    <t>KIRRIBILLIKITCH</t>
  </si>
  <si>
    <t>LEPONTMILSONSPT</t>
  </si>
  <si>
    <t>MacpacRetailPty</t>
  </si>
  <si>
    <t>MilsonsPointMed</t>
  </si>
  <si>
    <t>MilsonsPointPha</t>
  </si>
  <si>
    <t>MyDeal.com.auME</t>
  </si>
  <si>
    <t>MYHAIRINTERNATI</t>
  </si>
  <si>
    <t>NespressoAustra</t>
  </si>
  <si>
    <t>NETFLIX.COMMelb</t>
  </si>
  <si>
    <t>Netflix.comNetf</t>
  </si>
  <si>
    <t>NourishingMinds</t>
  </si>
  <si>
    <t>NTHSYDNCOUNCILP</t>
  </si>
  <si>
    <t>OPTUSBILLINGAUT</t>
  </si>
  <si>
    <t>PALACEHOTELMORT</t>
  </si>
  <si>
    <t>PALACEHOTELSYDN</t>
  </si>
  <si>
    <t>PAYMENT-THANKYO</t>
  </si>
  <si>
    <t>PAYPAL*SPOTIFY0</t>
  </si>
  <si>
    <t>PLINEPHNORTHSYD</t>
  </si>
  <si>
    <t>PRICELINESTLEON</t>
  </si>
  <si>
    <t>QEFOODSTORESMIL</t>
  </si>
  <si>
    <t>REDENERGYCREMOR</t>
  </si>
  <si>
    <t>REWARDPROGRAMFE</t>
  </si>
  <si>
    <t>SMP*KirribiliNa</t>
  </si>
  <si>
    <t>SMP*SloansOfNor</t>
  </si>
  <si>
    <t>SPOTIFYSYDNEY</t>
  </si>
  <si>
    <t>SQ*SIDEPARTCAFE</t>
  </si>
  <si>
    <t>SQ*SOULPLATEPTY</t>
  </si>
  <si>
    <t>stan.com.auSydn</t>
  </si>
  <si>
    <t>SuperRetailGrou</t>
  </si>
  <si>
    <t>SYDNEYCOGNITIVE</t>
  </si>
  <si>
    <t>THAITOWNFRIENDS</t>
  </si>
  <si>
    <t>THEGLASSHOUSEAR</t>
  </si>
  <si>
    <t>THEGOODGUYSARTA</t>
  </si>
  <si>
    <t>THEWYATTGORDON</t>
  </si>
  <si>
    <t>THREESPRINGSFAR</t>
  </si>
  <si>
    <t>TRANSPORTFORNSW</t>
  </si>
  <si>
    <t>WOOLWORTHS/43-5</t>
  </si>
  <si>
    <t>WWMETRO/23BROUG</t>
  </si>
  <si>
    <t>ZeppinCafeNorth</t>
  </si>
  <si>
    <t>ZLR*SmallBarCro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</si>
</sst>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[visa.xlsx]pivot!PivotTable1</c:name>
    <c:fmtId val="1"/>
  </c:pivotSource>
  <c:chart>
    <c:title>
      <c:tx>
        <c:rich>
          <a:bodyPr/>
          <a:lstStyle/>
          <a:p>
            <a:endParaRPr/>
          </a:p>
        </c:rich>
      </c:tx>
      <c:overlay val="0"/>
      <c:spPr>
        <a:noFill/>
        <a:ln>
          <a:noFill/>
          <a:prstDash val="solid"/>
        </a:ln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  <a:prstDash val="solid"/>
          </a:ln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pivot!$A$4:$A$15</c:f>
              <c:strCache>
                <c:ptCount val="11"/>
                <c:pt idx="0">
                  <c:v>Entertainment</c:v>
                </c:pt>
                <c:pt idx="1">
                  <c:v>Food</c:v>
                </c:pt>
                <c:pt idx="2">
                  <c:v>Household</c:v>
                </c:pt>
                <c:pt idx="3">
                  <c:v>Medical</c:v>
                </c:pt>
                <c:pt idx="4">
                  <c:v>Personal Care</c:v>
                </c:pt>
                <c:pt idx="5">
                  <c:v>Prescription Medicine</c:v>
                </c:pt>
                <c:pt idx="6">
                  <c:v>Takeaway Food</c:v>
                </c:pt>
                <c:pt idx="7">
                  <c:v>Card Fees</c:v>
                </c:pt>
                <c:pt idx="8">
                  <c:v>Family</c:v>
                </c:pt>
                <c:pt idx="9">
                  <c:v>Payments</c:v>
                </c:pt>
                <c:pt idx="10">
                  <c:v>0</c:v>
                </c:pt>
              </c:strCache>
            </c:strRef>
          </c:cat>
          <c:val>
            <c:numRef>
              <c:f>pivot!$B$4:$B$15</c:f>
              <c:numCache>
                <c:formatCode>General</c:formatCode>
                <c:ptCount val="11"/>
                <c:pt idx="0">
                  <c:v>118.92</c:v>
                </c:pt>
                <c:pt idx="1">
                  <c:v>3016.4699999999989</c:v>
                </c:pt>
                <c:pt idx="2">
                  <c:v>287.97000000000003</c:v>
                </c:pt>
                <c:pt idx="3">
                  <c:v>950.70999999999981</c:v>
                </c:pt>
                <c:pt idx="4">
                  <c:v>2652.25</c:v>
                </c:pt>
                <c:pt idx="5">
                  <c:v>760.88000000000011</c:v>
                </c:pt>
                <c:pt idx="6">
                  <c:v>94.949999999999989</c:v>
                </c:pt>
                <c:pt idx="7">
                  <c:v>360</c:v>
                </c:pt>
                <c:pt idx="8">
                  <c:v>2252.15</c:v>
                </c:pt>
                <c:pt idx="9">
                  <c:v>12984.4</c:v>
                </c:pt>
                <c:pt idx="10">
                  <c:v>15978.54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C50-93F5-B32B1B33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222271"/>
        <c:axId val="1277114799"/>
      </c:barChart>
      <c:catAx>
        <c:axId val="52022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114799"/>
        <c:crosses val="autoZero"/>
        <c:auto val="1"/>
        <c:lblAlgn val="ctr"/>
        <c:lblOffset val="100"/>
        <c:noMultiLvlLbl val="0"/>
      </c:catAx>
      <c:valAx>
        <c:axId val="127711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222271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6</xdr:row>
      <xdr:rowOff>76200</xdr:rowOff>
    </xdr:from>
    <xdr:to>
      <xdr:col>15</xdr:col>
      <xdr:colOff>69850</xdr:colOff>
      <xdr:row>27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Maunder" refreshedDate="45172.473628009262" createdVersion="8" refreshedVersion="8" minRefreshableVersion="3" recordCount="195" xr:uid="{00000000-000A-0000-FFFF-FFFF00000000}">
  <cacheSource type="worksheet">
    <worksheetSource name="Table1"/>
  </cacheSource>
  <cacheFields count="6">
    <cacheField name="Date" numFmtId="14">
      <sharedItems containsSemiMixedTypes="0" containsNonDate="0" containsDate="1" containsString="0" minDate="2023-07-03T00:00:00" maxDate="2023-09-02T00:00:00"/>
    </cacheField>
    <cacheField name="Raw Amt" numFmtId="0">
      <sharedItems containsSemiMixedTypes="0" containsString="0" containsNumber="1" minValue="-1140.0899999999999" maxValue="9177.61"/>
    </cacheField>
    <cacheField name="Long Description" numFmtId="0">
      <sharedItems/>
    </cacheField>
    <cacheField name="Short Description" numFmtId="0">
      <sharedItems/>
    </cacheField>
    <cacheField name="Category" numFmtId="0">
      <sharedItems containsMixedTypes="1" containsNumber="1" containsInteger="1" minValue="0" maxValue="0" count="13">
        <s v="Prescription Medicine"/>
        <s v="Food"/>
        <s v="Medical"/>
        <s v="Takeaway Food"/>
        <s v="Entertainment"/>
        <s v="Personal Care"/>
        <s v="Household"/>
        <s v="Card Fees"/>
        <s v="Family"/>
        <s v="Payments"/>
        <n v="0"/>
        <s v="Motor Vehicle" u="1"/>
        <s v="" u="1"/>
      </sharedItems>
    </cacheField>
    <cacheField name="Amount" numFmtId="0">
      <sharedItems containsSemiMixedTypes="0" containsString="0" containsNumber="1" minValue="1.77" maxValue="9177.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95">
  <r>
    <d v="2023-09-01T00:00:00"/>
    <n v="-60.98"/>
    <s v="CHEMISTWAREHOUSE ONLINE   Preston"/>
    <s v="CHEMISTWAREHOUS"/>
    <x v="0"/>
    <n v="60.98"/>
  </r>
  <r>
    <d v="2023-09-01T00:00:00"/>
    <n v="-2.49"/>
    <s v="GREENWOOD GROCER PTY      NORTH SYDNEY"/>
    <s v="GREENWOODGROCER"/>
    <x v="1"/>
    <n v="2.49"/>
  </r>
  <r>
    <d v="2023-08-31T00:00:00"/>
    <n v="-65.83"/>
    <s v="COLES 5587                NORTH SYDNEY"/>
    <s v="COLES5587NORTHS"/>
    <x v="1"/>
    <n v="65.83"/>
  </r>
  <r>
    <d v="2023-08-31T00:00:00"/>
    <n v="-5.1"/>
    <s v="BAKERS DELIGHT GREEN      NORTH SYDNEY"/>
    <s v="BAKERSDELIGHTGR"/>
    <x v="1"/>
    <n v="5.1"/>
  </r>
  <r>
    <d v="2023-08-30T00:00:00"/>
    <n v="-90"/>
    <s v="Milsons Point Medical     Milsons Point"/>
    <s v="MilsonsPointMed"/>
    <x v="2"/>
    <n v="90"/>
  </r>
  <r>
    <d v="2023-08-30T00:00:00"/>
    <n v="-7.35"/>
    <s v="WW METRO/23 BROUGHTON ST  KIRRIBILLI"/>
    <s v="WWMETRO/23BROUG"/>
    <x v="2"/>
    <n v="7.35"/>
  </r>
  <r>
    <d v="2023-08-30T00:00:00"/>
    <n v="-38.2"/>
    <s v="WW METRO/23 BROUGHTON ST  KIRRIBILLI"/>
    <s v="WWMETRO/23BROUG"/>
    <x v="2"/>
    <n v="38.2"/>
  </r>
  <r>
    <d v="2023-08-30T00:00:00"/>
    <n v="-18.99"/>
    <s v="MilsonsPoint Pharmacy     Milsons Point"/>
    <s v="MilsonsPointPha"/>
    <x v="0"/>
    <n v="18.99"/>
  </r>
  <r>
    <d v="2023-08-29T00:00:00"/>
    <n v="-7.9"/>
    <s v="JF&amp;FF PTY LTD             MILSONS POINT"/>
    <s v="JF&amp;FFPTYLTDMILS"/>
    <x v="3"/>
    <n v="7.9"/>
  </r>
  <r>
    <d v="2023-08-29T00:00:00"/>
    <n v="-3.9"/>
    <s v="IGA LOCAL GROCER CENTR    MILSONS POINT"/>
    <s v="IGALOCALGROCERC"/>
    <x v="1"/>
    <n v="3.9"/>
  </r>
  <r>
    <d v="2023-08-29T00:00:00"/>
    <n v="-15.9"/>
    <s v="JF&amp;FF PTY LTD             MILSONS POINT"/>
    <s v="JF&amp;FFPTYLTDMILS"/>
    <x v="3"/>
    <n v="15.9"/>
  </r>
  <r>
    <d v="2023-08-28T00:00:00"/>
    <n v="-8.6"/>
    <s v="SQ *SIDE PART CAFE        Kirribilli"/>
    <s v="SQ*SIDEPARTCAFE"/>
    <x v="3"/>
    <n v="8.6"/>
  </r>
  <r>
    <d v="2023-08-28T00:00:00"/>
    <n v="-45.13"/>
    <s v="QE FOODSTORES             MILSONS POINT"/>
    <s v="QEFOODSTORESMIL"/>
    <x v="1"/>
    <n v="45.13"/>
  </r>
  <r>
    <d v="2023-08-28T00:00:00"/>
    <n v="-11.99"/>
    <s v="SPOTIFY                   SYDNEY"/>
    <s v="SPOTIFYSYDNEY"/>
    <x v="4"/>
    <n v="11.99"/>
  </r>
  <r>
    <d v="2023-08-28T00:00:00"/>
    <n v="-390.34"/>
    <s v="SMP*Sloans Of North Sy    North Sydney"/>
    <s v="SMP*SloansOfNor"/>
    <x v="5"/>
    <n v="390.34"/>
  </r>
  <r>
    <d v="2023-08-28T00:00:00"/>
    <n v="-14.9"/>
    <s v="COLES 5587                NORTH SYDNEY"/>
    <s v="COLES5587NORTHS"/>
    <x v="1"/>
    <n v="14.9"/>
  </r>
  <r>
    <d v="2023-08-28T00:00:00"/>
    <n v="-125.4"/>
    <s v="Nespresso Australia       Sydney"/>
    <s v="NespressoAustra"/>
    <x v="1"/>
    <n v="125.4"/>
  </r>
  <r>
    <d v="2023-08-28T00:00:00"/>
    <n v="-3.2"/>
    <s v="NTH SYDN COUNCIL PARKI    NORTH SYDNEY"/>
    <s v="NTHSYDNCOUNCILP"/>
    <x v="6"/>
    <n v="3.2"/>
  </r>
  <r>
    <d v="2023-08-28T00:00:00"/>
    <n v="-4"/>
    <s v="JF&amp;FF PTY LTD             MILSONS POINT"/>
    <s v="JF&amp;FFPTYLTDMILS"/>
    <x v="3"/>
    <n v="4"/>
  </r>
  <r>
    <d v="2023-08-28T00:00:00"/>
    <n v="-92.73999999999999"/>
    <s v="CWH NORTH SYDNEY          NORTH SYDNEY"/>
    <s v="CWHNORTHSYDNEYN"/>
    <x v="0"/>
    <n v="92.73999999999999"/>
  </r>
  <r>
    <d v="2023-08-25T00:00:00"/>
    <n v="-91.91"/>
    <s v="909Pin* 230823  Milson    Milsons point"/>
    <s v="909Pin*230823Mi"/>
    <x v="5"/>
    <n v="91.91"/>
  </r>
  <r>
    <d v="2023-08-25T00:00:00"/>
    <n v="-57.16"/>
    <s v="COLES 5587                NORTH SYDNEY"/>
    <s v="COLES5587NORTHS"/>
    <x v="1"/>
    <n v="57.16"/>
  </r>
  <r>
    <d v="2023-08-25T00:00:00"/>
    <n v="-1.9"/>
    <s v="QE FOODSTORES             MILSONS POINT"/>
    <s v="QEFOODSTORESMIL"/>
    <x v="1"/>
    <n v="1.9"/>
  </r>
  <r>
    <d v="2023-08-25T00:00:00"/>
    <n v="-50.25"/>
    <s v="AMAZON AU                 SYDNEY SOUTH"/>
    <s v="AMAZONAUSYDNEYS"/>
    <x v="6"/>
    <n v="50.25"/>
  </r>
  <r>
    <d v="2023-08-25T00:00:00"/>
    <n v="-8"/>
    <s v="JF&amp;FF PTY LTD             MILSONS POINT"/>
    <s v="JF&amp;FFPTYLTDMILS"/>
    <x v="3"/>
    <n v="8"/>
  </r>
  <r>
    <d v="2023-08-24T00:00:00"/>
    <n v="-90"/>
    <s v="Milsons Point Medical     Milsons Point"/>
    <s v="MilsonsPointMed"/>
    <x v="2"/>
    <n v="90"/>
  </r>
  <r>
    <d v="2023-08-24T00:00:00"/>
    <n v="-4.07"/>
    <s v="QE FOODSTORES             MILSONS POINT"/>
    <s v="QEFOODSTORESMIL"/>
    <x v="1"/>
    <n v="4.07"/>
  </r>
  <r>
    <d v="2023-08-24T00:00:00"/>
    <n v="-19.03"/>
    <s v="QE FOODSTORES             MILSONS POINT"/>
    <s v="QEFOODSTORESMIL"/>
    <x v="1"/>
    <n v="19.03"/>
  </r>
  <r>
    <d v="2023-08-24T00:00:00"/>
    <n v="-35.56"/>
    <s v="AHPC PHARMACY OUTLET      CHATSWOOD"/>
    <s v="AHPCPHARMACYOUT"/>
    <x v="0"/>
    <n v="35.56"/>
  </r>
  <r>
    <d v="2023-08-23T00:00:00"/>
    <n v="-110"/>
    <s v="REWARD PROGRAM FEE (2 CARDHOLDERS)"/>
    <s v="REWARDPROGRAMFE"/>
    <x v="7"/>
    <n v="110"/>
  </r>
  <r>
    <d v="2023-08-23T00:00:00"/>
    <n v="-10"/>
    <s v="ADDITIONAL CARD FEE"/>
    <s v="ADDITIONALCARDF"/>
    <x v="7"/>
    <n v="10"/>
  </r>
  <r>
    <d v="2023-08-23T00:00:00"/>
    <n v="-240"/>
    <s v="ANNUAL FEE"/>
    <s v="ANNUALFEE"/>
    <x v="7"/>
    <n v="240"/>
  </r>
  <r>
    <d v="2023-08-23T00:00:00"/>
    <n v="-950"/>
    <s v="Nourishing Minds Psyc     Maroochydore"/>
    <s v="NourishingMinds"/>
    <x v="5"/>
    <n v="950"/>
  </r>
  <r>
    <d v="2023-08-23T00:00:00"/>
    <n v="-30.1"/>
    <s v="WW METRO/23 BROUGHTON ST  KIRRIBILLI"/>
    <s v="WWMETRO/23BROUG"/>
    <x v="2"/>
    <n v="30.1"/>
  </r>
  <r>
    <d v="2023-08-23T00:00:00"/>
    <n v="-210"/>
    <s v="CATHERINE ELIZABETH EB    CHATSWOOD"/>
    <s v="CATHERINEELIZAB"/>
    <x v="5"/>
    <n v="210"/>
  </r>
  <r>
    <d v="2023-08-23T00:00:00"/>
    <n v="-36.29"/>
    <s v="QE FOODSTORES             MILSONS POINT"/>
    <s v="QEFOODSTORESMIL"/>
    <x v="1"/>
    <n v="36.29"/>
  </r>
  <r>
    <d v="2023-08-22T00:00:00"/>
    <n v="-12.41"/>
    <s v="Google YouTubePremium     Auckland  12.99  NZD 0.36 AUD"/>
    <s v="GoogleYouTubePr"/>
    <x v="4"/>
    <n v="12.41"/>
  </r>
  <r>
    <d v="2023-08-21T00:00:00"/>
    <n v="-99"/>
    <s v="THE GOOD GUYS             ARTARMON"/>
    <s v="THEGOODGUYSARTA"/>
    <x v="6"/>
    <n v="99"/>
  </r>
  <r>
    <d v="2023-08-21T00:00:00"/>
    <n v="-141.9"/>
    <s v="COLES 5587                NORTH SYDNEY"/>
    <s v="COLES5587NORTHS"/>
    <x v="1"/>
    <n v="141.9"/>
  </r>
  <r>
    <d v="2023-08-21T00:00:00"/>
    <n v="-135"/>
    <s v="Milsons Point Medical     Milsons Point"/>
    <s v="MilsonsPointMed"/>
    <x v="2"/>
    <n v="135"/>
  </r>
  <r>
    <d v="2023-08-21T00:00:00"/>
    <n v="-20.15"/>
    <s v="ALDI STORES - NORTH SY    NORTH SYDNEY"/>
    <s v="ALDISTORES-NORT"/>
    <x v="1"/>
    <n v="20.15"/>
  </r>
  <r>
    <d v="2023-08-21T00:00:00"/>
    <n v="-50.38"/>
    <s v="CWH NORTH SYDNEY          NORTH SYDNEY"/>
    <s v="CWHNORTHSYDNEYN"/>
    <x v="0"/>
    <n v="50.38"/>
  </r>
  <r>
    <d v="2023-08-21T00:00:00"/>
    <n v="-280"/>
    <s v="SYDNEY COGNITIVE P/L      NORTH SYDNEY"/>
    <s v="SYDNEYCOGNITIVE"/>
    <x v="5"/>
    <n v="280"/>
  </r>
  <r>
    <d v="2023-08-21T00:00:00"/>
    <n v="-1010.95"/>
    <s v="CONSTEL PTY. LIMITED      ST LEONARDS"/>
    <s v="CONSTELPTY.LIMI"/>
    <x v="8"/>
    <n v="1010.95"/>
  </r>
  <r>
    <d v="2023-08-21T00:00:00"/>
    <n v="-9.109999999999999"/>
    <s v="THE GLASSHOUSE ARTARMO    CAMMERAY"/>
    <s v="THEGLASSHOUSEAR"/>
    <x v="3"/>
    <n v="9.109999999999999"/>
  </r>
  <r>
    <d v="2023-08-21T00:00:00"/>
    <n v="-4.55"/>
    <s v="THE GLASSHOUSE ARTARMO    CAMMERAY"/>
    <s v="THEGLASSHOUSEAR"/>
    <x v="3"/>
    <n v="4.55"/>
  </r>
  <r>
    <d v="2023-08-21T00:00:00"/>
    <n v="-28.34"/>
    <s v="THE GLASSHOUSE ARTARMO    CAMMERAY"/>
    <s v="THEGLASSHOUSEAR"/>
    <x v="3"/>
    <n v="28.34"/>
  </r>
  <r>
    <d v="2023-08-18T00:00:00"/>
    <n v="-161"/>
    <s v="Bulk Nutrients            61362664725"/>
    <s v="BulkNutrients61"/>
    <x v="1"/>
    <n v="161"/>
  </r>
  <r>
    <d v="2023-08-17T00:00:00"/>
    <n v="-5.14"/>
    <s v="PAYPAL *SPOTIFY           07785383971"/>
    <s v="PAYPAL*SPOTIFY0"/>
    <x v="4"/>
    <n v="5.14"/>
  </r>
  <r>
    <d v="2023-08-17T00:00:00"/>
    <n v="-18.99"/>
    <s v="PLINE PH NORTH SYDNEY     NORTH SYDNEY"/>
    <s v="PLINEPHNORTHSYD"/>
    <x v="0"/>
    <n v="18.99"/>
  </r>
  <r>
    <d v="2023-08-16T00:00:00"/>
    <n v="-4"/>
    <s v="Zeppin Cafe               North Sydney"/>
    <s v="ZeppinCafeNorth"/>
    <x v="3"/>
    <n v="4"/>
  </r>
  <r>
    <d v="2023-08-16T00:00:00"/>
    <n v="-26.66"/>
    <s v="CWH NORTH SYDNEY          NORTH SYDNEY"/>
    <s v="CWHNORTHSYDNEYN"/>
    <x v="0"/>
    <n v="26.66"/>
  </r>
  <r>
    <d v="2023-08-16T00:00:00"/>
    <n v="-21"/>
    <s v="stan.com.au               Sydney"/>
    <s v="stan.com.auSydn"/>
    <x v="4"/>
    <n v="21"/>
  </r>
  <r>
    <d v="2023-08-16T00:00:00"/>
    <n v="-91"/>
    <s v="FOXTEL MANAGEMENT PTY     NORTH RYDE"/>
    <s v="FOXTELMANAGEMEN"/>
    <x v="8"/>
    <n v="91"/>
  </r>
  <r>
    <d v="2023-08-16T00:00:00"/>
    <n v="-60"/>
    <s v="MY HAIR INTERNATIONL      MILSONS POINT"/>
    <s v="MYHAIRINTERNATI"/>
    <x v="5"/>
    <n v="60"/>
  </r>
  <r>
    <d v="2023-08-16T00:00:00"/>
    <n v="-16.39"/>
    <s v="CWH NORTH SYDNEY          NORTH SYDNEY"/>
    <s v="CWHNORTHSYDNEYN"/>
    <x v="0"/>
    <n v="16.39"/>
  </r>
  <r>
    <d v="2023-08-15T00:00:00"/>
    <n v="-117.49"/>
    <s v="COLES 5587                NORTH SYDNEY"/>
    <s v="COLES5587NORTHS"/>
    <x v="1"/>
    <n v="117.49"/>
  </r>
  <r>
    <d v="2023-08-15T00:00:00"/>
    <n v="-31"/>
    <s v="WW METRO/23 BROUGHTON ST  KIRRIBILLI"/>
    <s v="WWMETRO/23BROUG"/>
    <x v="2"/>
    <n v="31"/>
  </r>
  <r>
    <d v="2023-08-15T00:00:00"/>
    <n v="-79"/>
    <s v="OPTUS BILLING AUTOPAY     MACQUARIE PAR"/>
    <s v="OPTUSBILLINGAUT"/>
    <x v="8"/>
    <n v="79"/>
  </r>
  <r>
    <d v="2023-08-15T00:00:00"/>
    <n v="-22.99"/>
    <s v="Netflix.com               Netflix.com"/>
    <s v="Netflix.comNetf"/>
    <x v="4"/>
    <n v="22.99"/>
  </r>
  <r>
    <d v="2023-08-15T00:00:00"/>
    <n v="-6.01"/>
    <s v="ALDI STORES - NORTH SY    NORTH SYDNEY"/>
    <s v="ALDISTORES-NORT"/>
    <x v="1"/>
    <n v="6.01"/>
  </r>
  <r>
    <d v="2023-08-14T00:00:00"/>
    <n v="3806.79"/>
    <s v="PAYMENT - THANKYOU"/>
    <s v="PAYMENT-THANKYO"/>
    <x v="9"/>
    <n v="3806.79"/>
  </r>
  <r>
    <d v="2023-08-14T00:00:00"/>
    <n v="-5.08"/>
    <s v="Beast&amp;Co                  Surry Hills"/>
    <s v="Beast&amp;CoSurryHi"/>
    <x v="10"/>
    <n v="5.08"/>
  </r>
  <r>
    <d v="2023-08-14T00:00:00"/>
    <n v="-5.08"/>
    <s v="Beast&amp;Co                  Surry Hills"/>
    <s v="Beast&amp;CoSurryHi"/>
    <x v="10"/>
    <n v="5.08"/>
  </r>
  <r>
    <d v="2023-08-14T00:00:00"/>
    <n v="-20.5"/>
    <s v="COLES 5587                NORTH SYDNEY"/>
    <s v="COLES5587NORTHS"/>
    <x v="1"/>
    <n v="20.5"/>
  </r>
  <r>
    <d v="2023-08-14T00:00:00"/>
    <n v="-141.2"/>
    <s v="Milsons Point Medical     Milsons Point"/>
    <s v="MilsonsPointMed"/>
    <x v="2"/>
    <n v="141.2"/>
  </r>
  <r>
    <d v="2023-08-14T00:00:00"/>
    <n v="-1140.09"/>
    <s v="RED ENERGY                CREMORNE"/>
    <s v="REDENERGYCREMOR"/>
    <x v="10"/>
    <n v="1140.09"/>
  </r>
  <r>
    <d v="2023-08-14T00:00:00"/>
    <n v="-14.78"/>
    <s v="CWH NORTH SYDNEY          NORTH SYDNEY"/>
    <s v="CWHNORTHSYDNEYN"/>
    <x v="0"/>
    <n v="14.78"/>
  </r>
  <r>
    <d v="2023-08-14T00:00:00"/>
    <n v="-77.53"/>
    <s v="QE FOODSTORES             MILSONS POINT"/>
    <s v="QEFOODSTORESMIL"/>
    <x v="1"/>
    <n v="77.53"/>
  </r>
  <r>
    <d v="2023-08-14T00:00:00"/>
    <n v="-197.6"/>
    <s v="Clarins                   Rosebery"/>
    <s v="ClarinsRosebery"/>
    <x v="10"/>
    <n v="197.6"/>
  </r>
  <r>
    <d v="2023-08-11T00:00:00"/>
    <n v="-41.98"/>
    <s v="QE FOODSTORES             MILSONS POINT"/>
    <s v="QEFOODSTORESMIL"/>
    <x v="1"/>
    <n v="41.98"/>
  </r>
  <r>
    <d v="2023-08-10T00:00:00"/>
    <n v="-10.49"/>
    <s v="CWH NORTH SYDNEY          NORTH SYDNEY"/>
    <s v="CWHNORTHSYDNEYN"/>
    <x v="0"/>
    <n v="10.49"/>
  </r>
  <r>
    <d v="2023-08-10T00:00:00"/>
    <n v="-60"/>
    <s v="TRANSPORTFORNSW OPAL      CHIPPENDALE"/>
    <s v="TRANSPORTFORNSW"/>
    <x v="10"/>
    <n v="60"/>
  </r>
  <r>
    <d v="2023-08-10T00:00:00"/>
    <n v="-53.33"/>
    <s v="KIRRIBILLI KITCHEN        KIRRIBILLI"/>
    <s v="KIRRIBILLIKITCH"/>
    <x v="10"/>
    <n v="53.33"/>
  </r>
  <r>
    <d v="2023-08-09T00:00:00"/>
    <n v="-210"/>
    <s v="CATHERINE ELIZABETH EB    CHATSWOOD"/>
    <s v="CATHERINEELIZAB"/>
    <x v="5"/>
    <n v="210"/>
  </r>
  <r>
    <d v="2023-08-09T00:00:00"/>
    <n v="-19.47"/>
    <s v="QE FOODSTORES             MILSONS POINT"/>
    <s v="QEFOODSTORESMIL"/>
    <x v="1"/>
    <n v="19.47"/>
  </r>
  <r>
    <d v="2023-08-09T00:00:00"/>
    <n v="-12.35"/>
    <s v="IGA LOCAL GROCER CENTR    MILSONS POINT"/>
    <s v="IGALOCALGROCERC"/>
    <x v="1"/>
    <n v="12.35"/>
  </r>
  <r>
    <d v="2023-08-09T00:00:00"/>
    <n v="-4.27"/>
    <s v="AMAZON AU                 SYDNEY SOUTH"/>
    <s v="AMAZONAUSYDNEYS"/>
    <x v="6"/>
    <n v="4.27"/>
  </r>
  <r>
    <d v="2023-08-09T00:00:00"/>
    <n v="-60"/>
    <s v="MY HAIR INTERNATIONL      MILSONS POINT"/>
    <s v="MYHAIRINTERNATI"/>
    <x v="5"/>
    <n v="60"/>
  </r>
  <r>
    <d v="2023-08-09T00:00:00"/>
    <n v="-10.21"/>
    <s v="AMAZON AU                 SYDNEY SOUTH"/>
    <s v="AMAZONAUSYDNEYS"/>
    <x v="6"/>
    <n v="10.21"/>
  </r>
  <r>
    <d v="2023-08-09T00:00:00"/>
    <n v="-6.07"/>
    <s v="AMAZON AU                 SYDNEY SOUTH"/>
    <s v="AMAZONAUSYDNEYS"/>
    <x v="6"/>
    <n v="6.07"/>
  </r>
  <r>
    <d v="2023-08-08T00:00:00"/>
    <n v="-40"/>
    <s v="BWS LIQUOR/CNR BROUGHTON  KIRRIBILLI"/>
    <s v="BWSLIQUOR/CNRBR"/>
    <x v="10"/>
    <n v="40"/>
  </r>
  <r>
    <d v="2023-08-07T00:00:00"/>
    <n v="-192.97"/>
    <s v="COLES 5587                NORTH SYDNEY"/>
    <s v="COLES5587NORTHS"/>
    <x v="1"/>
    <n v="192.97"/>
  </r>
  <r>
    <d v="2023-08-07T00:00:00"/>
    <n v="-11.99"/>
    <s v="IGA LOCAL GROCER CENTR    MILSONS POINT"/>
    <s v="IGALOCALGROCERC"/>
    <x v="1"/>
    <n v="11.99"/>
  </r>
  <r>
    <d v="2023-08-07T00:00:00"/>
    <n v="-21.94"/>
    <s v="QE FOODSTORES             MILSONS POINT"/>
    <s v="QEFOODSTORESMIL"/>
    <x v="1"/>
    <n v="21.94"/>
  </r>
  <r>
    <d v="2023-08-07T00:00:00"/>
    <n v="-103.1"/>
    <s v="COLES 5587                NORTH SYDNEY"/>
    <s v="COLES5587NORTHS"/>
    <x v="1"/>
    <n v="103.1"/>
  </r>
  <r>
    <d v="2023-08-07T00:00:00"/>
    <n v="-41.48"/>
    <s v="CWH NORTH SYDNEY          NORTH SYDNEY"/>
    <s v="CWHNORTHSYDNEYN"/>
    <x v="0"/>
    <n v="41.48"/>
  </r>
  <r>
    <d v="2023-08-04T00:00:00"/>
    <n v="-14.99"/>
    <s v="Amazon Digital Svcs. AU   MELBOURNE"/>
    <s v="AmazonDigitalSv"/>
    <x v="10"/>
    <n v="14.99"/>
  </r>
  <r>
    <d v="2023-08-03T00:00:00"/>
    <n v="-19.1"/>
    <s v="WW METRO/23 BROUGHTON ST  KIRRIBILLI"/>
    <s v="WWMETRO/23BROUG"/>
    <x v="2"/>
    <n v="19.1"/>
  </r>
  <r>
    <d v="2023-08-03T00:00:00"/>
    <n v="-233.31"/>
    <s v="RED ENERGY                CREMORNE"/>
    <s v="REDENERGYCREMOR"/>
    <x v="10"/>
    <n v="233.31"/>
  </r>
  <r>
    <d v="2023-08-03T00:00:00"/>
    <n v="-39.36"/>
    <s v="QE FOODSTORES             MILSONS POINT"/>
    <s v="QEFOODSTORESMIL"/>
    <x v="1"/>
    <n v="39.36"/>
  </r>
  <r>
    <d v="2023-08-02T00:00:00"/>
    <n v="-9.99"/>
    <s v="QE FOODSTORES             MILSONS POINT"/>
    <s v="QEFOODSTORESMIL"/>
    <x v="1"/>
    <n v="9.99"/>
  </r>
  <r>
    <d v="2023-08-02T00:00:00"/>
    <n v="-41.51"/>
    <s v="QE FOODSTORES             MILSONS POINT"/>
    <s v="QEFOODSTORESMIL"/>
    <x v="1"/>
    <n v="41.51"/>
  </r>
  <r>
    <d v="2023-08-02T00:00:00"/>
    <n v="-25"/>
    <s v="LE PONT MILSONS PT        MILSONS POINT"/>
    <s v="LEPONTMILSONSPT"/>
    <x v="10"/>
    <n v="25"/>
  </r>
  <r>
    <d v="2023-08-02T00:00:00"/>
    <n v="-19.26"/>
    <s v="QE FOODSTORES             MILSONS POINT"/>
    <s v="QEFOODSTORESMIL"/>
    <x v="1"/>
    <n v="19.26"/>
  </r>
  <r>
    <d v="2023-08-02T00:00:00"/>
    <n v="-3.45"/>
    <s v="IGA LOCAL GROCER CENTR    MILSONS POINT"/>
    <s v="IGALOCALGROCERC"/>
    <x v="1"/>
    <n v="3.45"/>
  </r>
  <r>
    <d v="2023-08-02T00:00:00"/>
    <n v="-20.47"/>
    <s v="QE FOODSTORES             MILSONS POINT"/>
    <s v="QEFOODSTORESMIL"/>
    <x v="1"/>
    <n v="20.47"/>
  </r>
  <r>
    <d v="2023-08-02T00:00:00"/>
    <n v="-31.95"/>
    <s v="QE FOODSTORES             MILSONS POINT"/>
    <s v="QEFOODSTORESMIL"/>
    <x v="1"/>
    <n v="31.95"/>
  </r>
  <r>
    <d v="2023-07-31T00:00:00"/>
    <n v="-21.75"/>
    <s v="AMAZON AU                 SYDNEY SOUTH"/>
    <s v="AMAZONAUSYDNEYS"/>
    <x v="6"/>
    <n v="21.75"/>
  </r>
  <r>
    <d v="2023-07-31T00:00:00"/>
    <n v="-37.98"/>
    <s v="MilsonsPoint Pharmacy     Milsons Point"/>
    <s v="MilsonsPointPha"/>
    <x v="0"/>
    <n v="37.98"/>
  </r>
  <r>
    <d v="2023-07-31T00:00:00"/>
    <n v="-54"/>
    <s v="ZLR*Small Bar Crows Nes   Crows Nest"/>
    <s v="ZLR*SmallBarCro"/>
    <x v="10"/>
    <n v="54"/>
  </r>
  <r>
    <d v="2023-07-31T00:00:00"/>
    <n v="-12"/>
    <s v="QE FOODSTORES             MILSONS POINT"/>
    <s v="QEFOODSTORESMIL"/>
    <x v="1"/>
    <n v="12"/>
  </r>
  <r>
    <d v="2023-07-31T00:00:00"/>
    <n v="-60"/>
    <s v="MY HAIR INTERNATIONL      MILSONS POINT"/>
    <s v="MYHAIRINTERNATI"/>
    <x v="5"/>
    <n v="60"/>
  </r>
  <r>
    <d v="2023-07-31T00:00:00"/>
    <n v="-4.55"/>
    <s v="SQ *SOULPLATE PTY LTD     Willoughby"/>
    <s v="SQ*SOULPLATEPTY"/>
    <x v="10"/>
    <n v="4.55"/>
  </r>
  <r>
    <d v="2023-07-31T00:00:00"/>
    <n v="-125.4"/>
    <s v="Nespresso Australia       Sydney"/>
    <s v="NespressoAustra"/>
    <x v="1"/>
    <n v="125.4"/>
  </r>
  <r>
    <d v="2023-07-31T00:00:00"/>
    <n v="-21.47"/>
    <s v="QE FOODSTORES             MILSONS POINT"/>
    <s v="QEFOODSTORESMIL"/>
    <x v="1"/>
    <n v="21.47"/>
  </r>
  <r>
    <d v="2023-07-31T00:00:00"/>
    <n v="-52.5"/>
    <s v="KIM HAWKINS VESTIBULAR    WILLOUGHBY"/>
    <s v="KIMHAWKINSVESTI"/>
    <x v="10"/>
    <n v="52.5"/>
  </r>
  <r>
    <d v="2023-07-28T00:00:00"/>
    <n v="-62.21"/>
    <s v="QE FOODSTORES             MILSONS POINT"/>
    <s v="QEFOODSTORESMIL"/>
    <x v="1"/>
    <n v="62.21"/>
  </r>
  <r>
    <d v="2023-07-28T00:00:00"/>
    <n v="-12.82"/>
    <s v="AMAZON AU                 SYDNEY SOUTH"/>
    <s v="AMAZONAUSYDNEYS"/>
    <x v="6"/>
    <n v="12.82"/>
  </r>
  <r>
    <d v="2023-07-28T00:00:00"/>
    <n v="-59"/>
    <s v="GRANDE VILLAGE PTY LTD    KIRRIBILLI"/>
    <s v="GRANDEVILLAGEPT"/>
    <x v="10"/>
    <n v="59"/>
  </r>
  <r>
    <d v="2023-07-27T00:00:00"/>
    <n v="-237.19"/>
    <s v="WOOLWORTHS/43-51 GROSVENO NEUTRAL BAY"/>
    <s v="WOOLWORTHS/43-5"/>
    <x v="10"/>
    <n v="237.19"/>
  </r>
  <r>
    <d v="2023-07-27T00:00:00"/>
    <n v="-88"/>
    <s v="Bulk Nutrients            61362664725"/>
    <s v="BulkNutrients61"/>
    <x v="1"/>
    <n v="88"/>
  </r>
  <r>
    <d v="2023-07-27T00:00:00"/>
    <n v="-419.3"/>
    <s v="Fossil Australia Pty L    Sydney"/>
    <s v="FossilAustralia"/>
    <x v="10"/>
    <n v="419.3"/>
  </r>
  <r>
    <d v="2023-07-27T00:00:00"/>
    <n v="-11.99"/>
    <s v="SPOTIFY                   SYDNEY"/>
    <s v="SPOTIFYSYDNEY"/>
    <x v="4"/>
    <n v="11.99"/>
  </r>
  <r>
    <d v="2023-07-26T00:00:00"/>
    <n v="-6.25"/>
    <s v="WW METRO/23 BROUGHTON ST  KIRRIBILLI"/>
    <s v="WWMETRO/23BROUG"/>
    <x v="2"/>
    <n v="6.25"/>
  </r>
  <r>
    <d v="2023-07-26T00:00:00"/>
    <n v="-89.47"/>
    <s v="CHEMISTWAREHOUSE ONLINE   Preston"/>
    <s v="CHEMISTWAREHOUS"/>
    <x v="0"/>
    <n v="89.47"/>
  </r>
  <r>
    <d v="2023-07-26T00:00:00"/>
    <n v="-51.67"/>
    <s v="QE FOODSTORES             MILSONS POINT"/>
    <s v="QEFOODSTORESMIL"/>
    <x v="1"/>
    <n v="51.67"/>
  </r>
  <r>
    <d v="2023-07-26T00:00:00"/>
    <n v="-49.11"/>
    <s v="QE FOODSTORES             MILSONS POINT"/>
    <s v="QEFOODSTORESMIL"/>
    <x v="1"/>
    <n v="49.11"/>
  </r>
  <r>
    <d v="2023-07-26T00:00:00"/>
    <n v="-163"/>
    <s v="Clarins                   Rosebery"/>
    <s v="ClarinsRosebery"/>
    <x v="10"/>
    <n v="163"/>
  </r>
  <r>
    <d v="2023-07-26T00:00:00"/>
    <n v="-8"/>
    <s v="TRANSPORTFORNSW TAP       SYDNEY"/>
    <s v="TRANSPORTFORNSW"/>
    <x v="10"/>
    <n v="8"/>
  </r>
  <r>
    <d v="2023-07-26T00:00:00"/>
    <n v="-14.72"/>
    <s v="QE FOODSTORES             MILSONS POINT"/>
    <s v="QEFOODSTORESMIL"/>
    <x v="1"/>
    <n v="14.72"/>
  </r>
  <r>
    <d v="2023-07-25T00:00:00"/>
    <n v="-219.98"/>
    <s v="Super Retail Group Ltd    unknown"/>
    <s v="SuperRetailGrou"/>
    <x v="10"/>
    <n v="219.98"/>
  </r>
  <r>
    <d v="2023-07-24T00:00:00"/>
    <n v="-55.83"/>
    <s v="THE WYATT                 GORDON"/>
    <s v="THEWYATTGORDON"/>
    <x v="10"/>
    <n v="55.83"/>
  </r>
  <r>
    <d v="2023-07-24T00:00:00"/>
    <n v="-13.66"/>
    <s v="COLES 5587                NORTH SYDNEY"/>
    <s v="COLES5587NORTHS"/>
    <x v="1"/>
    <n v="13.66"/>
  </r>
  <r>
    <d v="2023-07-24T00:00:00"/>
    <n v="-4.55"/>
    <s v="SQ *SOULPLATE PTY LTD     Willoughby"/>
    <s v="SQ*SOULPLATEPTY"/>
    <x v="10"/>
    <n v="4.55"/>
  </r>
  <r>
    <d v="2023-07-24T00:00:00"/>
    <n v="-13.14"/>
    <s v="SQ *SOULPLATE PTY LTD     Willoughby"/>
    <s v="SQ*SOULPLATEPTY"/>
    <x v="10"/>
    <n v="13.14"/>
  </r>
  <r>
    <d v="2023-07-24T00:00:00"/>
    <n v="-23.35"/>
    <s v="QE FOODSTORES             MILSONS POINT"/>
    <s v="QEFOODSTORESMIL"/>
    <x v="1"/>
    <n v="23.35"/>
  </r>
  <r>
    <d v="2023-07-24T00:00:00"/>
    <n v="-4.99"/>
    <s v="QE FOODSTORES             MILSONS POINT"/>
    <s v="QEFOODSTORESMIL"/>
    <x v="1"/>
    <n v="4.99"/>
  </r>
  <r>
    <d v="2023-07-24T00:00:00"/>
    <n v="-80.5"/>
    <s v="KIM HAWKINS VESTIBULAR    WILLOUGHBY"/>
    <s v="KIMHAWKINSVESTI"/>
    <x v="10"/>
    <n v="80.5"/>
  </r>
  <r>
    <d v="2023-07-24T00:00:00"/>
    <n v="-6.88"/>
    <s v="PRICELINE ST LEONARDS     ST LEONARDS"/>
    <s v="PRICELINESTLEON"/>
    <x v="10"/>
    <n v="6.88"/>
  </r>
  <r>
    <d v="2023-07-24T00:00:00"/>
    <n v="-12.4"/>
    <s v="Google YouTubePremium     Auckland  12.99  NZD 0.36 AUD"/>
    <s v="GoogleYouTubePr"/>
    <x v="4"/>
    <n v="12.4"/>
  </r>
  <r>
    <d v="2023-07-24T00:00:00"/>
    <n v="-16.48"/>
    <s v="CWH NORTH SYDNEY          NORTH SYDNEY"/>
    <s v="CWHNORTHSYDNEYN"/>
    <x v="0"/>
    <n v="16.48"/>
  </r>
  <r>
    <d v="2023-07-24T00:00:00"/>
    <n v="5261.1"/>
    <s v="EMIRATES    0002358153827 SYDNEY"/>
    <s v="EMIRATES0002358"/>
    <x v="10"/>
    <n v="5261.1"/>
  </r>
  <r>
    <d v="2023-07-24T00:00:00"/>
    <n v="5261.1"/>
    <s v="EMIRATES    0002358153829 SYDNEY"/>
    <s v="EMIRATES0002358"/>
    <x v="10"/>
    <n v="5261.1"/>
  </r>
  <r>
    <d v="2023-07-21T00:00:00"/>
    <n v="-60"/>
    <s v="MY HAIR INTERNATIONL      MILSONS POINT"/>
    <s v="MYHAIRINTERNATI"/>
    <x v="5"/>
    <n v="60"/>
  </r>
  <r>
    <d v="2023-07-20T00:00:00"/>
    <n v="-79.94"/>
    <s v="COLES 5587                NORTH SYDNEY"/>
    <s v="COLES5587NORTHS"/>
    <x v="1"/>
    <n v="79.94"/>
  </r>
  <r>
    <d v="2023-07-20T00:00:00"/>
    <n v="-15.97"/>
    <s v="QE FOODSTORES             MILSONS POINT"/>
    <s v="QEFOODSTORESMIL"/>
    <x v="1"/>
    <n v="15.97"/>
  </r>
  <r>
    <d v="2023-07-20T00:00:00"/>
    <n v="-15.99"/>
    <s v="CWH NORTH SYDNEY          NORTH SYDNEY"/>
    <s v="CWHNORTHSYDNEYN"/>
    <x v="0"/>
    <n v="15.99"/>
  </r>
  <r>
    <d v="2023-07-20T00:00:00"/>
    <n v="-7.99"/>
    <s v="CWH NORTH SYDNEY          NORTH SYDNEY"/>
    <s v="CWHNORTHSYDNEYN"/>
    <x v="0"/>
    <n v="7.99"/>
  </r>
  <r>
    <d v="2023-07-19T00:00:00"/>
    <n v="-6.6"/>
    <s v="WW METRO/23 BROUGHTON ST  KIRRIBILLI"/>
    <s v="WWMETRO/23BROUG"/>
    <x v="2"/>
    <n v="6.6"/>
  </r>
  <r>
    <d v="2023-07-19T00:00:00"/>
    <n v="-9.359999999999999"/>
    <s v="CWH NORTH SYDNEY          NORTH SYDNEY"/>
    <s v="CWHNORTHSYDNEYN"/>
    <x v="0"/>
    <n v="9.359999999999999"/>
  </r>
  <r>
    <d v="2023-07-19T00:00:00"/>
    <n v="-60.45"/>
    <s v="QE FOODSTORES             MILSONS POINT"/>
    <s v="QEFOODSTORESMIL"/>
    <x v="1"/>
    <n v="60.45"/>
  </r>
  <r>
    <d v="2023-07-18T00:00:00"/>
    <n v="1200.56"/>
    <s v="HONEYMOON VILLAS          THIRA  738.14  EUR"/>
    <s v="HONEYMOONVILLAS"/>
    <x v="10"/>
    <n v="1200.56"/>
  </r>
  <r>
    <d v="2023-07-18T00:00:00"/>
    <n v="-41.51"/>
    <s v="PALACE HOTEL              MORTLAKE"/>
    <s v="PALACEHOTELMORT"/>
    <x v="10"/>
    <n v="41.51"/>
  </r>
  <r>
    <d v="2023-07-17T00:00:00"/>
    <n v="9177.610000000001"/>
    <s v="PAYMENT - THANKYOU"/>
    <s v="PAYMENT-THANKYO"/>
    <x v="9"/>
    <n v="9177.610000000001"/>
  </r>
  <r>
    <d v="2023-07-17T00:00:00"/>
    <n v="-13"/>
    <s v="AMAZON AU                 SYDNEY SOUTH"/>
    <s v="AMAZONAUSYDNEYS"/>
    <x v="6"/>
    <n v="13"/>
  </r>
  <r>
    <d v="2023-07-17T00:00:00"/>
    <n v="-71.40000000000001"/>
    <s v="PALACE HOTEL SYDNEY       HAYMARKET"/>
    <s v="PALACEHOTELSYDN"/>
    <x v="10"/>
    <n v="71.40000000000001"/>
  </r>
  <r>
    <d v="2023-07-17T00:00:00"/>
    <n v="-7.5"/>
    <s v="Capitol Theatre           Haymarket"/>
    <s v="CapitolTheatreH"/>
    <x v="10"/>
    <n v="7.5"/>
  </r>
  <r>
    <d v="2023-07-17T00:00:00"/>
    <n v="-18.56"/>
    <s v="QE FOODSTORES             MILSONS POINT"/>
    <s v="QEFOODSTORESMIL"/>
    <x v="1"/>
    <n v="18.56"/>
  </r>
  <r>
    <d v="2023-07-17T00:00:00"/>
    <n v="-79.34999999999999"/>
    <s v="OPTUS BILLING AUTOPAY     MACQUARIE PAR"/>
    <s v="OPTUSBILLINGAUT"/>
    <x v="8"/>
    <n v="79.34999999999999"/>
  </r>
  <r>
    <d v="2023-07-17T00:00:00"/>
    <n v="-3.5"/>
    <s v="THAI TOWN FRIENDS PTY LTD HAYMARKET"/>
    <s v="THAITOWNFRIENDS"/>
    <x v="10"/>
    <n v="3.5"/>
  </r>
  <r>
    <d v="2023-07-17T00:00:00"/>
    <n v="-15.45"/>
    <s v="AMAZON AU                 SYDNEY SOUTH"/>
    <s v="AMAZONAUSYDNEYS"/>
    <x v="6"/>
    <n v="15.45"/>
  </r>
  <r>
    <d v="2023-07-17T00:00:00"/>
    <n v="-21"/>
    <s v="stan.com.au               Sydney"/>
    <s v="stan.com.auSydn"/>
    <x v="4"/>
    <n v="21"/>
  </r>
  <r>
    <d v="2023-07-17T00:00:00"/>
    <n v="-91"/>
    <s v="FOXTEL MANAGEMENT PTY     NORTH RYDE"/>
    <s v="FOXTELMANAGEMEN"/>
    <x v="8"/>
    <n v="91"/>
  </r>
  <r>
    <d v="2023-07-17T00:00:00"/>
    <n v="-94.44"/>
    <s v="CWH NORTH SYDNEY          NORTH SYDNEY"/>
    <s v="CWHNORTHSYDNEYN"/>
    <x v="0"/>
    <n v="94.44"/>
  </r>
  <r>
    <d v="2023-07-17T00:00:00"/>
    <n v="-300"/>
    <s v="FISHANDCO.COM.AU          SUMMER HILL"/>
    <s v="FISHANDCO.COM.A"/>
    <x v="10"/>
    <n v="300"/>
  </r>
  <r>
    <d v="2023-07-17T00:00:00"/>
    <n v="-60.61"/>
    <s v="COLES 5587                NORTH SYDNEY"/>
    <s v="COLES5587NORTHS"/>
    <x v="1"/>
    <n v="60.61"/>
  </r>
  <r>
    <d v="2023-07-17T00:00:00"/>
    <n v="-22.99"/>
    <s v="NETFLIX.COM               Melbourne"/>
    <s v="NETFLIX.COMMelb"/>
    <x v="10"/>
    <n v="22.99"/>
  </r>
  <r>
    <d v="2023-07-17T00:00:00"/>
    <n v="-13"/>
    <s v="AMAZON AU                 SYDNEY SOUTH"/>
    <s v="AMAZONAUSYDNEYS"/>
    <x v="6"/>
    <n v="13"/>
  </r>
  <r>
    <d v="2023-07-17T00:00:00"/>
    <n v="-4.55"/>
    <s v="THE GLASSHOUSE ARTARMO    CAMMERAY"/>
    <s v="THEGLASSHOUSEAR"/>
    <x v="3"/>
    <n v="4.55"/>
  </r>
  <r>
    <d v="2023-07-17T00:00:00"/>
    <n v="-900.85"/>
    <s v="CONSTEL PTY. LIMITED      ST LEONARDS"/>
    <s v="CONSTELPTY.LIMI"/>
    <x v="8"/>
    <n v="900.85"/>
  </r>
  <r>
    <d v="2023-07-14T00:00:00"/>
    <n v="-5.95"/>
    <s v="Howards Storage World     Artarmon"/>
    <s v="HowardsStorageW"/>
    <x v="10"/>
    <n v="5.95"/>
  </r>
  <r>
    <d v="2023-07-14T00:00:00"/>
    <n v="-245"/>
    <s v="Milsons Point Medical     Milsons Point"/>
    <s v="MilsonsPointMed"/>
    <x v="2"/>
    <n v="245"/>
  </r>
  <r>
    <d v="2023-07-14T00:00:00"/>
    <n v="-41.48"/>
    <s v="QE FOODSTORES             MILSONS POINT"/>
    <s v="QEFOODSTORESMIL"/>
    <x v="1"/>
    <n v="41.48"/>
  </r>
  <r>
    <d v="2023-07-13T00:00:00"/>
    <n v="-23.43"/>
    <s v="WW METRO/23 BROUGHTON ST  KIRRIBILLI"/>
    <s v="WWMETRO/23BROUG"/>
    <x v="2"/>
    <n v="23.43"/>
  </r>
  <r>
    <d v="2023-07-13T00:00:00"/>
    <n v="-111"/>
    <s v="Bulk Nutrients            61362664725"/>
    <s v="BulkNutrients61"/>
    <x v="1"/>
    <n v="111"/>
  </r>
  <r>
    <d v="2023-07-13T00:00:00"/>
    <n v="-46.88"/>
    <s v="QE FOODSTORES             MILSONS POINT"/>
    <s v="QEFOODSTORESMIL"/>
    <x v="1"/>
    <n v="46.88"/>
  </r>
  <r>
    <d v="2023-07-13T00:00:00"/>
    <n v="-7.33"/>
    <s v="QE FOODSTORES             MILSONS POINT"/>
    <s v="QEFOODSTORESMIL"/>
    <x v="1"/>
    <n v="7.33"/>
  </r>
  <r>
    <d v="2023-07-12T00:00:00"/>
    <n v="-42.8"/>
    <s v="COLES 5587                NORTH SYDNEY"/>
    <s v="COLES5587NORTHS"/>
    <x v="1"/>
    <n v="42.8"/>
  </r>
  <r>
    <d v="2023-07-12T00:00:00"/>
    <n v="-280"/>
    <s v="SYDNEY COGNITIVE P/L      NORTH SYDNEY"/>
    <s v="SYDNEYCOGNITIVE"/>
    <x v="5"/>
    <n v="280"/>
  </r>
  <r>
    <d v="2023-07-12T00:00:00"/>
    <n v="-70"/>
    <s v="Macpac Retail Pty Ltd     0433658963"/>
    <s v="MacpacRetailPty"/>
    <x v="10"/>
    <n v="70"/>
  </r>
  <r>
    <d v="2023-07-12T00:00:00"/>
    <n v="-35.56"/>
    <s v="QE FOODSTORES             MILSONS POINT"/>
    <s v="QEFOODSTORESMIL"/>
    <x v="1"/>
    <n v="35.56"/>
  </r>
  <r>
    <d v="2023-07-12T00:00:00"/>
    <n v="-101.73"/>
    <s v="CWH NORTH SYDNEY          NORTH SYDNEY"/>
    <s v="CWHNORTHSYDNEYN"/>
    <x v="0"/>
    <n v="101.73"/>
  </r>
  <r>
    <d v="2023-07-11T00:00:00"/>
    <n v="-34"/>
    <s v="AMAZON AU                 SYDNEY SOUTH"/>
    <s v="AMAZONAUSYDNEYS"/>
    <x v="6"/>
    <n v="34"/>
  </r>
  <r>
    <d v="2023-07-10T00:00:00"/>
    <n v="-100.87"/>
    <s v="COLES 5587                NORTH SYDNEY"/>
    <s v="COLES5587NORTHS"/>
    <x v="1"/>
    <n v="100.87"/>
  </r>
  <r>
    <d v="2023-07-10T00:00:00"/>
    <n v="-7.3"/>
    <s v="WW METRO/23 BROUGHTON ST  KIRRIBILLI"/>
    <s v="WWMETRO/23BROUG"/>
    <x v="2"/>
    <n v="7.3"/>
  </r>
  <r>
    <d v="2023-07-10T00:00:00"/>
    <n v="-22.4"/>
    <s v="QE FOODSTORES             MILSONS POINT"/>
    <s v="QEFOODSTORESMIL"/>
    <x v="1"/>
    <n v="22.4"/>
  </r>
  <r>
    <d v="2023-07-10T00:00:00"/>
    <n v="-26.23"/>
    <s v="AMAZON MARKETPLACE AU     SYDNEY SOUTH"/>
    <s v="AMAZONMARKETPLA"/>
    <x v="10"/>
    <n v="26.23"/>
  </r>
  <r>
    <d v="2023-07-10T00:00:00"/>
    <n v="-48.96"/>
    <s v="AMAZON MARKETPLACE AU     SYDNEY SOUTH"/>
    <s v="AMAZONMARKETPLA"/>
    <x v="10"/>
    <n v="48.96"/>
  </r>
  <r>
    <d v="2023-07-10T00:00:00"/>
    <n v="-4.95"/>
    <s v="AMAZON AU                 SYDNEY SOUTH"/>
    <s v="AMAZONAUSYDNEYS"/>
    <x v="6"/>
    <n v="4.95"/>
  </r>
  <r>
    <d v="2023-07-10T00:00:00"/>
    <n v="-54.92"/>
    <s v="WW METRO/23 BROUGHTON ST  KIRRIBILLI"/>
    <s v="WWMETRO/23BROUG"/>
    <x v="2"/>
    <n v="54.92"/>
  </r>
  <r>
    <d v="2023-07-10T00:00:00"/>
    <n v="-53.49"/>
    <s v="QE FOODSTORES             MILSONS POINT"/>
    <s v="QEFOODSTORESMIL"/>
    <x v="1"/>
    <n v="53.49"/>
  </r>
  <r>
    <d v="2023-07-10T00:00:00"/>
    <n v="-157.4"/>
    <s v="MyDeal.com.au             MELBOURNE"/>
    <s v="MyDeal.com.auME"/>
    <x v="10"/>
    <n v="157.4"/>
  </r>
  <r>
    <d v="2023-07-10T00:00:00"/>
    <n v="-12.06"/>
    <s v="IGA LOCAL GROCER CENTR    MILSONS POINT"/>
    <s v="IGALOCALGROCERC"/>
    <x v="1"/>
    <n v="12.06"/>
  </r>
  <r>
    <d v="2023-07-07T00:00:00"/>
    <n v="-100.22"/>
    <s v="QE FOODSTORES             MILSONS POINT"/>
    <s v="QEFOODSTORESMIL"/>
    <x v="1"/>
    <n v="100.22"/>
  </r>
  <r>
    <d v="2023-07-07T00:00:00"/>
    <n v="-99"/>
    <s v="THREESPRINGSFARM          THE CHANNON"/>
    <s v="THREESPRINGSFAR"/>
    <x v="10"/>
    <n v="99"/>
  </r>
  <r>
    <d v="2023-07-05T00:00:00"/>
    <n v="-23.49"/>
    <s v="WW METRO/23 BROUGHTON ST  KIRRIBILLI"/>
    <s v="WWMETRO/23BROUG"/>
    <x v="2"/>
    <n v="23.49"/>
  </r>
  <r>
    <d v="2023-07-05T00:00:00"/>
    <n v="-34.12"/>
    <s v="QE FOODSTORES             MILSONS POINT"/>
    <s v="QEFOODSTORESMIL"/>
    <x v="1"/>
    <n v="34.12"/>
  </r>
  <r>
    <d v="2023-07-04T00:00:00"/>
    <n v="-1.77"/>
    <s v="WW METRO/23 BROUGHTON ST  KIRRIBILLI"/>
    <s v="WWMETRO/23BROUG"/>
    <x v="2"/>
    <n v="1.77"/>
  </r>
  <r>
    <d v="2023-07-04T00:00:00"/>
    <n v="-30"/>
    <s v="Blow Bar                  +611300256922"/>
    <s v="BlowBar+6113002"/>
    <x v="10"/>
    <n v="30"/>
  </r>
  <r>
    <d v="2023-07-04T00:00:00"/>
    <n v="-142.31"/>
    <s v="SMP*Kirribili Nails       Kirribilli"/>
    <s v="SMP*KirribiliNa"/>
    <x v="10"/>
    <n v="142.31"/>
  </r>
  <r>
    <d v="2023-07-03T00:00:00"/>
    <n v="-76.13"/>
    <s v="Heinemann Duty Free       Mascot"/>
    <s v="HeinemannDutyFr"/>
    <x v="10"/>
    <n v="76.13"/>
  </r>
  <r>
    <d v="2023-07-03T00:00:00"/>
    <n v="-39.19"/>
    <s v="QE FOODSTORES             MILSONS POINT"/>
    <s v="QEFOODSTORESMIL"/>
    <x v="1"/>
    <n v="39.19"/>
  </r>
  <r>
    <d v="2023-07-03T00:00:00"/>
    <n v="-125.4"/>
    <s v="Nespresso Australia       Sydney"/>
    <s v="NespressoAustra"/>
    <x v="1"/>
    <n v="125.4"/>
  </r>
  <r>
    <d v="2023-07-03T00:00:00"/>
    <n v="-45.99"/>
    <s v="QE FOODSTORES             MILSONS POINT"/>
    <s v="QEFOODSTORESMIL"/>
    <x v="1"/>
    <n v="45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5" firstHeaderRow="1" firstDataRow="1" firstDataCol="1"/>
  <pivotFields count="6">
    <pivotField numFmtId="14" showAll="0"/>
    <pivotField showAll="0"/>
    <pivotField showAll="0"/>
    <pivotField showAll="0"/>
    <pivotField axis="axisRow" showAll="0">
      <items count="14">
        <item x="4"/>
        <item x="1"/>
        <item x="6"/>
        <item x="2"/>
        <item m="1" x="11"/>
        <item x="5"/>
        <item x="0"/>
        <item x="3"/>
        <item m="1" x="12"/>
        <item x="7"/>
        <item x="8"/>
        <item x="9"/>
        <item x="10"/>
        <item t="default"/>
      </items>
    </pivotField>
    <pivotField dataField="1" showAll="0"/>
  </pivotFields>
  <rowFields count="1">
    <field x="4"/>
  </rowFields>
  <rowItems count="12">
    <i>
      <x/>
    </i>
    <i>
      <x v="1"/>
    </i>
    <i>
      <x v="2"/>
    </i>
    <i>
      <x v="3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Amount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96" totalsRowShown="0">
  <autoFilter ref="A1:F196" xr:uid="{00000000-0009-0000-0100-000001000000}"/>
  <sortState xmlns:xlrd2="http://schemas.microsoft.com/office/spreadsheetml/2017/richdata2" ref="A2:F196">
    <sortCondition ref="A1:A196"/>
  </sortState>
  <tableColumns count="6">
    <tableColumn id="1" xr3:uid="{00000000-0010-0000-0000-000001000000}" name="Date" dataDxfId="1"/>
    <tableColumn id="2" xr3:uid="{00000000-0010-0000-0000-000002000000}" name="Raw Amt"/>
    <tableColumn id="4" xr3:uid="{00000000-0010-0000-0000-000004000000}" name="Long Description"/>
    <tableColumn id="5" xr3:uid="{00000000-0010-0000-0000-000005000000}" name="Short Description">
      <calculatedColumnFormula>LEFT(SUBSTITUTE(C2," ",""),15)</calculatedColumnFormula>
    </tableColumn>
    <tableColumn id="6" xr3:uid="{00000000-0010-0000-0000-000006000000}" name="Category">
      <calculatedColumnFormula>_xlfn.XLOOKUP(D2,lookup!A:A,lookup!B:B,"")</calculatedColumnFormula>
    </tableColumn>
    <tableColumn id="7" xr3:uid="{00000000-0010-0000-0000-000007000000}" name="Amount" dataDxfId="0">
      <calculatedColumnFormula>ABS(B2)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B15"/>
  <sheetViews>
    <sheetView topLeftCell="A3" workbookViewId="0">
      <selection activeCell="A9" sqref="A9"/>
    </sheetView>
  </sheetViews>
  <sheetFormatPr defaultRowHeight="14.5" x14ac:dyDescent="0.35"/>
  <cols>
    <col min="1" max="1" width="19" bestFit="1" customWidth="1"/>
    <col min="2" max="2" width="14" bestFit="1" customWidth="1"/>
  </cols>
  <sheetData>
    <row r="3" spans="1:2" x14ac:dyDescent="0.35">
      <c r="A3" s="6" t="s">
        <v>0</v>
      </c>
      <c r="B3" t="s">
        <v>1</v>
      </c>
    </row>
    <row r="4" spans="1:2" x14ac:dyDescent="0.35">
      <c r="A4" s="7" t="s">
        <v>2</v>
      </c>
      <c r="B4">
        <v>118.92</v>
      </c>
    </row>
    <row r="5" spans="1:2" x14ac:dyDescent="0.35">
      <c r="A5" s="7" t="s">
        <v>3</v>
      </c>
      <c r="B5">
        <v>3016.4699999999989</v>
      </c>
    </row>
    <row r="6" spans="1:2" x14ac:dyDescent="0.35">
      <c r="A6" s="7" t="s">
        <v>4</v>
      </c>
      <c r="B6">
        <v>287.97000000000003</v>
      </c>
    </row>
    <row r="7" spans="1:2" x14ac:dyDescent="0.35">
      <c r="A7" s="7" t="s">
        <v>5</v>
      </c>
      <c r="B7">
        <v>950.70999999999981</v>
      </c>
    </row>
    <row r="8" spans="1:2" x14ac:dyDescent="0.35">
      <c r="A8" s="7" t="s">
        <v>6</v>
      </c>
      <c r="B8">
        <v>2652.25</v>
      </c>
    </row>
    <row r="9" spans="1:2" x14ac:dyDescent="0.35">
      <c r="A9" s="7" t="s">
        <v>7</v>
      </c>
      <c r="B9">
        <v>760.88000000000011</v>
      </c>
    </row>
    <row r="10" spans="1:2" x14ac:dyDescent="0.35">
      <c r="A10" s="7" t="s">
        <v>8</v>
      </c>
      <c r="B10">
        <v>94.949999999999989</v>
      </c>
    </row>
    <row r="11" spans="1:2" x14ac:dyDescent="0.35">
      <c r="A11" s="7" t="s">
        <v>9</v>
      </c>
      <c r="B11">
        <v>360</v>
      </c>
    </row>
    <row r="12" spans="1:2" x14ac:dyDescent="0.35">
      <c r="A12" s="7" t="s">
        <v>10</v>
      </c>
      <c r="B12">
        <v>2252.15</v>
      </c>
    </row>
    <row r="13" spans="1:2" x14ac:dyDescent="0.35">
      <c r="A13" s="7" t="s">
        <v>11</v>
      </c>
      <c r="B13">
        <v>12984.4</v>
      </c>
    </row>
    <row r="14" spans="1:2" x14ac:dyDescent="0.35">
      <c r="A14" s="7">
        <v>0</v>
      </c>
      <c r="B14">
        <v>15978.54</v>
      </c>
    </row>
    <row r="15" spans="1:2" x14ac:dyDescent="0.35">
      <c r="A15" s="7" t="s">
        <v>12</v>
      </c>
      <c r="B15">
        <v>39457.239999999991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55"/>
  <sheetViews>
    <sheetView workbookViewId="0">
      <selection activeCell="C73" sqref="C73"/>
    </sheetView>
  </sheetViews>
  <sheetFormatPr defaultRowHeight="14.5" x14ac:dyDescent="0.35"/>
  <cols>
    <col min="1" max="1" width="10.453125" bestFit="1" customWidth="1"/>
    <col min="2" max="2" width="10.36328125" customWidth="1"/>
    <col min="3" max="3" width="39.36328125" bestFit="1" customWidth="1"/>
    <col min="4" max="4" width="18.453125" bestFit="1" customWidth="1"/>
    <col min="5" max="5" width="19" bestFit="1" customWidth="1"/>
  </cols>
  <sheetData>
    <row r="1" spans="1:6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3" t="s">
        <v>18</v>
      </c>
    </row>
    <row r="2" spans="1:6" x14ac:dyDescent="0.35">
      <c r="A2" s="1">
        <v>45110</v>
      </c>
      <c r="B2">
        <v>-76.13</v>
      </c>
      <c r="C2" t="s">
        <v>19</v>
      </c>
      <c r="D2" t="str">
        <f t="shared" ref="D2:D33" si="0">LEFT(SUBSTITUTE(C2," ",""),15)</f>
        <v>HeinemannDutyFr</v>
      </c>
      <c r="E2" t="str">
        <f>_xlfn.XLOOKUP(D2,lookup!A:A,lookup!B:B,"")</f>
        <v>HeinemannDutyFr</v>
      </c>
      <c r="F2" s="4">
        <f t="shared" ref="F2:F33" si="1">ABS(B2)</f>
        <v>76.13</v>
      </c>
    </row>
    <row r="3" spans="1:6" x14ac:dyDescent="0.35">
      <c r="A3" s="1">
        <v>45110</v>
      </c>
      <c r="B3">
        <v>-125.4</v>
      </c>
      <c r="C3" t="s">
        <v>20</v>
      </c>
      <c r="D3" t="str">
        <f t="shared" si="0"/>
        <v>NespressoAustra</v>
      </c>
      <c r="E3" t="str">
        <f>_xlfn.XLOOKUP(D3,lookup!A:A,lookup!B:B,"")</f>
        <v>NespressoAustra</v>
      </c>
      <c r="F3" s="4">
        <f t="shared" si="1"/>
        <v>125.4</v>
      </c>
    </row>
    <row r="4" spans="1:6" x14ac:dyDescent="0.35">
      <c r="A4" s="1">
        <v>45110</v>
      </c>
      <c r="B4">
        <v>-39.19</v>
      </c>
      <c r="C4" t="s">
        <v>21</v>
      </c>
      <c r="D4" t="str">
        <f t="shared" si="0"/>
        <v>QEFOODSTORESMIL</v>
      </c>
      <c r="E4" t="str">
        <f>_xlfn.XLOOKUP(D4,lookup!A:A,lookup!B:B,"")</f>
        <v>QEFOODSTORESMIL</v>
      </c>
      <c r="F4" s="4">
        <f t="shared" si="1"/>
        <v>39.19</v>
      </c>
    </row>
    <row r="5" spans="1:6" x14ac:dyDescent="0.35">
      <c r="A5" s="1">
        <v>45110</v>
      </c>
      <c r="B5">
        <v>-45.99</v>
      </c>
      <c r="C5" t="s">
        <v>21</v>
      </c>
      <c r="D5" t="str">
        <f t="shared" si="0"/>
        <v>QEFOODSTORESMIL</v>
      </c>
      <c r="E5" t="str">
        <f>_xlfn.XLOOKUP(D5,lookup!A:A,lookup!B:B,"")</f>
        <v>QEFOODSTORESMIL</v>
      </c>
      <c r="F5" s="4">
        <f t="shared" si="1"/>
        <v>45.99</v>
      </c>
    </row>
    <row r="6" spans="1:6" x14ac:dyDescent="0.35">
      <c r="A6" s="1">
        <v>45111</v>
      </c>
      <c r="B6">
        <v>-30</v>
      </c>
      <c r="C6" t="s">
        <v>22</v>
      </c>
      <c r="D6" t="str">
        <f t="shared" si="0"/>
        <v>BlowBar+6113002</v>
      </c>
      <c r="E6" t="str">
        <f>_xlfn.XLOOKUP(D6,lookup!A:A,lookup!B:B,"")</f>
        <v>BlowBar+6113002</v>
      </c>
      <c r="F6" s="4">
        <f t="shared" si="1"/>
        <v>30</v>
      </c>
    </row>
    <row r="7" spans="1:6" x14ac:dyDescent="0.35">
      <c r="A7" s="1">
        <v>45111</v>
      </c>
      <c r="B7">
        <v>-142.31</v>
      </c>
      <c r="C7" t="s">
        <v>23</v>
      </c>
      <c r="D7" t="str">
        <f t="shared" si="0"/>
        <v>SMP*KirribiliNa</v>
      </c>
      <c r="E7" t="str">
        <f>_xlfn.XLOOKUP(D7,lookup!A:A,lookup!B:B,"")</f>
        <v>SMP*KirribiliNa</v>
      </c>
      <c r="F7" s="4">
        <f t="shared" si="1"/>
        <v>142.31</v>
      </c>
    </row>
    <row r="8" spans="1:6" x14ac:dyDescent="0.35">
      <c r="A8" s="1">
        <v>45111</v>
      </c>
      <c r="B8">
        <v>-1.77</v>
      </c>
      <c r="C8" t="s">
        <v>24</v>
      </c>
      <c r="D8" t="str">
        <f t="shared" si="0"/>
        <v>WWMETRO/23BROUG</v>
      </c>
      <c r="E8" t="str">
        <f>_xlfn.XLOOKUP(D8,lookup!A:A,lookup!B:B,"")</f>
        <v>WWMETRO/23BROUG</v>
      </c>
      <c r="F8" s="4">
        <f t="shared" si="1"/>
        <v>1.77</v>
      </c>
    </row>
    <row r="9" spans="1:6" x14ac:dyDescent="0.35">
      <c r="A9" s="1">
        <v>45112</v>
      </c>
      <c r="B9">
        <v>-34.119999999999997</v>
      </c>
      <c r="C9" t="s">
        <v>21</v>
      </c>
      <c r="D9" t="str">
        <f t="shared" si="0"/>
        <v>QEFOODSTORESMIL</v>
      </c>
      <c r="E9" t="str">
        <f>_xlfn.XLOOKUP(D9,lookup!A:A,lookup!B:B,"")</f>
        <v>QEFOODSTORESMIL</v>
      </c>
      <c r="F9" s="4">
        <f t="shared" si="1"/>
        <v>34.119999999999997</v>
      </c>
    </row>
    <row r="10" spans="1:6" x14ac:dyDescent="0.35">
      <c r="A10" s="1">
        <v>45112</v>
      </c>
      <c r="B10">
        <v>-23.49</v>
      </c>
      <c r="C10" t="s">
        <v>24</v>
      </c>
      <c r="D10" t="str">
        <f t="shared" si="0"/>
        <v>WWMETRO/23BROUG</v>
      </c>
      <c r="E10" t="str">
        <f>_xlfn.XLOOKUP(D10,lookup!A:A,lookup!B:B,"")</f>
        <v>WWMETRO/23BROUG</v>
      </c>
      <c r="F10" s="4">
        <f t="shared" si="1"/>
        <v>23.49</v>
      </c>
    </row>
    <row r="11" spans="1:6" x14ac:dyDescent="0.35">
      <c r="A11" s="1">
        <v>45114</v>
      </c>
      <c r="B11">
        <v>-100.22</v>
      </c>
      <c r="C11" t="s">
        <v>21</v>
      </c>
      <c r="D11" t="str">
        <f t="shared" si="0"/>
        <v>QEFOODSTORESMIL</v>
      </c>
      <c r="E11" t="str">
        <f>_xlfn.XLOOKUP(D11,lookup!A:A,lookup!B:B,"")</f>
        <v>QEFOODSTORESMIL</v>
      </c>
      <c r="F11" s="4">
        <f t="shared" si="1"/>
        <v>100.22</v>
      </c>
    </row>
    <row r="12" spans="1:6" x14ac:dyDescent="0.35">
      <c r="A12" s="1">
        <v>45114</v>
      </c>
      <c r="B12">
        <v>-99</v>
      </c>
      <c r="C12" t="s">
        <v>25</v>
      </c>
      <c r="D12" t="str">
        <f t="shared" si="0"/>
        <v>THREESPRINGSFAR</v>
      </c>
      <c r="E12" t="str">
        <f>_xlfn.XLOOKUP(D12,lookup!A:A,lookup!B:B,"")</f>
        <v>THREESPRINGSFAR</v>
      </c>
      <c r="F12" s="4">
        <f t="shared" si="1"/>
        <v>99</v>
      </c>
    </row>
    <row r="13" spans="1:6" x14ac:dyDescent="0.35">
      <c r="A13" s="1">
        <v>45117</v>
      </c>
      <c r="B13">
        <v>-4.95</v>
      </c>
      <c r="C13" t="s">
        <v>26</v>
      </c>
      <c r="D13" t="str">
        <f t="shared" si="0"/>
        <v>AMAZONAUSYDNEYS</v>
      </c>
      <c r="E13" t="str">
        <f>_xlfn.XLOOKUP(D13,lookup!A:A,lookup!B:B,"")</f>
        <v>AMAZONAUSYDNEYS</v>
      </c>
      <c r="F13" s="4">
        <f t="shared" si="1"/>
        <v>4.95</v>
      </c>
    </row>
    <row r="14" spans="1:6" x14ac:dyDescent="0.35">
      <c r="A14" s="1">
        <v>45117</v>
      </c>
      <c r="B14">
        <v>-26.23</v>
      </c>
      <c r="C14" t="s">
        <v>27</v>
      </c>
      <c r="D14" t="str">
        <f t="shared" si="0"/>
        <v>AMAZONMARKETPLA</v>
      </c>
      <c r="E14" t="str">
        <f>_xlfn.XLOOKUP(D14,lookup!A:A,lookup!B:B,"")</f>
        <v>AMAZONMARKETPLA</v>
      </c>
      <c r="F14" s="4">
        <f t="shared" si="1"/>
        <v>26.23</v>
      </c>
    </row>
    <row r="15" spans="1:6" x14ac:dyDescent="0.35">
      <c r="A15" s="1">
        <v>45117</v>
      </c>
      <c r="B15">
        <v>-48.96</v>
      </c>
      <c r="C15" t="s">
        <v>27</v>
      </c>
      <c r="D15" t="str">
        <f t="shared" si="0"/>
        <v>AMAZONMARKETPLA</v>
      </c>
      <c r="E15" t="str">
        <f>_xlfn.XLOOKUP(D15,lookup!A:A,lookup!B:B,"")</f>
        <v>AMAZONMARKETPLA</v>
      </c>
      <c r="F15" s="4">
        <f t="shared" si="1"/>
        <v>48.96</v>
      </c>
    </row>
    <row r="16" spans="1:6" x14ac:dyDescent="0.35">
      <c r="A16" s="1">
        <v>45117</v>
      </c>
      <c r="B16">
        <v>-100.87</v>
      </c>
      <c r="C16" t="s">
        <v>28</v>
      </c>
      <c r="D16" t="str">
        <f t="shared" si="0"/>
        <v>COLES5587NORTHS</v>
      </c>
      <c r="E16" t="str">
        <f>_xlfn.XLOOKUP(D16,lookup!A:A,lookup!B:B,"")</f>
        <v>COLES5587NORTHS</v>
      </c>
      <c r="F16" s="4">
        <f t="shared" si="1"/>
        <v>100.87</v>
      </c>
    </row>
    <row r="17" spans="1:6" x14ac:dyDescent="0.35">
      <c r="A17" s="1">
        <v>45117</v>
      </c>
      <c r="B17">
        <v>-12.06</v>
      </c>
      <c r="C17" t="s">
        <v>29</v>
      </c>
      <c r="D17" t="str">
        <f t="shared" si="0"/>
        <v>IGALOCALGROCERC</v>
      </c>
      <c r="E17" t="str">
        <f>_xlfn.XLOOKUP(D17,lookup!A:A,lookup!B:B,"")</f>
        <v>IGALOCALGROCERC</v>
      </c>
      <c r="F17" s="4">
        <f t="shared" si="1"/>
        <v>12.06</v>
      </c>
    </row>
    <row r="18" spans="1:6" x14ac:dyDescent="0.35">
      <c r="A18" s="1">
        <v>45117</v>
      </c>
      <c r="B18">
        <v>-157.4</v>
      </c>
      <c r="C18" t="s">
        <v>30</v>
      </c>
      <c r="D18" t="str">
        <f t="shared" si="0"/>
        <v>MyDeal.com.auME</v>
      </c>
      <c r="E18" t="str">
        <f>_xlfn.XLOOKUP(D18,lookup!A:A,lookup!B:B,"")</f>
        <v>MyDeal.com.auME</v>
      </c>
      <c r="F18" s="4">
        <f t="shared" si="1"/>
        <v>157.4</v>
      </c>
    </row>
    <row r="19" spans="1:6" x14ac:dyDescent="0.35">
      <c r="A19" s="1">
        <v>45117</v>
      </c>
      <c r="B19">
        <v>-22.4</v>
      </c>
      <c r="C19" t="s">
        <v>21</v>
      </c>
      <c r="D19" t="str">
        <f t="shared" si="0"/>
        <v>QEFOODSTORESMIL</v>
      </c>
      <c r="E19" t="str">
        <f>_xlfn.XLOOKUP(D19,lookup!A:A,lookup!B:B,"")</f>
        <v>QEFOODSTORESMIL</v>
      </c>
      <c r="F19" s="4">
        <f t="shared" si="1"/>
        <v>22.4</v>
      </c>
    </row>
    <row r="20" spans="1:6" x14ac:dyDescent="0.35">
      <c r="A20" s="1">
        <v>45117</v>
      </c>
      <c r="B20">
        <v>-53.49</v>
      </c>
      <c r="C20" t="s">
        <v>21</v>
      </c>
      <c r="D20" t="str">
        <f t="shared" si="0"/>
        <v>QEFOODSTORESMIL</v>
      </c>
      <c r="E20" t="str">
        <f>_xlfn.XLOOKUP(D20,lookup!A:A,lookup!B:B,"")</f>
        <v>QEFOODSTORESMIL</v>
      </c>
      <c r="F20" s="4">
        <f t="shared" si="1"/>
        <v>53.49</v>
      </c>
    </row>
    <row r="21" spans="1:6" x14ac:dyDescent="0.35">
      <c r="A21" s="1">
        <v>45117</v>
      </c>
      <c r="B21">
        <v>-7.3</v>
      </c>
      <c r="C21" t="s">
        <v>24</v>
      </c>
      <c r="D21" t="str">
        <f t="shared" si="0"/>
        <v>WWMETRO/23BROUG</v>
      </c>
      <c r="E21" t="str">
        <f>_xlfn.XLOOKUP(D21,lookup!A:A,lookup!B:B,"")</f>
        <v>WWMETRO/23BROUG</v>
      </c>
      <c r="F21" s="4">
        <f t="shared" si="1"/>
        <v>7.3</v>
      </c>
    </row>
    <row r="22" spans="1:6" x14ac:dyDescent="0.35">
      <c r="A22" s="1">
        <v>45117</v>
      </c>
      <c r="B22">
        <v>-54.92</v>
      </c>
      <c r="C22" t="s">
        <v>24</v>
      </c>
      <c r="D22" t="str">
        <f t="shared" si="0"/>
        <v>WWMETRO/23BROUG</v>
      </c>
      <c r="E22" t="str">
        <f>_xlfn.XLOOKUP(D22,lookup!A:A,lookup!B:B,"")</f>
        <v>WWMETRO/23BROUG</v>
      </c>
      <c r="F22" s="4">
        <f t="shared" si="1"/>
        <v>54.92</v>
      </c>
    </row>
    <row r="23" spans="1:6" x14ac:dyDescent="0.35">
      <c r="A23" s="1">
        <v>45118</v>
      </c>
      <c r="B23">
        <v>-34</v>
      </c>
      <c r="C23" t="s">
        <v>26</v>
      </c>
      <c r="D23" t="str">
        <f t="shared" si="0"/>
        <v>AMAZONAUSYDNEYS</v>
      </c>
      <c r="E23" t="str">
        <f>_xlfn.XLOOKUP(D23,lookup!A:A,lookup!B:B,"")</f>
        <v>AMAZONAUSYDNEYS</v>
      </c>
      <c r="F23" s="4">
        <f t="shared" si="1"/>
        <v>34</v>
      </c>
    </row>
    <row r="24" spans="1:6" x14ac:dyDescent="0.35">
      <c r="A24" s="1">
        <v>45119</v>
      </c>
      <c r="B24">
        <v>-42.8</v>
      </c>
      <c r="C24" t="s">
        <v>28</v>
      </c>
      <c r="D24" t="str">
        <f t="shared" si="0"/>
        <v>COLES5587NORTHS</v>
      </c>
      <c r="E24" t="str">
        <f>_xlfn.XLOOKUP(D24,lookup!A:A,lookup!B:B,"")</f>
        <v>COLES5587NORTHS</v>
      </c>
      <c r="F24" s="4">
        <f t="shared" si="1"/>
        <v>42.8</v>
      </c>
    </row>
    <row r="25" spans="1:6" x14ac:dyDescent="0.35">
      <c r="A25" s="1">
        <v>45119</v>
      </c>
      <c r="B25">
        <v>-101.73</v>
      </c>
      <c r="C25" t="s">
        <v>31</v>
      </c>
      <c r="D25" t="str">
        <f t="shared" si="0"/>
        <v>CWHNORTHSYDNEYN</v>
      </c>
      <c r="E25" t="str">
        <f>_xlfn.XLOOKUP(D25,lookup!A:A,lookup!B:B,"")</f>
        <v>CWHNORTHSYDNEYN</v>
      </c>
      <c r="F25" s="4">
        <f t="shared" si="1"/>
        <v>101.73</v>
      </c>
    </row>
    <row r="26" spans="1:6" x14ac:dyDescent="0.35">
      <c r="A26" s="1">
        <v>45119</v>
      </c>
      <c r="B26">
        <v>-70</v>
      </c>
      <c r="C26" t="s">
        <v>32</v>
      </c>
      <c r="D26" t="str">
        <f t="shared" si="0"/>
        <v>MacpacRetailPty</v>
      </c>
      <c r="E26" t="str">
        <f>_xlfn.XLOOKUP(D26,lookup!A:A,lookup!B:B,"")</f>
        <v>MacpacRetailPty</v>
      </c>
      <c r="F26" s="4">
        <f t="shared" si="1"/>
        <v>70</v>
      </c>
    </row>
    <row r="27" spans="1:6" x14ac:dyDescent="0.35">
      <c r="A27" s="1">
        <v>45119</v>
      </c>
      <c r="B27">
        <v>-35.56</v>
      </c>
      <c r="C27" t="s">
        <v>21</v>
      </c>
      <c r="D27" t="str">
        <f t="shared" si="0"/>
        <v>QEFOODSTORESMIL</v>
      </c>
      <c r="E27" t="str">
        <f>_xlfn.XLOOKUP(D27,lookup!A:A,lookup!B:B,"")</f>
        <v>QEFOODSTORESMIL</v>
      </c>
      <c r="F27" s="4">
        <f t="shared" si="1"/>
        <v>35.56</v>
      </c>
    </row>
    <row r="28" spans="1:6" x14ac:dyDescent="0.35">
      <c r="A28" s="1">
        <v>45119</v>
      </c>
      <c r="B28">
        <v>-280</v>
      </c>
      <c r="C28" t="s">
        <v>33</v>
      </c>
      <c r="D28" t="str">
        <f t="shared" si="0"/>
        <v>SYDNEYCOGNITIVE</v>
      </c>
      <c r="E28" t="str">
        <f>_xlfn.XLOOKUP(D28,lookup!A:A,lookup!B:B,"")</f>
        <v>SYDNEYCOGNITIVE</v>
      </c>
      <c r="F28" s="4">
        <f t="shared" si="1"/>
        <v>280</v>
      </c>
    </row>
    <row r="29" spans="1:6" x14ac:dyDescent="0.35">
      <c r="A29" s="1">
        <v>45120</v>
      </c>
      <c r="B29">
        <v>-111</v>
      </c>
      <c r="C29" t="s">
        <v>34</v>
      </c>
      <c r="D29" t="str">
        <f t="shared" si="0"/>
        <v>BulkNutrients61</v>
      </c>
      <c r="E29" t="str">
        <f>_xlfn.XLOOKUP(D29,lookup!A:A,lookup!B:B,"")</f>
        <v>BulkNutrients61</v>
      </c>
      <c r="F29" s="4">
        <f t="shared" si="1"/>
        <v>111</v>
      </c>
    </row>
    <row r="30" spans="1:6" x14ac:dyDescent="0.35">
      <c r="A30" s="1">
        <v>45120</v>
      </c>
      <c r="B30">
        <v>-46.88</v>
      </c>
      <c r="C30" t="s">
        <v>21</v>
      </c>
      <c r="D30" t="str">
        <f t="shared" si="0"/>
        <v>QEFOODSTORESMIL</v>
      </c>
      <c r="E30" t="str">
        <f>_xlfn.XLOOKUP(D30,lookup!A:A,lookup!B:B,"")</f>
        <v>QEFOODSTORESMIL</v>
      </c>
      <c r="F30" s="4">
        <f t="shared" si="1"/>
        <v>46.88</v>
      </c>
    </row>
    <row r="31" spans="1:6" x14ac:dyDescent="0.35">
      <c r="A31" s="1">
        <v>45120</v>
      </c>
      <c r="B31">
        <v>-7.33</v>
      </c>
      <c r="C31" t="s">
        <v>21</v>
      </c>
      <c r="D31" t="str">
        <f t="shared" si="0"/>
        <v>QEFOODSTORESMIL</v>
      </c>
      <c r="E31" t="str">
        <f>_xlfn.XLOOKUP(D31,lookup!A:A,lookup!B:B,"")</f>
        <v>QEFOODSTORESMIL</v>
      </c>
      <c r="F31" s="4">
        <f t="shared" si="1"/>
        <v>7.33</v>
      </c>
    </row>
    <row r="32" spans="1:6" x14ac:dyDescent="0.35">
      <c r="A32" s="1">
        <v>45120</v>
      </c>
      <c r="B32">
        <v>-23.43</v>
      </c>
      <c r="C32" t="s">
        <v>24</v>
      </c>
      <c r="D32" t="str">
        <f t="shared" si="0"/>
        <v>WWMETRO/23BROUG</v>
      </c>
      <c r="E32" t="str">
        <f>_xlfn.XLOOKUP(D32,lookup!A:A,lookup!B:B,"")</f>
        <v>WWMETRO/23BROUG</v>
      </c>
      <c r="F32" s="4">
        <f t="shared" si="1"/>
        <v>23.43</v>
      </c>
    </row>
    <row r="33" spans="1:6" x14ac:dyDescent="0.35">
      <c r="A33" s="1">
        <v>45121</v>
      </c>
      <c r="B33">
        <v>-5.95</v>
      </c>
      <c r="C33" t="s">
        <v>35</v>
      </c>
      <c r="D33" t="str">
        <f t="shared" si="0"/>
        <v>HowardsStorageW</v>
      </c>
      <c r="E33" t="str">
        <f>_xlfn.XLOOKUP(D33,lookup!A:A,lookup!B:B,"")</f>
        <v>HowardsStorageW</v>
      </c>
      <c r="F33" s="4">
        <f t="shared" si="1"/>
        <v>5.95</v>
      </c>
    </row>
    <row r="34" spans="1:6" x14ac:dyDescent="0.35">
      <c r="A34" s="1">
        <v>45121</v>
      </c>
      <c r="B34">
        <v>-245</v>
      </c>
      <c r="C34" t="s">
        <v>36</v>
      </c>
      <c r="D34" t="str">
        <f t="shared" ref="D34:D65" si="2">LEFT(SUBSTITUTE(C34," ",""),15)</f>
        <v>MilsonsPointMed</v>
      </c>
      <c r="E34" t="str">
        <f>_xlfn.XLOOKUP(D34,lookup!A:A,lookup!B:B,"")</f>
        <v>MilsonsPointMed</v>
      </c>
      <c r="F34" s="4">
        <f t="shared" ref="F34:F65" si="3">ABS(B34)</f>
        <v>245</v>
      </c>
    </row>
    <row r="35" spans="1:6" x14ac:dyDescent="0.35">
      <c r="A35" s="1">
        <v>45121</v>
      </c>
      <c r="B35">
        <v>-41.48</v>
      </c>
      <c r="C35" t="s">
        <v>21</v>
      </c>
      <c r="D35" t="str">
        <f t="shared" si="2"/>
        <v>QEFOODSTORESMIL</v>
      </c>
      <c r="E35" t="str">
        <f>_xlfn.XLOOKUP(D35,lookup!A:A,lookup!B:B,"")</f>
        <v>QEFOODSTORESMIL</v>
      </c>
      <c r="F35" s="4">
        <f t="shared" si="3"/>
        <v>41.48</v>
      </c>
    </row>
    <row r="36" spans="1:6" x14ac:dyDescent="0.35">
      <c r="A36" s="1">
        <v>45124</v>
      </c>
      <c r="B36">
        <v>-13</v>
      </c>
      <c r="C36" t="s">
        <v>26</v>
      </c>
      <c r="D36" t="str">
        <f t="shared" si="2"/>
        <v>AMAZONAUSYDNEYS</v>
      </c>
      <c r="E36" t="str">
        <f>_xlfn.XLOOKUP(D36,lookup!A:A,lookup!B:B,"")</f>
        <v>AMAZONAUSYDNEYS</v>
      </c>
      <c r="F36" s="4">
        <f t="shared" si="3"/>
        <v>13</v>
      </c>
    </row>
    <row r="37" spans="1:6" x14ac:dyDescent="0.35">
      <c r="A37" s="1">
        <v>45124</v>
      </c>
      <c r="B37">
        <v>-15.45</v>
      </c>
      <c r="C37" t="s">
        <v>26</v>
      </c>
      <c r="D37" t="str">
        <f t="shared" si="2"/>
        <v>AMAZONAUSYDNEYS</v>
      </c>
      <c r="E37" t="str">
        <f>_xlfn.XLOOKUP(D37,lookup!A:A,lookup!B:B,"")</f>
        <v>AMAZONAUSYDNEYS</v>
      </c>
      <c r="F37" s="4">
        <f t="shared" si="3"/>
        <v>15.45</v>
      </c>
    </row>
    <row r="38" spans="1:6" x14ac:dyDescent="0.35">
      <c r="A38" s="1">
        <v>45124</v>
      </c>
      <c r="B38">
        <v>-13</v>
      </c>
      <c r="C38" t="s">
        <v>26</v>
      </c>
      <c r="D38" t="str">
        <f t="shared" si="2"/>
        <v>AMAZONAUSYDNEYS</v>
      </c>
      <c r="E38" t="str">
        <f>_xlfn.XLOOKUP(D38,lookup!A:A,lookup!B:B,"")</f>
        <v>AMAZONAUSYDNEYS</v>
      </c>
      <c r="F38" s="4">
        <f t="shared" si="3"/>
        <v>13</v>
      </c>
    </row>
    <row r="39" spans="1:6" x14ac:dyDescent="0.35">
      <c r="A39" s="1">
        <v>45124</v>
      </c>
      <c r="B39">
        <v>-7.5</v>
      </c>
      <c r="C39" t="s">
        <v>37</v>
      </c>
      <c r="D39" t="str">
        <f t="shared" si="2"/>
        <v>CapitolTheatreH</v>
      </c>
      <c r="E39" t="str">
        <f>_xlfn.XLOOKUP(D39,lookup!A:A,lookup!B:B,"")</f>
        <v>CapitolTheatreH</v>
      </c>
      <c r="F39" s="4">
        <f t="shared" si="3"/>
        <v>7.5</v>
      </c>
    </row>
    <row r="40" spans="1:6" x14ac:dyDescent="0.35">
      <c r="A40" s="1">
        <v>45124</v>
      </c>
      <c r="B40">
        <v>-60.61</v>
      </c>
      <c r="C40" t="s">
        <v>28</v>
      </c>
      <c r="D40" t="str">
        <f t="shared" si="2"/>
        <v>COLES5587NORTHS</v>
      </c>
      <c r="E40" t="str">
        <f>_xlfn.XLOOKUP(D40,lookup!A:A,lookup!B:B,"")</f>
        <v>COLES5587NORTHS</v>
      </c>
      <c r="F40" s="4">
        <f t="shared" si="3"/>
        <v>60.61</v>
      </c>
    </row>
    <row r="41" spans="1:6" x14ac:dyDescent="0.35">
      <c r="A41" s="1">
        <v>45124</v>
      </c>
      <c r="B41">
        <v>-900.85</v>
      </c>
      <c r="C41" t="s">
        <v>38</v>
      </c>
      <c r="D41" t="str">
        <f t="shared" si="2"/>
        <v>CONSTELPTY.LIMI</v>
      </c>
      <c r="E41" t="str">
        <f>_xlfn.XLOOKUP(D41,lookup!A:A,lookup!B:B,"")</f>
        <v>CONSTELPTY.LIMI</v>
      </c>
      <c r="F41" s="4">
        <f t="shared" si="3"/>
        <v>900.85</v>
      </c>
    </row>
    <row r="42" spans="1:6" x14ac:dyDescent="0.35">
      <c r="A42" s="1">
        <v>45124</v>
      </c>
      <c r="B42">
        <v>-94.44</v>
      </c>
      <c r="C42" t="s">
        <v>31</v>
      </c>
      <c r="D42" t="str">
        <f t="shared" si="2"/>
        <v>CWHNORTHSYDNEYN</v>
      </c>
      <c r="E42" t="str">
        <f>_xlfn.XLOOKUP(D42,lookup!A:A,lookup!B:B,"")</f>
        <v>CWHNORTHSYDNEYN</v>
      </c>
      <c r="F42" s="4">
        <f t="shared" si="3"/>
        <v>94.44</v>
      </c>
    </row>
    <row r="43" spans="1:6" x14ac:dyDescent="0.35">
      <c r="A43" s="1">
        <v>45124</v>
      </c>
      <c r="B43">
        <v>-300</v>
      </c>
      <c r="C43" t="s">
        <v>39</v>
      </c>
      <c r="D43" t="str">
        <f t="shared" si="2"/>
        <v>FISHANDCO.COM.A</v>
      </c>
      <c r="E43" t="str">
        <f>_xlfn.XLOOKUP(D43,lookup!A:A,lookup!B:B,"")</f>
        <v>FISHANDCO.COM.A</v>
      </c>
      <c r="F43" s="4">
        <f t="shared" si="3"/>
        <v>300</v>
      </c>
    </row>
    <row r="44" spans="1:6" x14ac:dyDescent="0.35">
      <c r="A44" s="1">
        <v>45124</v>
      </c>
      <c r="B44">
        <v>-91</v>
      </c>
      <c r="C44" t="s">
        <v>40</v>
      </c>
      <c r="D44" t="str">
        <f t="shared" si="2"/>
        <v>FOXTELMANAGEMEN</v>
      </c>
      <c r="E44" t="str">
        <f>_xlfn.XLOOKUP(D44,lookup!A:A,lookup!B:B,"")</f>
        <v>FOXTELMANAGEMEN</v>
      </c>
      <c r="F44" s="4">
        <f t="shared" si="3"/>
        <v>91</v>
      </c>
    </row>
    <row r="45" spans="1:6" x14ac:dyDescent="0.35">
      <c r="A45" s="1">
        <v>45124</v>
      </c>
      <c r="B45">
        <v>-22.99</v>
      </c>
      <c r="C45" t="s">
        <v>41</v>
      </c>
      <c r="D45" t="str">
        <f t="shared" si="2"/>
        <v>NETFLIX.COMMelb</v>
      </c>
      <c r="E45" t="str">
        <f>_xlfn.XLOOKUP(D45,lookup!A:A,lookup!B:B,"")</f>
        <v>NETFLIX.COMMelb</v>
      </c>
      <c r="F45" s="4">
        <f t="shared" si="3"/>
        <v>22.99</v>
      </c>
    </row>
    <row r="46" spans="1:6" x14ac:dyDescent="0.35">
      <c r="A46" s="1">
        <v>45124</v>
      </c>
      <c r="B46">
        <v>-79.349999999999994</v>
      </c>
      <c r="C46" t="s">
        <v>42</v>
      </c>
      <c r="D46" t="str">
        <f t="shared" si="2"/>
        <v>OPTUSBILLINGAUT</v>
      </c>
      <c r="E46" t="str">
        <f>_xlfn.XLOOKUP(D46,lookup!A:A,lookup!B:B,"")</f>
        <v>OPTUSBILLINGAUT</v>
      </c>
      <c r="F46" s="4">
        <f t="shared" si="3"/>
        <v>79.349999999999994</v>
      </c>
    </row>
    <row r="47" spans="1:6" x14ac:dyDescent="0.35">
      <c r="A47" s="1">
        <v>45124</v>
      </c>
      <c r="B47">
        <v>-71.400000000000006</v>
      </c>
      <c r="C47" t="s">
        <v>43</v>
      </c>
      <c r="D47" t="str">
        <f t="shared" si="2"/>
        <v>PALACEHOTELSYDN</v>
      </c>
      <c r="E47" t="str">
        <f>_xlfn.XLOOKUP(D47,lookup!A:A,lookup!B:B,"")</f>
        <v>PALACEHOTELSYDN</v>
      </c>
      <c r="F47" s="4">
        <f t="shared" si="3"/>
        <v>71.400000000000006</v>
      </c>
    </row>
    <row r="48" spans="1:6" x14ac:dyDescent="0.35">
      <c r="A48" s="1">
        <v>45124</v>
      </c>
      <c r="B48">
        <v>9177.61</v>
      </c>
      <c r="C48" t="s">
        <v>44</v>
      </c>
      <c r="D48" t="str">
        <f t="shared" si="2"/>
        <v>PAYMENT-THANKYO</v>
      </c>
      <c r="E48" t="str">
        <f>_xlfn.XLOOKUP(D48,lookup!A:A,lookup!B:B,"")</f>
        <v>PAYMENT-THANKYO</v>
      </c>
      <c r="F48" s="4">
        <f t="shared" si="3"/>
        <v>9177.61</v>
      </c>
    </row>
    <row r="49" spans="1:6" x14ac:dyDescent="0.35">
      <c r="A49" s="1">
        <v>45124</v>
      </c>
      <c r="B49">
        <v>-18.559999999999999</v>
      </c>
      <c r="C49" t="s">
        <v>21</v>
      </c>
      <c r="D49" t="str">
        <f t="shared" si="2"/>
        <v>QEFOODSTORESMIL</v>
      </c>
      <c r="E49" t="str">
        <f>_xlfn.XLOOKUP(D49,lookup!A:A,lookup!B:B,"")</f>
        <v>QEFOODSTORESMIL</v>
      </c>
      <c r="F49" s="4">
        <f t="shared" si="3"/>
        <v>18.559999999999999</v>
      </c>
    </row>
    <row r="50" spans="1:6" x14ac:dyDescent="0.35">
      <c r="A50" s="1">
        <v>45124</v>
      </c>
      <c r="B50">
        <v>-21</v>
      </c>
      <c r="C50" t="s">
        <v>45</v>
      </c>
      <c r="D50" t="str">
        <f t="shared" si="2"/>
        <v>stan.com.auSydn</v>
      </c>
      <c r="E50" t="str">
        <f>_xlfn.XLOOKUP(D50,lookup!A:A,lookup!B:B,"")</f>
        <v>stan.com.auSydn</v>
      </c>
      <c r="F50" s="4">
        <f t="shared" si="3"/>
        <v>21</v>
      </c>
    </row>
    <row r="51" spans="1:6" x14ac:dyDescent="0.35">
      <c r="A51" s="1">
        <v>45124</v>
      </c>
      <c r="B51">
        <v>-3.5</v>
      </c>
      <c r="C51" t="s">
        <v>46</v>
      </c>
      <c r="D51" t="str">
        <f t="shared" si="2"/>
        <v>THAITOWNFRIENDS</v>
      </c>
      <c r="E51" t="str">
        <f>_xlfn.XLOOKUP(D51,lookup!A:A,lookup!B:B,"")</f>
        <v>THAITOWNFRIENDS</v>
      </c>
      <c r="F51" s="4">
        <f t="shared" si="3"/>
        <v>3.5</v>
      </c>
    </row>
    <row r="52" spans="1:6" x14ac:dyDescent="0.35">
      <c r="A52" s="1">
        <v>45124</v>
      </c>
      <c r="B52">
        <v>-4.55</v>
      </c>
      <c r="C52" t="s">
        <v>47</v>
      </c>
      <c r="D52" t="str">
        <f t="shared" si="2"/>
        <v>THEGLASSHOUSEAR</v>
      </c>
      <c r="E52" t="str">
        <f>_xlfn.XLOOKUP(D52,lookup!A:A,lookup!B:B,"")</f>
        <v>THEGLASSHOUSEAR</v>
      </c>
      <c r="F52" s="4">
        <f t="shared" si="3"/>
        <v>4.55</v>
      </c>
    </row>
    <row r="53" spans="1:6" x14ac:dyDescent="0.35">
      <c r="A53" s="1">
        <v>45125</v>
      </c>
      <c r="B53">
        <v>1200.56</v>
      </c>
      <c r="C53" t="s">
        <v>48</v>
      </c>
      <c r="D53" t="str">
        <f t="shared" si="2"/>
        <v>HONEYMOONVILLAS</v>
      </c>
      <c r="E53" t="str">
        <f>_xlfn.XLOOKUP(D53,lookup!A:A,lookup!B:B,"")</f>
        <v>HONEYMOONVILLAS</v>
      </c>
      <c r="F53" s="4">
        <f t="shared" si="3"/>
        <v>1200.56</v>
      </c>
    </row>
    <row r="54" spans="1:6" x14ac:dyDescent="0.35">
      <c r="A54" s="1">
        <v>45125</v>
      </c>
      <c r="B54">
        <v>-41.51</v>
      </c>
      <c r="C54" t="s">
        <v>49</v>
      </c>
      <c r="D54" t="str">
        <f t="shared" si="2"/>
        <v>PALACEHOTELMORT</v>
      </c>
      <c r="E54" t="str">
        <f>_xlfn.XLOOKUP(D54,lookup!A:A,lookup!B:B,"")</f>
        <v>PALACEHOTELMORT</v>
      </c>
      <c r="F54" s="4">
        <f t="shared" si="3"/>
        <v>41.51</v>
      </c>
    </row>
    <row r="55" spans="1:6" x14ac:dyDescent="0.35">
      <c r="A55" s="1">
        <v>45126</v>
      </c>
      <c r="B55">
        <v>-9.36</v>
      </c>
      <c r="C55" t="s">
        <v>31</v>
      </c>
      <c r="D55" t="str">
        <f t="shared" si="2"/>
        <v>CWHNORTHSYDNEYN</v>
      </c>
      <c r="E55" t="str">
        <f>_xlfn.XLOOKUP(D55,lookup!A:A,lookup!B:B,"")</f>
        <v>CWHNORTHSYDNEYN</v>
      </c>
      <c r="F55" s="4">
        <f t="shared" si="3"/>
        <v>9.36</v>
      </c>
    </row>
    <row r="56" spans="1:6" x14ac:dyDescent="0.35">
      <c r="A56" s="1">
        <v>45126</v>
      </c>
      <c r="B56">
        <v>-60.45</v>
      </c>
      <c r="C56" t="s">
        <v>21</v>
      </c>
      <c r="D56" t="str">
        <f t="shared" si="2"/>
        <v>QEFOODSTORESMIL</v>
      </c>
      <c r="E56" t="str">
        <f>_xlfn.XLOOKUP(D56,lookup!A:A,lookup!B:B,"")</f>
        <v>QEFOODSTORESMIL</v>
      </c>
      <c r="F56" s="4">
        <f t="shared" si="3"/>
        <v>60.45</v>
      </c>
    </row>
    <row r="57" spans="1:6" x14ac:dyDescent="0.35">
      <c r="A57" s="1">
        <v>45126</v>
      </c>
      <c r="B57">
        <v>-6.6</v>
      </c>
      <c r="C57" t="s">
        <v>24</v>
      </c>
      <c r="D57" t="str">
        <f t="shared" si="2"/>
        <v>WWMETRO/23BROUG</v>
      </c>
      <c r="E57" t="str">
        <f>_xlfn.XLOOKUP(D57,lookup!A:A,lookup!B:B,"")</f>
        <v>WWMETRO/23BROUG</v>
      </c>
      <c r="F57" s="4">
        <f t="shared" si="3"/>
        <v>6.6</v>
      </c>
    </row>
    <row r="58" spans="1:6" x14ac:dyDescent="0.35">
      <c r="A58" s="1">
        <v>45127</v>
      </c>
      <c r="B58">
        <v>-79.94</v>
      </c>
      <c r="C58" t="s">
        <v>28</v>
      </c>
      <c r="D58" t="str">
        <f t="shared" si="2"/>
        <v>COLES5587NORTHS</v>
      </c>
      <c r="E58" t="str">
        <f>_xlfn.XLOOKUP(D58,lookup!A:A,lookup!B:B,"")</f>
        <v>COLES5587NORTHS</v>
      </c>
      <c r="F58" s="4">
        <f t="shared" si="3"/>
        <v>79.94</v>
      </c>
    </row>
    <row r="59" spans="1:6" x14ac:dyDescent="0.35">
      <c r="A59" s="1">
        <v>45127</v>
      </c>
      <c r="B59">
        <v>-15.99</v>
      </c>
      <c r="C59" t="s">
        <v>31</v>
      </c>
      <c r="D59" t="str">
        <f t="shared" si="2"/>
        <v>CWHNORTHSYDNEYN</v>
      </c>
      <c r="E59" t="str">
        <f>_xlfn.XLOOKUP(D59,lookup!A:A,lookup!B:B,"")</f>
        <v>CWHNORTHSYDNEYN</v>
      </c>
      <c r="F59" s="4">
        <f t="shared" si="3"/>
        <v>15.99</v>
      </c>
    </row>
    <row r="60" spans="1:6" x14ac:dyDescent="0.35">
      <c r="A60" s="1">
        <v>45127</v>
      </c>
      <c r="B60">
        <v>-7.99</v>
      </c>
      <c r="C60" t="s">
        <v>31</v>
      </c>
      <c r="D60" t="str">
        <f t="shared" si="2"/>
        <v>CWHNORTHSYDNEYN</v>
      </c>
      <c r="E60" t="str">
        <f>_xlfn.XLOOKUP(D60,lookup!A:A,lookup!B:B,"")</f>
        <v>CWHNORTHSYDNEYN</v>
      </c>
      <c r="F60" s="4">
        <f t="shared" si="3"/>
        <v>7.99</v>
      </c>
    </row>
    <row r="61" spans="1:6" x14ac:dyDescent="0.35">
      <c r="A61" s="1">
        <v>45127</v>
      </c>
      <c r="B61">
        <v>-15.97</v>
      </c>
      <c r="C61" t="s">
        <v>21</v>
      </c>
      <c r="D61" t="str">
        <f t="shared" si="2"/>
        <v>QEFOODSTORESMIL</v>
      </c>
      <c r="E61" t="str">
        <f>_xlfn.XLOOKUP(D61,lookup!A:A,lookup!B:B,"")</f>
        <v>QEFOODSTORESMIL</v>
      </c>
      <c r="F61" s="4">
        <f t="shared" si="3"/>
        <v>15.97</v>
      </c>
    </row>
    <row r="62" spans="1:6" x14ac:dyDescent="0.35">
      <c r="A62" s="1">
        <v>45128</v>
      </c>
      <c r="B62">
        <v>-60</v>
      </c>
      <c r="C62" t="s">
        <v>50</v>
      </c>
      <c r="D62" t="str">
        <f t="shared" si="2"/>
        <v>MYHAIRINTERNATI</v>
      </c>
      <c r="E62" t="str">
        <f>_xlfn.XLOOKUP(D62,lookup!A:A,lookup!B:B,"")</f>
        <v>MYHAIRINTERNATI</v>
      </c>
      <c r="F62" s="4">
        <f t="shared" si="3"/>
        <v>60</v>
      </c>
    </row>
    <row r="63" spans="1:6" x14ac:dyDescent="0.35">
      <c r="A63" s="1">
        <v>45131</v>
      </c>
      <c r="B63">
        <v>-13.66</v>
      </c>
      <c r="C63" t="s">
        <v>28</v>
      </c>
      <c r="D63" t="str">
        <f t="shared" si="2"/>
        <v>COLES5587NORTHS</v>
      </c>
      <c r="E63" t="str">
        <f>_xlfn.XLOOKUP(D63,lookup!A:A,lookup!B:B,"")</f>
        <v>COLES5587NORTHS</v>
      </c>
      <c r="F63" s="4">
        <f t="shared" si="3"/>
        <v>13.66</v>
      </c>
    </row>
    <row r="64" spans="1:6" x14ac:dyDescent="0.35">
      <c r="A64" s="1">
        <v>45131</v>
      </c>
      <c r="B64">
        <v>-16.48</v>
      </c>
      <c r="C64" t="s">
        <v>31</v>
      </c>
      <c r="D64" t="str">
        <f t="shared" si="2"/>
        <v>CWHNORTHSYDNEYN</v>
      </c>
      <c r="E64" t="str">
        <f>_xlfn.XLOOKUP(D64,lookup!A:A,lookup!B:B,"")</f>
        <v>CWHNORTHSYDNEYN</v>
      </c>
      <c r="F64" s="4">
        <f t="shared" si="3"/>
        <v>16.48</v>
      </c>
    </row>
    <row r="65" spans="1:6" x14ac:dyDescent="0.35">
      <c r="A65" s="1">
        <v>45131</v>
      </c>
      <c r="B65">
        <v>5261.1</v>
      </c>
      <c r="C65" t="s">
        <v>51</v>
      </c>
      <c r="D65" t="str">
        <f t="shared" si="2"/>
        <v>EMIRATES0002358</v>
      </c>
      <c r="E65" t="str">
        <f>_xlfn.XLOOKUP(D65,lookup!A:A,lookup!B:B,"")</f>
        <v>EMIRATES0002358</v>
      </c>
      <c r="F65" s="4">
        <f t="shared" si="3"/>
        <v>5261.1</v>
      </c>
    </row>
    <row r="66" spans="1:6" x14ac:dyDescent="0.35">
      <c r="A66" s="1">
        <v>45131</v>
      </c>
      <c r="B66">
        <v>5261.1</v>
      </c>
      <c r="C66" t="s">
        <v>52</v>
      </c>
      <c r="D66" t="str">
        <f t="shared" ref="D66:D97" si="4">LEFT(SUBSTITUTE(C66," ",""),15)</f>
        <v>EMIRATES0002358</v>
      </c>
      <c r="E66" t="str">
        <f>_xlfn.XLOOKUP(D66,lookup!A:A,lookup!B:B,"")</f>
        <v>EMIRATES0002358</v>
      </c>
      <c r="F66" s="4">
        <f t="shared" ref="F66:F97" si="5">ABS(B66)</f>
        <v>5261.1</v>
      </c>
    </row>
    <row r="67" spans="1:6" x14ac:dyDescent="0.35">
      <c r="A67" s="1">
        <v>45131</v>
      </c>
      <c r="B67">
        <v>-12.4</v>
      </c>
      <c r="C67" t="s">
        <v>53</v>
      </c>
      <c r="D67" t="str">
        <f t="shared" si="4"/>
        <v>GoogleYouTubePr</v>
      </c>
      <c r="E67" t="str">
        <f>_xlfn.XLOOKUP(D67,lookup!A:A,lookup!B:B,"")</f>
        <v>GoogleYouTubePr</v>
      </c>
      <c r="F67" s="4">
        <f t="shared" si="5"/>
        <v>12.4</v>
      </c>
    </row>
    <row r="68" spans="1:6" x14ac:dyDescent="0.35">
      <c r="A68" s="1">
        <v>45131</v>
      </c>
      <c r="B68">
        <v>-80.5</v>
      </c>
      <c r="C68" t="s">
        <v>54</v>
      </c>
      <c r="D68" t="str">
        <f t="shared" si="4"/>
        <v>KIMHAWKINSVESTI</v>
      </c>
      <c r="E68" t="str">
        <f>_xlfn.XLOOKUP(D68,lookup!A:A,lookup!B:B,"")</f>
        <v>KIMHAWKINSVESTI</v>
      </c>
      <c r="F68" s="4">
        <f t="shared" si="5"/>
        <v>80.5</v>
      </c>
    </row>
    <row r="69" spans="1:6" x14ac:dyDescent="0.35">
      <c r="A69" s="1">
        <v>45131</v>
      </c>
      <c r="B69">
        <v>-6.88</v>
      </c>
      <c r="C69" t="s">
        <v>55</v>
      </c>
      <c r="D69" t="str">
        <f t="shared" si="4"/>
        <v>PRICELINESTLEON</v>
      </c>
      <c r="E69" t="str">
        <f>_xlfn.XLOOKUP(D69,lookup!A:A,lookup!B:B,"")</f>
        <v>PRICELINESTLEON</v>
      </c>
      <c r="F69" s="4">
        <f t="shared" si="5"/>
        <v>6.88</v>
      </c>
    </row>
    <row r="70" spans="1:6" x14ac:dyDescent="0.35">
      <c r="A70" s="1">
        <v>45131</v>
      </c>
      <c r="B70">
        <v>-23.35</v>
      </c>
      <c r="C70" t="s">
        <v>21</v>
      </c>
      <c r="D70" t="str">
        <f t="shared" si="4"/>
        <v>QEFOODSTORESMIL</v>
      </c>
      <c r="E70" t="str">
        <f>_xlfn.XLOOKUP(D70,lookup!A:A,lookup!B:B,"")</f>
        <v>QEFOODSTORESMIL</v>
      </c>
      <c r="F70" s="4">
        <f t="shared" si="5"/>
        <v>23.35</v>
      </c>
    </row>
    <row r="71" spans="1:6" x14ac:dyDescent="0.35">
      <c r="A71" s="1">
        <v>45131</v>
      </c>
      <c r="B71">
        <v>-4.99</v>
      </c>
      <c r="C71" t="s">
        <v>21</v>
      </c>
      <c r="D71" t="str">
        <f t="shared" si="4"/>
        <v>QEFOODSTORESMIL</v>
      </c>
      <c r="E71" t="str">
        <f>_xlfn.XLOOKUP(D71,lookup!A:A,lookup!B:B,"")</f>
        <v>QEFOODSTORESMIL</v>
      </c>
      <c r="F71" s="4">
        <f t="shared" si="5"/>
        <v>4.99</v>
      </c>
    </row>
    <row r="72" spans="1:6" x14ac:dyDescent="0.35">
      <c r="A72" s="1">
        <v>45131</v>
      </c>
      <c r="B72">
        <v>-4.55</v>
      </c>
      <c r="C72" t="s">
        <v>56</v>
      </c>
      <c r="D72" t="str">
        <f t="shared" si="4"/>
        <v>SQ*SOULPLATEPTY</v>
      </c>
      <c r="E72" t="str">
        <f>_xlfn.XLOOKUP(D72,lookup!A:A,lookup!B:B,"")</f>
        <v>SQ*SOULPLATEPTY</v>
      </c>
      <c r="F72" s="4">
        <f t="shared" si="5"/>
        <v>4.55</v>
      </c>
    </row>
    <row r="73" spans="1:6" x14ac:dyDescent="0.35">
      <c r="A73" s="1">
        <v>45131</v>
      </c>
      <c r="B73">
        <v>-13.14</v>
      </c>
      <c r="C73" t="s">
        <v>56</v>
      </c>
      <c r="D73" t="str">
        <f t="shared" si="4"/>
        <v>SQ*SOULPLATEPTY</v>
      </c>
      <c r="E73" t="str">
        <f>_xlfn.XLOOKUP(D73,lookup!A:A,lookup!B:B,"")</f>
        <v>SQ*SOULPLATEPTY</v>
      </c>
      <c r="F73" s="4">
        <f t="shared" si="5"/>
        <v>13.14</v>
      </c>
    </row>
    <row r="74" spans="1:6" x14ac:dyDescent="0.35">
      <c r="A74" s="1">
        <v>45131</v>
      </c>
      <c r="B74">
        <v>-55.83</v>
      </c>
      <c r="C74" t="s">
        <v>57</v>
      </c>
      <c r="D74" t="str">
        <f t="shared" si="4"/>
        <v>THEWYATTGORDON</v>
      </c>
      <c r="E74" t="str">
        <f>_xlfn.XLOOKUP(D74,lookup!A:A,lookup!B:B,"")</f>
        <v>THEWYATTGORDON</v>
      </c>
      <c r="F74" s="4">
        <f t="shared" si="5"/>
        <v>55.83</v>
      </c>
    </row>
    <row r="75" spans="1:6" x14ac:dyDescent="0.35">
      <c r="A75" s="1">
        <v>45132</v>
      </c>
      <c r="B75">
        <v>-219.98</v>
      </c>
      <c r="C75" t="s">
        <v>58</v>
      </c>
      <c r="D75" t="str">
        <f t="shared" si="4"/>
        <v>SuperRetailGrou</v>
      </c>
      <c r="E75" t="str">
        <f>_xlfn.XLOOKUP(D75,lookup!A:A,lookup!B:B,"")</f>
        <v>SuperRetailGrou</v>
      </c>
      <c r="F75" s="4">
        <f t="shared" si="5"/>
        <v>219.98</v>
      </c>
    </row>
    <row r="76" spans="1:6" x14ac:dyDescent="0.35">
      <c r="A76" s="1">
        <v>45133</v>
      </c>
      <c r="B76">
        <v>-89.47</v>
      </c>
      <c r="C76" t="s">
        <v>59</v>
      </c>
      <c r="D76" t="str">
        <f t="shared" si="4"/>
        <v>CHEMISTWAREHOUS</v>
      </c>
      <c r="E76" t="str">
        <f>_xlfn.XLOOKUP(D76,lookup!A:A,lookup!B:B,"")</f>
        <v>CHEMISTWAREHOUS</v>
      </c>
      <c r="F76" s="4">
        <f t="shared" si="5"/>
        <v>89.47</v>
      </c>
    </row>
    <row r="77" spans="1:6" x14ac:dyDescent="0.35">
      <c r="A77" s="1">
        <v>45133</v>
      </c>
      <c r="B77">
        <v>-163</v>
      </c>
      <c r="C77" t="s">
        <v>60</v>
      </c>
      <c r="D77" t="str">
        <f t="shared" si="4"/>
        <v>ClarinsRosebery</v>
      </c>
      <c r="E77" t="str">
        <f>_xlfn.XLOOKUP(D77,lookup!A:A,lookup!B:B,"")</f>
        <v>ClarinsRosebery</v>
      </c>
      <c r="F77" s="4">
        <f t="shared" si="5"/>
        <v>163</v>
      </c>
    </row>
    <row r="78" spans="1:6" x14ac:dyDescent="0.35">
      <c r="A78" s="1">
        <v>45133</v>
      </c>
      <c r="B78">
        <v>-51.67</v>
      </c>
      <c r="C78" t="s">
        <v>21</v>
      </c>
      <c r="D78" t="str">
        <f t="shared" si="4"/>
        <v>QEFOODSTORESMIL</v>
      </c>
      <c r="E78" t="str">
        <f>_xlfn.XLOOKUP(D78,lookup!A:A,lookup!B:B,"")</f>
        <v>QEFOODSTORESMIL</v>
      </c>
      <c r="F78" s="4">
        <f t="shared" si="5"/>
        <v>51.67</v>
      </c>
    </row>
    <row r="79" spans="1:6" x14ac:dyDescent="0.35">
      <c r="A79" s="1">
        <v>45133</v>
      </c>
      <c r="B79">
        <v>-49.11</v>
      </c>
      <c r="C79" t="s">
        <v>21</v>
      </c>
      <c r="D79" t="str">
        <f t="shared" si="4"/>
        <v>QEFOODSTORESMIL</v>
      </c>
      <c r="E79" t="str">
        <f>_xlfn.XLOOKUP(D79,lookup!A:A,lookup!B:B,"")</f>
        <v>QEFOODSTORESMIL</v>
      </c>
      <c r="F79" s="4">
        <f t="shared" si="5"/>
        <v>49.11</v>
      </c>
    </row>
    <row r="80" spans="1:6" x14ac:dyDescent="0.35">
      <c r="A80" s="1">
        <v>45133</v>
      </c>
      <c r="B80">
        <v>-14.72</v>
      </c>
      <c r="C80" t="s">
        <v>21</v>
      </c>
      <c r="D80" t="str">
        <f t="shared" si="4"/>
        <v>QEFOODSTORESMIL</v>
      </c>
      <c r="E80" t="str">
        <f>_xlfn.XLOOKUP(D80,lookup!A:A,lookup!B:B,"")</f>
        <v>QEFOODSTORESMIL</v>
      </c>
      <c r="F80" s="4">
        <f t="shared" si="5"/>
        <v>14.72</v>
      </c>
    </row>
    <row r="81" spans="1:6" x14ac:dyDescent="0.35">
      <c r="A81" s="1">
        <v>45133</v>
      </c>
      <c r="B81">
        <v>-8</v>
      </c>
      <c r="C81" t="s">
        <v>61</v>
      </c>
      <c r="D81" t="str">
        <f t="shared" si="4"/>
        <v>TRANSPORTFORNSW</v>
      </c>
      <c r="E81" t="str">
        <f>_xlfn.XLOOKUP(D81,lookup!A:A,lookup!B:B,"")</f>
        <v>TRANSPORTFORNSW</v>
      </c>
      <c r="F81" s="4">
        <f t="shared" si="5"/>
        <v>8</v>
      </c>
    </row>
    <row r="82" spans="1:6" x14ac:dyDescent="0.35">
      <c r="A82" s="1">
        <v>45133</v>
      </c>
      <c r="B82">
        <v>-6.25</v>
      </c>
      <c r="C82" t="s">
        <v>24</v>
      </c>
      <c r="D82" t="str">
        <f t="shared" si="4"/>
        <v>WWMETRO/23BROUG</v>
      </c>
      <c r="E82" t="str">
        <f>_xlfn.XLOOKUP(D82,lookup!A:A,lookup!B:B,"")</f>
        <v>WWMETRO/23BROUG</v>
      </c>
      <c r="F82" s="4">
        <f t="shared" si="5"/>
        <v>6.25</v>
      </c>
    </row>
    <row r="83" spans="1:6" x14ac:dyDescent="0.35">
      <c r="A83" s="1">
        <v>45134</v>
      </c>
      <c r="B83">
        <v>-88</v>
      </c>
      <c r="C83" t="s">
        <v>34</v>
      </c>
      <c r="D83" t="str">
        <f t="shared" si="4"/>
        <v>BulkNutrients61</v>
      </c>
      <c r="E83" t="str">
        <f>_xlfn.XLOOKUP(D83,lookup!A:A,lookup!B:B,"")</f>
        <v>BulkNutrients61</v>
      </c>
      <c r="F83" s="4">
        <f t="shared" si="5"/>
        <v>88</v>
      </c>
    </row>
    <row r="84" spans="1:6" x14ac:dyDescent="0.35">
      <c r="A84" s="1">
        <v>45134</v>
      </c>
      <c r="B84">
        <v>-419.3</v>
      </c>
      <c r="C84" t="s">
        <v>62</v>
      </c>
      <c r="D84" t="str">
        <f t="shared" si="4"/>
        <v>FossilAustralia</v>
      </c>
      <c r="E84" t="str">
        <f>_xlfn.XLOOKUP(D84,lookup!A:A,lookup!B:B,"")</f>
        <v>FossilAustralia</v>
      </c>
      <c r="F84" s="4">
        <f t="shared" si="5"/>
        <v>419.3</v>
      </c>
    </row>
    <row r="85" spans="1:6" x14ac:dyDescent="0.35">
      <c r="A85" s="1">
        <v>45134</v>
      </c>
      <c r="B85">
        <v>-11.99</v>
      </c>
      <c r="C85" t="s">
        <v>63</v>
      </c>
      <c r="D85" t="str">
        <f t="shared" si="4"/>
        <v>SPOTIFYSYDNEY</v>
      </c>
      <c r="E85" t="str">
        <f>_xlfn.XLOOKUP(D85,lookup!A:A,lookup!B:B,"")</f>
        <v>SPOTIFYSYDNEY</v>
      </c>
      <c r="F85" s="4">
        <f t="shared" si="5"/>
        <v>11.99</v>
      </c>
    </row>
    <row r="86" spans="1:6" x14ac:dyDescent="0.35">
      <c r="A86" s="1">
        <v>45134</v>
      </c>
      <c r="B86">
        <v>-237.19</v>
      </c>
      <c r="C86" t="s">
        <v>64</v>
      </c>
      <c r="D86" t="str">
        <f t="shared" si="4"/>
        <v>WOOLWORTHS/43-5</v>
      </c>
      <c r="E86" t="str">
        <f>_xlfn.XLOOKUP(D86,lookup!A:A,lookup!B:B,"")</f>
        <v>WOOLWORTHS/43-5</v>
      </c>
      <c r="F86" s="4">
        <f t="shared" si="5"/>
        <v>237.19</v>
      </c>
    </row>
    <row r="87" spans="1:6" x14ac:dyDescent="0.35">
      <c r="A87" s="1">
        <v>45135</v>
      </c>
      <c r="B87">
        <v>-12.82</v>
      </c>
      <c r="C87" t="s">
        <v>26</v>
      </c>
      <c r="D87" t="str">
        <f t="shared" si="4"/>
        <v>AMAZONAUSYDNEYS</v>
      </c>
      <c r="E87" t="str">
        <f>_xlfn.XLOOKUP(D87,lookup!A:A,lookup!B:B,"")</f>
        <v>AMAZONAUSYDNEYS</v>
      </c>
      <c r="F87" s="4">
        <f t="shared" si="5"/>
        <v>12.82</v>
      </c>
    </row>
    <row r="88" spans="1:6" x14ac:dyDescent="0.35">
      <c r="A88" s="1">
        <v>45135</v>
      </c>
      <c r="B88">
        <v>-59</v>
      </c>
      <c r="C88" t="s">
        <v>65</v>
      </c>
      <c r="D88" t="str">
        <f t="shared" si="4"/>
        <v>GRANDEVILLAGEPT</v>
      </c>
      <c r="E88" t="str">
        <f>_xlfn.XLOOKUP(D88,lookup!A:A,lookup!B:B,"")</f>
        <v>GRANDEVILLAGEPT</v>
      </c>
      <c r="F88" s="4">
        <f t="shared" si="5"/>
        <v>59</v>
      </c>
    </row>
    <row r="89" spans="1:6" x14ac:dyDescent="0.35">
      <c r="A89" s="1">
        <v>45135</v>
      </c>
      <c r="B89">
        <v>-62.21</v>
      </c>
      <c r="C89" t="s">
        <v>21</v>
      </c>
      <c r="D89" t="str">
        <f t="shared" si="4"/>
        <v>QEFOODSTORESMIL</v>
      </c>
      <c r="E89" t="str">
        <f>_xlfn.XLOOKUP(D89,lookup!A:A,lookup!B:B,"")</f>
        <v>QEFOODSTORESMIL</v>
      </c>
      <c r="F89" s="4">
        <f t="shared" si="5"/>
        <v>62.21</v>
      </c>
    </row>
    <row r="90" spans="1:6" x14ac:dyDescent="0.35">
      <c r="A90" s="1">
        <v>45138</v>
      </c>
      <c r="B90">
        <v>-21.75</v>
      </c>
      <c r="C90" t="s">
        <v>26</v>
      </c>
      <c r="D90" t="str">
        <f t="shared" si="4"/>
        <v>AMAZONAUSYDNEYS</v>
      </c>
      <c r="E90" t="str">
        <f>_xlfn.XLOOKUP(D90,lookup!A:A,lookup!B:B,"")</f>
        <v>AMAZONAUSYDNEYS</v>
      </c>
      <c r="F90" s="4">
        <f t="shared" si="5"/>
        <v>21.75</v>
      </c>
    </row>
    <row r="91" spans="1:6" x14ac:dyDescent="0.35">
      <c r="A91" s="1">
        <v>45138</v>
      </c>
      <c r="B91">
        <v>-52.5</v>
      </c>
      <c r="C91" t="s">
        <v>54</v>
      </c>
      <c r="D91" t="str">
        <f t="shared" si="4"/>
        <v>KIMHAWKINSVESTI</v>
      </c>
      <c r="E91" t="str">
        <f>_xlfn.XLOOKUP(D91,lookup!A:A,lookup!B:B,"")</f>
        <v>KIMHAWKINSVESTI</v>
      </c>
      <c r="F91" s="4">
        <f t="shared" si="5"/>
        <v>52.5</v>
      </c>
    </row>
    <row r="92" spans="1:6" x14ac:dyDescent="0.35">
      <c r="A92" s="1">
        <v>45138</v>
      </c>
      <c r="B92">
        <v>-37.979999999999997</v>
      </c>
      <c r="C92" t="s">
        <v>66</v>
      </c>
      <c r="D92" t="str">
        <f t="shared" si="4"/>
        <v>MilsonsPointPha</v>
      </c>
      <c r="E92" t="str">
        <f>_xlfn.XLOOKUP(D92,lookup!A:A,lookup!B:B,"")</f>
        <v>MilsonsPointPha</v>
      </c>
      <c r="F92" s="4">
        <f t="shared" si="5"/>
        <v>37.979999999999997</v>
      </c>
    </row>
    <row r="93" spans="1:6" x14ac:dyDescent="0.35">
      <c r="A93" s="1">
        <v>45138</v>
      </c>
      <c r="B93">
        <v>-60</v>
      </c>
      <c r="C93" t="s">
        <v>50</v>
      </c>
      <c r="D93" t="str">
        <f t="shared" si="4"/>
        <v>MYHAIRINTERNATI</v>
      </c>
      <c r="E93" t="str">
        <f>_xlfn.XLOOKUP(D93,lookup!A:A,lookup!B:B,"")</f>
        <v>MYHAIRINTERNATI</v>
      </c>
      <c r="F93" s="4">
        <f t="shared" si="5"/>
        <v>60</v>
      </c>
    </row>
    <row r="94" spans="1:6" x14ac:dyDescent="0.35">
      <c r="A94" s="1">
        <v>45138</v>
      </c>
      <c r="B94">
        <v>-125.4</v>
      </c>
      <c r="C94" t="s">
        <v>20</v>
      </c>
      <c r="D94" t="str">
        <f t="shared" si="4"/>
        <v>NespressoAustra</v>
      </c>
      <c r="E94" t="str">
        <f>_xlfn.XLOOKUP(D94,lookup!A:A,lookup!B:B,"")</f>
        <v>NespressoAustra</v>
      </c>
      <c r="F94" s="4">
        <f t="shared" si="5"/>
        <v>125.4</v>
      </c>
    </row>
    <row r="95" spans="1:6" x14ac:dyDescent="0.35">
      <c r="A95" s="1">
        <v>45138</v>
      </c>
      <c r="B95">
        <v>-12</v>
      </c>
      <c r="C95" t="s">
        <v>21</v>
      </c>
      <c r="D95" t="str">
        <f t="shared" si="4"/>
        <v>QEFOODSTORESMIL</v>
      </c>
      <c r="E95" t="str">
        <f>_xlfn.XLOOKUP(D95,lookup!A:A,lookup!B:B,"")</f>
        <v>QEFOODSTORESMIL</v>
      </c>
      <c r="F95" s="4">
        <f t="shared" si="5"/>
        <v>12</v>
      </c>
    </row>
    <row r="96" spans="1:6" x14ac:dyDescent="0.35">
      <c r="A96" s="1">
        <v>45138</v>
      </c>
      <c r="B96">
        <v>-21.47</v>
      </c>
      <c r="C96" t="s">
        <v>21</v>
      </c>
      <c r="D96" t="str">
        <f t="shared" si="4"/>
        <v>QEFOODSTORESMIL</v>
      </c>
      <c r="E96" t="str">
        <f>_xlfn.XLOOKUP(D96,lookup!A:A,lookup!B:B,"")</f>
        <v>QEFOODSTORESMIL</v>
      </c>
      <c r="F96" s="4">
        <f t="shared" si="5"/>
        <v>21.47</v>
      </c>
    </row>
    <row r="97" spans="1:6" x14ac:dyDescent="0.35">
      <c r="A97" s="1">
        <v>45138</v>
      </c>
      <c r="B97">
        <v>-4.55</v>
      </c>
      <c r="C97" t="s">
        <v>56</v>
      </c>
      <c r="D97" t="str">
        <f t="shared" si="4"/>
        <v>SQ*SOULPLATEPTY</v>
      </c>
      <c r="E97" t="str">
        <f>_xlfn.XLOOKUP(D97,lookup!A:A,lookup!B:B,"")</f>
        <v>SQ*SOULPLATEPTY</v>
      </c>
      <c r="F97" s="4">
        <f t="shared" si="5"/>
        <v>4.55</v>
      </c>
    </row>
    <row r="98" spans="1:6" x14ac:dyDescent="0.35">
      <c r="A98" s="1">
        <v>45138</v>
      </c>
      <c r="B98">
        <v>-54</v>
      </c>
      <c r="C98" t="s">
        <v>67</v>
      </c>
      <c r="D98" t="str">
        <f t="shared" ref="D98:D129" si="6">LEFT(SUBSTITUTE(C98," ",""),15)</f>
        <v>ZLR*SmallBarCro</v>
      </c>
      <c r="E98" t="str">
        <f>_xlfn.XLOOKUP(D98,lookup!A:A,lookup!B:B,"")</f>
        <v>ZLR*SmallBarCro</v>
      </c>
      <c r="F98" s="4">
        <f t="shared" ref="F98:F129" si="7">ABS(B98)</f>
        <v>54</v>
      </c>
    </row>
    <row r="99" spans="1:6" x14ac:dyDescent="0.35">
      <c r="A99" s="1">
        <v>45140</v>
      </c>
      <c r="B99">
        <v>-3.45</v>
      </c>
      <c r="C99" t="s">
        <v>29</v>
      </c>
      <c r="D99" t="str">
        <f t="shared" si="6"/>
        <v>IGALOCALGROCERC</v>
      </c>
      <c r="E99" t="str">
        <f>_xlfn.XLOOKUP(D99,lookup!A:A,lookup!B:B,"")</f>
        <v>IGALOCALGROCERC</v>
      </c>
      <c r="F99" s="4">
        <f t="shared" si="7"/>
        <v>3.45</v>
      </c>
    </row>
    <row r="100" spans="1:6" x14ac:dyDescent="0.35">
      <c r="A100" s="1">
        <v>45140</v>
      </c>
      <c r="B100">
        <v>-25</v>
      </c>
      <c r="C100" t="s">
        <v>68</v>
      </c>
      <c r="D100" t="str">
        <f t="shared" si="6"/>
        <v>LEPONTMILSONSPT</v>
      </c>
      <c r="E100" t="str">
        <f>_xlfn.XLOOKUP(D100,lookup!A:A,lookup!B:B,"")</f>
        <v>LEPONTMILSONSPT</v>
      </c>
      <c r="F100" s="4">
        <f t="shared" si="7"/>
        <v>25</v>
      </c>
    </row>
    <row r="101" spans="1:6" x14ac:dyDescent="0.35">
      <c r="A101" s="1">
        <v>45140</v>
      </c>
      <c r="B101">
        <v>-9.99</v>
      </c>
      <c r="C101" t="s">
        <v>21</v>
      </c>
      <c r="D101" t="str">
        <f t="shared" si="6"/>
        <v>QEFOODSTORESMIL</v>
      </c>
      <c r="E101" t="str">
        <f>_xlfn.XLOOKUP(D101,lookup!A:A,lookup!B:B,"")</f>
        <v>QEFOODSTORESMIL</v>
      </c>
      <c r="F101" s="4">
        <f t="shared" si="7"/>
        <v>9.99</v>
      </c>
    </row>
    <row r="102" spans="1:6" x14ac:dyDescent="0.35">
      <c r="A102" s="1">
        <v>45140</v>
      </c>
      <c r="B102">
        <v>-41.51</v>
      </c>
      <c r="C102" t="s">
        <v>21</v>
      </c>
      <c r="D102" t="str">
        <f t="shared" si="6"/>
        <v>QEFOODSTORESMIL</v>
      </c>
      <c r="E102" t="str">
        <f>_xlfn.XLOOKUP(D102,lookup!A:A,lookup!B:B,"")</f>
        <v>QEFOODSTORESMIL</v>
      </c>
      <c r="F102" s="4">
        <f t="shared" si="7"/>
        <v>41.51</v>
      </c>
    </row>
    <row r="103" spans="1:6" x14ac:dyDescent="0.35">
      <c r="A103" s="1">
        <v>45140</v>
      </c>
      <c r="B103">
        <v>-19.260000000000002</v>
      </c>
      <c r="C103" t="s">
        <v>21</v>
      </c>
      <c r="D103" t="str">
        <f t="shared" si="6"/>
        <v>QEFOODSTORESMIL</v>
      </c>
      <c r="E103" t="str">
        <f>_xlfn.XLOOKUP(D103,lookup!A:A,lookup!B:B,"")</f>
        <v>QEFOODSTORESMIL</v>
      </c>
      <c r="F103" s="4">
        <f t="shared" si="7"/>
        <v>19.260000000000002</v>
      </c>
    </row>
    <row r="104" spans="1:6" x14ac:dyDescent="0.35">
      <c r="A104" s="1">
        <v>45140</v>
      </c>
      <c r="B104">
        <v>-20.47</v>
      </c>
      <c r="C104" t="s">
        <v>21</v>
      </c>
      <c r="D104" t="str">
        <f t="shared" si="6"/>
        <v>QEFOODSTORESMIL</v>
      </c>
      <c r="E104" t="str">
        <f>_xlfn.XLOOKUP(D104,lookup!A:A,lookup!B:B,"")</f>
        <v>QEFOODSTORESMIL</v>
      </c>
      <c r="F104" s="4">
        <f t="shared" si="7"/>
        <v>20.47</v>
      </c>
    </row>
    <row r="105" spans="1:6" x14ac:dyDescent="0.35">
      <c r="A105" s="1">
        <v>45140</v>
      </c>
      <c r="B105">
        <v>-31.95</v>
      </c>
      <c r="C105" t="s">
        <v>21</v>
      </c>
      <c r="D105" t="str">
        <f t="shared" si="6"/>
        <v>QEFOODSTORESMIL</v>
      </c>
      <c r="E105" t="str">
        <f>_xlfn.XLOOKUP(D105,lookup!A:A,lookup!B:B,"")</f>
        <v>QEFOODSTORESMIL</v>
      </c>
      <c r="F105" s="4">
        <f t="shared" si="7"/>
        <v>31.95</v>
      </c>
    </row>
    <row r="106" spans="1:6" x14ac:dyDescent="0.35">
      <c r="A106" s="1">
        <v>45141</v>
      </c>
      <c r="B106">
        <v>-39.36</v>
      </c>
      <c r="C106" t="s">
        <v>21</v>
      </c>
      <c r="D106" t="str">
        <f t="shared" si="6"/>
        <v>QEFOODSTORESMIL</v>
      </c>
      <c r="E106" t="str">
        <f>_xlfn.XLOOKUP(D106,lookup!A:A,lookup!B:B,"")</f>
        <v>QEFOODSTORESMIL</v>
      </c>
      <c r="F106" s="4">
        <f t="shared" si="7"/>
        <v>39.36</v>
      </c>
    </row>
    <row r="107" spans="1:6" x14ac:dyDescent="0.35">
      <c r="A107" s="1">
        <v>45141</v>
      </c>
      <c r="B107">
        <v>-233.31</v>
      </c>
      <c r="C107" t="s">
        <v>69</v>
      </c>
      <c r="D107" t="str">
        <f t="shared" si="6"/>
        <v>REDENERGYCREMOR</v>
      </c>
      <c r="E107" t="str">
        <f>_xlfn.XLOOKUP(D107,lookup!A:A,lookup!B:B,"")</f>
        <v>REDENERGYCREMOR</v>
      </c>
      <c r="F107" s="4">
        <f t="shared" si="7"/>
        <v>233.31</v>
      </c>
    </row>
    <row r="108" spans="1:6" x14ac:dyDescent="0.35">
      <c r="A108" s="1">
        <v>45141</v>
      </c>
      <c r="B108">
        <v>-19.100000000000001</v>
      </c>
      <c r="C108" t="s">
        <v>24</v>
      </c>
      <c r="D108" t="str">
        <f t="shared" si="6"/>
        <v>WWMETRO/23BROUG</v>
      </c>
      <c r="E108" t="str">
        <f>_xlfn.XLOOKUP(D108,lookup!A:A,lookup!B:B,"")</f>
        <v>WWMETRO/23BROUG</v>
      </c>
      <c r="F108" s="4">
        <f t="shared" si="7"/>
        <v>19.100000000000001</v>
      </c>
    </row>
    <row r="109" spans="1:6" x14ac:dyDescent="0.35">
      <c r="A109" s="1">
        <v>45142</v>
      </c>
      <c r="B109">
        <v>-14.99</v>
      </c>
      <c r="C109" t="s">
        <v>70</v>
      </c>
      <c r="D109" t="str">
        <f t="shared" si="6"/>
        <v>AmazonDigitalSv</v>
      </c>
      <c r="E109" t="str">
        <f>_xlfn.XLOOKUP(D109,lookup!A:A,lookup!B:B,"")</f>
        <v>AmazonDigitalSv</v>
      </c>
      <c r="F109" s="4">
        <f t="shared" si="7"/>
        <v>14.99</v>
      </c>
    </row>
    <row r="110" spans="1:6" x14ac:dyDescent="0.35">
      <c r="A110" s="1">
        <v>45145</v>
      </c>
      <c r="B110">
        <v>-192.97</v>
      </c>
      <c r="C110" t="s">
        <v>28</v>
      </c>
      <c r="D110" t="str">
        <f t="shared" si="6"/>
        <v>COLES5587NORTHS</v>
      </c>
      <c r="E110" t="str">
        <f>_xlfn.XLOOKUP(D110,lookup!A:A,lookup!B:B,"")</f>
        <v>COLES5587NORTHS</v>
      </c>
      <c r="F110" s="4">
        <f t="shared" si="7"/>
        <v>192.97</v>
      </c>
    </row>
    <row r="111" spans="1:6" x14ac:dyDescent="0.35">
      <c r="A111" s="1">
        <v>45145</v>
      </c>
      <c r="B111">
        <v>-103.1</v>
      </c>
      <c r="C111" t="s">
        <v>28</v>
      </c>
      <c r="D111" t="str">
        <f t="shared" si="6"/>
        <v>COLES5587NORTHS</v>
      </c>
      <c r="E111" t="str">
        <f>_xlfn.XLOOKUP(D111,lookup!A:A,lookup!B:B,"")</f>
        <v>COLES5587NORTHS</v>
      </c>
      <c r="F111" s="4">
        <f t="shared" si="7"/>
        <v>103.1</v>
      </c>
    </row>
    <row r="112" spans="1:6" x14ac:dyDescent="0.35">
      <c r="A112" s="1">
        <v>45145</v>
      </c>
      <c r="B112">
        <v>-41.48</v>
      </c>
      <c r="C112" t="s">
        <v>31</v>
      </c>
      <c r="D112" t="str">
        <f t="shared" si="6"/>
        <v>CWHNORTHSYDNEYN</v>
      </c>
      <c r="E112" t="str">
        <f>_xlfn.XLOOKUP(D112,lookup!A:A,lookup!B:B,"")</f>
        <v>CWHNORTHSYDNEYN</v>
      </c>
      <c r="F112" s="4">
        <f t="shared" si="7"/>
        <v>41.48</v>
      </c>
    </row>
    <row r="113" spans="1:6" x14ac:dyDescent="0.35">
      <c r="A113" s="1">
        <v>45145</v>
      </c>
      <c r="B113">
        <v>-11.99</v>
      </c>
      <c r="C113" t="s">
        <v>29</v>
      </c>
      <c r="D113" t="str">
        <f t="shared" si="6"/>
        <v>IGALOCALGROCERC</v>
      </c>
      <c r="E113" t="str">
        <f>_xlfn.XLOOKUP(D113,lookup!A:A,lookup!B:B,"")</f>
        <v>IGALOCALGROCERC</v>
      </c>
      <c r="F113" s="4">
        <f t="shared" si="7"/>
        <v>11.99</v>
      </c>
    </row>
    <row r="114" spans="1:6" x14ac:dyDescent="0.35">
      <c r="A114" s="1">
        <v>45145</v>
      </c>
      <c r="B114">
        <v>-21.94</v>
      </c>
      <c r="C114" t="s">
        <v>21</v>
      </c>
      <c r="D114" t="str">
        <f t="shared" si="6"/>
        <v>QEFOODSTORESMIL</v>
      </c>
      <c r="E114" t="str">
        <f>_xlfn.XLOOKUP(D114,lookup!A:A,lookup!B:B,"")</f>
        <v>QEFOODSTORESMIL</v>
      </c>
      <c r="F114" s="4">
        <f t="shared" si="7"/>
        <v>21.94</v>
      </c>
    </row>
    <row r="115" spans="1:6" x14ac:dyDescent="0.35">
      <c r="A115" s="1">
        <v>45146</v>
      </c>
      <c r="B115">
        <v>-40</v>
      </c>
      <c r="C115" t="s">
        <v>71</v>
      </c>
      <c r="D115" t="str">
        <f t="shared" si="6"/>
        <v>BWSLIQUOR/CNRBR</v>
      </c>
      <c r="E115" t="str">
        <f>_xlfn.XLOOKUP(D115,lookup!A:A,lookup!B:B,"")</f>
        <v>BWSLIQUOR/CNRBR</v>
      </c>
      <c r="F115" s="4">
        <f t="shared" si="7"/>
        <v>40</v>
      </c>
    </row>
    <row r="116" spans="1:6" x14ac:dyDescent="0.35">
      <c r="A116" s="1">
        <v>45147</v>
      </c>
      <c r="B116">
        <v>-4.2699999999999996</v>
      </c>
      <c r="C116" t="s">
        <v>26</v>
      </c>
      <c r="D116" t="str">
        <f t="shared" si="6"/>
        <v>AMAZONAUSYDNEYS</v>
      </c>
      <c r="E116" t="str">
        <f>_xlfn.XLOOKUP(D116,lookup!A:A,lookup!B:B,"")</f>
        <v>AMAZONAUSYDNEYS</v>
      </c>
      <c r="F116" s="4">
        <f t="shared" si="7"/>
        <v>4.2699999999999996</v>
      </c>
    </row>
    <row r="117" spans="1:6" x14ac:dyDescent="0.35">
      <c r="A117" s="1">
        <v>45147</v>
      </c>
      <c r="B117">
        <v>-10.210000000000001</v>
      </c>
      <c r="C117" t="s">
        <v>26</v>
      </c>
      <c r="D117" t="str">
        <f t="shared" si="6"/>
        <v>AMAZONAUSYDNEYS</v>
      </c>
      <c r="E117" t="str">
        <f>_xlfn.XLOOKUP(D117,lookup!A:A,lookup!B:B,"")</f>
        <v>AMAZONAUSYDNEYS</v>
      </c>
      <c r="F117" s="4">
        <f t="shared" si="7"/>
        <v>10.210000000000001</v>
      </c>
    </row>
    <row r="118" spans="1:6" x14ac:dyDescent="0.35">
      <c r="A118" s="1">
        <v>45147</v>
      </c>
      <c r="B118">
        <v>-6.07</v>
      </c>
      <c r="C118" t="s">
        <v>26</v>
      </c>
      <c r="D118" t="str">
        <f t="shared" si="6"/>
        <v>AMAZONAUSYDNEYS</v>
      </c>
      <c r="E118" t="str">
        <f>_xlfn.XLOOKUP(D118,lookup!A:A,lookup!B:B,"")</f>
        <v>AMAZONAUSYDNEYS</v>
      </c>
      <c r="F118" s="4">
        <f t="shared" si="7"/>
        <v>6.07</v>
      </c>
    </row>
    <row r="119" spans="1:6" x14ac:dyDescent="0.35">
      <c r="A119" s="1">
        <v>45147</v>
      </c>
      <c r="B119">
        <v>-210</v>
      </c>
      <c r="C119" t="s">
        <v>72</v>
      </c>
      <c r="D119" t="str">
        <f t="shared" si="6"/>
        <v>CATHERINEELIZAB</v>
      </c>
      <c r="E119" t="str">
        <f>_xlfn.XLOOKUP(D119,lookup!A:A,lookup!B:B,"")</f>
        <v>CATHERINEELIZAB</v>
      </c>
      <c r="F119" s="4">
        <f t="shared" si="7"/>
        <v>210</v>
      </c>
    </row>
    <row r="120" spans="1:6" x14ac:dyDescent="0.35">
      <c r="A120" s="1">
        <v>45147</v>
      </c>
      <c r="B120">
        <v>-12.35</v>
      </c>
      <c r="C120" t="s">
        <v>29</v>
      </c>
      <c r="D120" t="str">
        <f t="shared" si="6"/>
        <v>IGALOCALGROCERC</v>
      </c>
      <c r="E120" t="str">
        <f>_xlfn.XLOOKUP(D120,lookup!A:A,lookup!B:B,"")</f>
        <v>IGALOCALGROCERC</v>
      </c>
      <c r="F120" s="4">
        <f t="shared" si="7"/>
        <v>12.35</v>
      </c>
    </row>
    <row r="121" spans="1:6" x14ac:dyDescent="0.35">
      <c r="A121" s="1">
        <v>45147</v>
      </c>
      <c r="B121">
        <v>-60</v>
      </c>
      <c r="C121" t="s">
        <v>50</v>
      </c>
      <c r="D121" t="str">
        <f t="shared" si="6"/>
        <v>MYHAIRINTERNATI</v>
      </c>
      <c r="E121" t="str">
        <f>_xlfn.XLOOKUP(D121,lookup!A:A,lookup!B:B,"")</f>
        <v>MYHAIRINTERNATI</v>
      </c>
      <c r="F121" s="4">
        <f t="shared" si="7"/>
        <v>60</v>
      </c>
    </row>
    <row r="122" spans="1:6" x14ac:dyDescent="0.35">
      <c r="A122" s="1">
        <v>45147</v>
      </c>
      <c r="B122">
        <v>-19.47</v>
      </c>
      <c r="C122" t="s">
        <v>21</v>
      </c>
      <c r="D122" t="str">
        <f t="shared" si="6"/>
        <v>QEFOODSTORESMIL</v>
      </c>
      <c r="E122" t="str">
        <f>_xlfn.XLOOKUP(D122,lookup!A:A,lookup!B:B,"")</f>
        <v>QEFOODSTORESMIL</v>
      </c>
      <c r="F122" s="4">
        <f t="shared" si="7"/>
        <v>19.47</v>
      </c>
    </row>
    <row r="123" spans="1:6" x14ac:dyDescent="0.35">
      <c r="A123" s="1">
        <v>45148</v>
      </c>
      <c r="B123">
        <v>-10.49</v>
      </c>
      <c r="C123" t="s">
        <v>31</v>
      </c>
      <c r="D123" t="str">
        <f t="shared" si="6"/>
        <v>CWHNORTHSYDNEYN</v>
      </c>
      <c r="E123" t="str">
        <f>_xlfn.XLOOKUP(D123,lookup!A:A,lookup!B:B,"")</f>
        <v>CWHNORTHSYDNEYN</v>
      </c>
      <c r="F123" s="4">
        <f t="shared" si="7"/>
        <v>10.49</v>
      </c>
    </row>
    <row r="124" spans="1:6" x14ac:dyDescent="0.35">
      <c r="A124" s="1">
        <v>45148</v>
      </c>
      <c r="B124">
        <v>-53.33</v>
      </c>
      <c r="C124" t="s">
        <v>73</v>
      </c>
      <c r="D124" t="str">
        <f t="shared" si="6"/>
        <v>KIRRIBILLIKITCH</v>
      </c>
      <c r="E124" t="str">
        <f>_xlfn.XLOOKUP(D124,lookup!A:A,lookup!B:B,"")</f>
        <v>KIRRIBILLIKITCH</v>
      </c>
      <c r="F124" s="4">
        <f t="shared" si="7"/>
        <v>53.33</v>
      </c>
    </row>
    <row r="125" spans="1:6" x14ac:dyDescent="0.35">
      <c r="A125" s="1">
        <v>45148</v>
      </c>
      <c r="B125">
        <v>-60</v>
      </c>
      <c r="C125" t="s">
        <v>74</v>
      </c>
      <c r="D125" t="str">
        <f t="shared" si="6"/>
        <v>TRANSPORTFORNSW</v>
      </c>
      <c r="E125" t="str">
        <f>_xlfn.XLOOKUP(D125,lookup!A:A,lookup!B:B,"")</f>
        <v>TRANSPORTFORNSW</v>
      </c>
      <c r="F125" s="4">
        <f t="shared" si="7"/>
        <v>60</v>
      </c>
    </row>
    <row r="126" spans="1:6" x14ac:dyDescent="0.35">
      <c r="A126" s="1">
        <v>45149</v>
      </c>
      <c r="B126">
        <v>-41.98</v>
      </c>
      <c r="C126" t="s">
        <v>21</v>
      </c>
      <c r="D126" t="str">
        <f t="shared" si="6"/>
        <v>QEFOODSTORESMIL</v>
      </c>
      <c r="E126" t="str">
        <f>_xlfn.XLOOKUP(D126,lookup!A:A,lookup!B:B,"")</f>
        <v>QEFOODSTORESMIL</v>
      </c>
      <c r="F126" s="4">
        <f t="shared" si="7"/>
        <v>41.98</v>
      </c>
    </row>
    <row r="127" spans="1:6" x14ac:dyDescent="0.35">
      <c r="A127" s="1">
        <v>45152</v>
      </c>
      <c r="B127">
        <v>-5.08</v>
      </c>
      <c r="C127" t="s">
        <v>75</v>
      </c>
      <c r="D127" t="str">
        <f t="shared" si="6"/>
        <v>Beast&amp;CoSurryHi</v>
      </c>
      <c r="E127" t="str">
        <f>_xlfn.XLOOKUP(D127,lookup!A:A,lookup!B:B,"")</f>
        <v>Beast&amp;CoSurryHi</v>
      </c>
      <c r="F127" s="4">
        <f t="shared" si="7"/>
        <v>5.08</v>
      </c>
    </row>
    <row r="128" spans="1:6" x14ac:dyDescent="0.35">
      <c r="A128" s="1">
        <v>45152</v>
      </c>
      <c r="B128">
        <v>-5.08</v>
      </c>
      <c r="C128" t="s">
        <v>75</v>
      </c>
      <c r="D128" t="str">
        <f t="shared" si="6"/>
        <v>Beast&amp;CoSurryHi</v>
      </c>
      <c r="E128" t="str">
        <f>_xlfn.XLOOKUP(D128,lookup!A:A,lookup!B:B,"")</f>
        <v>Beast&amp;CoSurryHi</v>
      </c>
      <c r="F128" s="4">
        <f t="shared" si="7"/>
        <v>5.08</v>
      </c>
    </row>
    <row r="129" spans="1:6" x14ac:dyDescent="0.35">
      <c r="A129" s="1">
        <v>45152</v>
      </c>
      <c r="B129">
        <v>-197.6</v>
      </c>
      <c r="C129" t="s">
        <v>60</v>
      </c>
      <c r="D129" t="str">
        <f t="shared" si="6"/>
        <v>ClarinsRosebery</v>
      </c>
      <c r="E129" t="str">
        <f>_xlfn.XLOOKUP(D129,lookup!A:A,lookup!B:B,"")</f>
        <v>ClarinsRosebery</v>
      </c>
      <c r="F129" s="4">
        <f t="shared" si="7"/>
        <v>197.6</v>
      </c>
    </row>
    <row r="130" spans="1:6" x14ac:dyDescent="0.35">
      <c r="A130" s="1">
        <v>45152</v>
      </c>
      <c r="B130">
        <v>-20.5</v>
      </c>
      <c r="C130" t="s">
        <v>28</v>
      </c>
      <c r="D130" t="str">
        <f t="shared" ref="D130:D161" si="8">LEFT(SUBSTITUTE(C130," ",""),15)</f>
        <v>COLES5587NORTHS</v>
      </c>
      <c r="E130" t="str">
        <f>_xlfn.XLOOKUP(D130,lookup!A:A,lookup!B:B,"")</f>
        <v>COLES5587NORTHS</v>
      </c>
      <c r="F130" s="4">
        <f t="shared" ref="F130:F161" si="9">ABS(B130)</f>
        <v>20.5</v>
      </c>
    </row>
    <row r="131" spans="1:6" x14ac:dyDescent="0.35">
      <c r="A131" s="1">
        <v>45152</v>
      </c>
      <c r="B131">
        <v>-14.78</v>
      </c>
      <c r="C131" t="s">
        <v>31</v>
      </c>
      <c r="D131" t="str">
        <f t="shared" si="8"/>
        <v>CWHNORTHSYDNEYN</v>
      </c>
      <c r="E131" t="str">
        <f>_xlfn.XLOOKUP(D131,lookup!A:A,lookup!B:B,"")</f>
        <v>CWHNORTHSYDNEYN</v>
      </c>
      <c r="F131" s="4">
        <f t="shared" si="9"/>
        <v>14.78</v>
      </c>
    </row>
    <row r="132" spans="1:6" x14ac:dyDescent="0.35">
      <c r="A132" s="1">
        <v>45152</v>
      </c>
      <c r="B132">
        <v>-141.19999999999999</v>
      </c>
      <c r="C132" t="s">
        <v>36</v>
      </c>
      <c r="D132" t="str">
        <f t="shared" si="8"/>
        <v>MilsonsPointMed</v>
      </c>
      <c r="E132" t="str">
        <f>_xlfn.XLOOKUP(D132,lookup!A:A,lookup!B:B,"")</f>
        <v>MilsonsPointMed</v>
      </c>
      <c r="F132" s="4">
        <f t="shared" si="9"/>
        <v>141.19999999999999</v>
      </c>
    </row>
    <row r="133" spans="1:6" x14ac:dyDescent="0.35">
      <c r="A133" s="1">
        <v>45152</v>
      </c>
      <c r="B133">
        <v>3806.79</v>
      </c>
      <c r="C133" t="s">
        <v>44</v>
      </c>
      <c r="D133" t="str">
        <f t="shared" si="8"/>
        <v>PAYMENT-THANKYO</v>
      </c>
      <c r="E133" t="str">
        <f>_xlfn.XLOOKUP(D133,lookup!A:A,lookup!B:B,"")</f>
        <v>PAYMENT-THANKYO</v>
      </c>
      <c r="F133" s="4">
        <f t="shared" si="9"/>
        <v>3806.79</v>
      </c>
    </row>
    <row r="134" spans="1:6" x14ac:dyDescent="0.35">
      <c r="A134" s="1">
        <v>45152</v>
      </c>
      <c r="B134">
        <v>-77.53</v>
      </c>
      <c r="C134" t="s">
        <v>21</v>
      </c>
      <c r="D134" t="str">
        <f t="shared" si="8"/>
        <v>QEFOODSTORESMIL</v>
      </c>
      <c r="E134" t="str">
        <f>_xlfn.XLOOKUP(D134,lookup!A:A,lookup!B:B,"")</f>
        <v>QEFOODSTORESMIL</v>
      </c>
      <c r="F134" s="4">
        <f t="shared" si="9"/>
        <v>77.53</v>
      </c>
    </row>
    <row r="135" spans="1:6" x14ac:dyDescent="0.35">
      <c r="A135" s="1">
        <v>45152</v>
      </c>
      <c r="B135">
        <v>-1140.0899999999999</v>
      </c>
      <c r="C135" t="s">
        <v>69</v>
      </c>
      <c r="D135" t="str">
        <f t="shared" si="8"/>
        <v>REDENERGYCREMOR</v>
      </c>
      <c r="E135" t="str">
        <f>_xlfn.XLOOKUP(D135,lookup!A:A,lookup!B:B,"")</f>
        <v>REDENERGYCREMOR</v>
      </c>
      <c r="F135" s="4">
        <f t="shared" si="9"/>
        <v>1140.0899999999999</v>
      </c>
    </row>
    <row r="136" spans="1:6" x14ac:dyDescent="0.35">
      <c r="A136" s="1">
        <v>45153</v>
      </c>
      <c r="B136">
        <v>-6.01</v>
      </c>
      <c r="C136" t="s">
        <v>76</v>
      </c>
      <c r="D136" t="str">
        <f t="shared" si="8"/>
        <v>ALDISTORES-NORT</v>
      </c>
      <c r="E136" t="str">
        <f>_xlfn.XLOOKUP(D136,lookup!A:A,lookup!B:B,"")</f>
        <v>ALDISTORES-NORT</v>
      </c>
      <c r="F136" s="4">
        <f t="shared" si="9"/>
        <v>6.01</v>
      </c>
    </row>
    <row r="137" spans="1:6" x14ac:dyDescent="0.35">
      <c r="A137" s="1">
        <v>45153</v>
      </c>
      <c r="B137">
        <v>-117.49</v>
      </c>
      <c r="C137" t="s">
        <v>28</v>
      </c>
      <c r="D137" t="str">
        <f t="shared" si="8"/>
        <v>COLES5587NORTHS</v>
      </c>
      <c r="E137" t="str">
        <f>_xlfn.XLOOKUP(D137,lookup!A:A,lookup!B:B,"")</f>
        <v>COLES5587NORTHS</v>
      </c>
      <c r="F137" s="4">
        <f t="shared" si="9"/>
        <v>117.49</v>
      </c>
    </row>
    <row r="138" spans="1:6" x14ac:dyDescent="0.35">
      <c r="A138" s="1">
        <v>45153</v>
      </c>
      <c r="B138">
        <v>-22.99</v>
      </c>
      <c r="C138" t="s">
        <v>77</v>
      </c>
      <c r="D138" t="str">
        <f t="shared" si="8"/>
        <v>Netflix.comNetf</v>
      </c>
      <c r="E138" t="str">
        <f>_xlfn.XLOOKUP(D138,lookup!A:A,lookup!B:B,"")</f>
        <v>Netflix.comNetf</v>
      </c>
      <c r="F138" s="4">
        <f t="shared" si="9"/>
        <v>22.99</v>
      </c>
    </row>
    <row r="139" spans="1:6" x14ac:dyDescent="0.35">
      <c r="A139" s="1">
        <v>45153</v>
      </c>
      <c r="B139">
        <v>-79</v>
      </c>
      <c r="C139" t="s">
        <v>42</v>
      </c>
      <c r="D139" t="str">
        <f t="shared" si="8"/>
        <v>OPTUSBILLINGAUT</v>
      </c>
      <c r="E139" t="str">
        <f>_xlfn.XLOOKUP(D139,lookup!A:A,lookup!B:B,"")</f>
        <v>OPTUSBILLINGAUT</v>
      </c>
      <c r="F139" s="4">
        <f t="shared" si="9"/>
        <v>79</v>
      </c>
    </row>
    <row r="140" spans="1:6" x14ac:dyDescent="0.35">
      <c r="A140" s="1">
        <v>45153</v>
      </c>
      <c r="B140">
        <v>-31</v>
      </c>
      <c r="C140" t="s">
        <v>24</v>
      </c>
      <c r="D140" t="str">
        <f t="shared" si="8"/>
        <v>WWMETRO/23BROUG</v>
      </c>
      <c r="E140" t="str">
        <f>_xlfn.XLOOKUP(D140,lookup!A:A,lookup!B:B,"")</f>
        <v>WWMETRO/23BROUG</v>
      </c>
      <c r="F140" s="4">
        <f t="shared" si="9"/>
        <v>31</v>
      </c>
    </row>
    <row r="141" spans="1:6" x14ac:dyDescent="0.35">
      <c r="A141" s="1">
        <v>45154</v>
      </c>
      <c r="B141">
        <v>-26.66</v>
      </c>
      <c r="C141" t="s">
        <v>31</v>
      </c>
      <c r="D141" t="str">
        <f t="shared" si="8"/>
        <v>CWHNORTHSYDNEYN</v>
      </c>
      <c r="E141" t="str">
        <f>_xlfn.XLOOKUP(D141,lookup!A:A,lookup!B:B,"")</f>
        <v>CWHNORTHSYDNEYN</v>
      </c>
      <c r="F141" s="4">
        <f t="shared" si="9"/>
        <v>26.66</v>
      </c>
    </row>
    <row r="142" spans="1:6" x14ac:dyDescent="0.35">
      <c r="A142" s="1">
        <v>45154</v>
      </c>
      <c r="B142">
        <v>-16.39</v>
      </c>
      <c r="C142" t="s">
        <v>31</v>
      </c>
      <c r="D142" t="str">
        <f t="shared" si="8"/>
        <v>CWHNORTHSYDNEYN</v>
      </c>
      <c r="E142" t="str">
        <f>_xlfn.XLOOKUP(D142,lookup!A:A,lookup!B:B,"")</f>
        <v>CWHNORTHSYDNEYN</v>
      </c>
      <c r="F142" s="4">
        <f t="shared" si="9"/>
        <v>16.39</v>
      </c>
    </row>
    <row r="143" spans="1:6" x14ac:dyDescent="0.35">
      <c r="A143" s="1">
        <v>45154</v>
      </c>
      <c r="B143">
        <v>-91</v>
      </c>
      <c r="C143" t="s">
        <v>40</v>
      </c>
      <c r="D143" t="str">
        <f t="shared" si="8"/>
        <v>FOXTELMANAGEMEN</v>
      </c>
      <c r="E143" t="str">
        <f>_xlfn.XLOOKUP(D143,lookup!A:A,lookup!B:B,"")</f>
        <v>FOXTELMANAGEMEN</v>
      </c>
      <c r="F143" s="4">
        <f t="shared" si="9"/>
        <v>91</v>
      </c>
    </row>
    <row r="144" spans="1:6" x14ac:dyDescent="0.35">
      <c r="A144" s="1">
        <v>45154</v>
      </c>
      <c r="B144">
        <v>-60</v>
      </c>
      <c r="C144" t="s">
        <v>50</v>
      </c>
      <c r="D144" t="str">
        <f t="shared" si="8"/>
        <v>MYHAIRINTERNATI</v>
      </c>
      <c r="E144" t="str">
        <f>_xlfn.XLOOKUP(D144,lookup!A:A,lookup!B:B,"")</f>
        <v>MYHAIRINTERNATI</v>
      </c>
      <c r="F144" s="4">
        <f t="shared" si="9"/>
        <v>60</v>
      </c>
    </row>
    <row r="145" spans="1:6" x14ac:dyDescent="0.35">
      <c r="A145" s="1">
        <v>45154</v>
      </c>
      <c r="B145">
        <v>-21</v>
      </c>
      <c r="C145" t="s">
        <v>45</v>
      </c>
      <c r="D145" t="str">
        <f t="shared" si="8"/>
        <v>stan.com.auSydn</v>
      </c>
      <c r="E145" t="str">
        <f>_xlfn.XLOOKUP(D145,lookup!A:A,lookup!B:B,"")</f>
        <v>stan.com.auSydn</v>
      </c>
      <c r="F145" s="4">
        <f t="shared" si="9"/>
        <v>21</v>
      </c>
    </row>
    <row r="146" spans="1:6" x14ac:dyDescent="0.35">
      <c r="A146" s="1">
        <v>45154</v>
      </c>
      <c r="B146">
        <v>-4</v>
      </c>
      <c r="C146" t="s">
        <v>78</v>
      </c>
      <c r="D146" t="str">
        <f t="shared" si="8"/>
        <v>ZeppinCafeNorth</v>
      </c>
      <c r="E146" t="str">
        <f>_xlfn.XLOOKUP(D146,lookup!A:A,lookup!B:B,"")</f>
        <v>ZeppinCafeNorth</v>
      </c>
      <c r="F146" s="4">
        <f t="shared" si="9"/>
        <v>4</v>
      </c>
    </row>
    <row r="147" spans="1:6" x14ac:dyDescent="0.35">
      <c r="A147" s="1">
        <v>45155</v>
      </c>
      <c r="B147">
        <v>-5.14</v>
      </c>
      <c r="C147" t="s">
        <v>79</v>
      </c>
      <c r="D147" t="str">
        <f t="shared" si="8"/>
        <v>PAYPAL*SPOTIFY0</v>
      </c>
      <c r="E147" t="str">
        <f>_xlfn.XLOOKUP(D147,lookup!A:A,lookup!B:B,"")</f>
        <v>PAYPAL*SPOTIFY0</v>
      </c>
      <c r="F147" s="4">
        <f t="shared" si="9"/>
        <v>5.14</v>
      </c>
    </row>
    <row r="148" spans="1:6" x14ac:dyDescent="0.35">
      <c r="A148" s="1">
        <v>45155</v>
      </c>
      <c r="B148">
        <v>-18.989999999999998</v>
      </c>
      <c r="C148" t="s">
        <v>80</v>
      </c>
      <c r="D148" t="str">
        <f t="shared" si="8"/>
        <v>PLINEPHNORTHSYD</v>
      </c>
      <c r="E148" t="str">
        <f>_xlfn.XLOOKUP(D148,lookup!A:A,lookup!B:B,"")</f>
        <v>PLINEPHNORTHSYD</v>
      </c>
      <c r="F148" s="4">
        <f t="shared" si="9"/>
        <v>18.989999999999998</v>
      </c>
    </row>
    <row r="149" spans="1:6" x14ac:dyDescent="0.35">
      <c r="A149" s="1">
        <v>45156</v>
      </c>
      <c r="B149">
        <v>-161</v>
      </c>
      <c r="C149" t="s">
        <v>34</v>
      </c>
      <c r="D149" t="str">
        <f t="shared" si="8"/>
        <v>BulkNutrients61</v>
      </c>
      <c r="E149" t="str">
        <f>_xlfn.XLOOKUP(D149,lookup!A:A,lookup!B:B,"")</f>
        <v>BulkNutrients61</v>
      </c>
      <c r="F149" s="4">
        <f t="shared" si="9"/>
        <v>161</v>
      </c>
    </row>
    <row r="150" spans="1:6" x14ac:dyDescent="0.35">
      <c r="A150" s="1">
        <v>45159</v>
      </c>
      <c r="B150">
        <v>-20.149999999999999</v>
      </c>
      <c r="C150" t="s">
        <v>76</v>
      </c>
      <c r="D150" t="str">
        <f t="shared" si="8"/>
        <v>ALDISTORES-NORT</v>
      </c>
      <c r="E150" t="str">
        <f>_xlfn.XLOOKUP(D150,lookup!A:A,lookup!B:B,"")</f>
        <v>ALDISTORES-NORT</v>
      </c>
      <c r="F150" s="4">
        <f t="shared" si="9"/>
        <v>20.149999999999999</v>
      </c>
    </row>
    <row r="151" spans="1:6" x14ac:dyDescent="0.35">
      <c r="A151" s="1">
        <v>45159</v>
      </c>
      <c r="B151">
        <v>-141.9</v>
      </c>
      <c r="C151" t="s">
        <v>28</v>
      </c>
      <c r="D151" t="str">
        <f t="shared" si="8"/>
        <v>COLES5587NORTHS</v>
      </c>
      <c r="E151" t="str">
        <f>_xlfn.XLOOKUP(D151,lookup!A:A,lookup!B:B,"")</f>
        <v>COLES5587NORTHS</v>
      </c>
      <c r="F151" s="4">
        <f t="shared" si="9"/>
        <v>141.9</v>
      </c>
    </row>
    <row r="152" spans="1:6" x14ac:dyDescent="0.35">
      <c r="A152" s="1">
        <v>45159</v>
      </c>
      <c r="B152">
        <v>-1010.95</v>
      </c>
      <c r="C152" t="s">
        <v>38</v>
      </c>
      <c r="D152" t="str">
        <f t="shared" si="8"/>
        <v>CONSTELPTY.LIMI</v>
      </c>
      <c r="E152" t="str">
        <f>_xlfn.XLOOKUP(D152,lookup!A:A,lookup!B:B,"")</f>
        <v>CONSTELPTY.LIMI</v>
      </c>
      <c r="F152" s="4">
        <f t="shared" si="9"/>
        <v>1010.95</v>
      </c>
    </row>
    <row r="153" spans="1:6" x14ac:dyDescent="0.35">
      <c r="A153" s="1">
        <v>45159</v>
      </c>
      <c r="B153">
        <v>-50.38</v>
      </c>
      <c r="C153" t="s">
        <v>31</v>
      </c>
      <c r="D153" t="str">
        <f t="shared" si="8"/>
        <v>CWHNORTHSYDNEYN</v>
      </c>
      <c r="E153" t="str">
        <f>_xlfn.XLOOKUP(D153,lookup!A:A,lookup!B:B,"")</f>
        <v>CWHNORTHSYDNEYN</v>
      </c>
      <c r="F153" s="4">
        <f t="shared" si="9"/>
        <v>50.38</v>
      </c>
    </row>
    <row r="154" spans="1:6" x14ac:dyDescent="0.35">
      <c r="A154" s="1">
        <v>45159</v>
      </c>
      <c r="B154">
        <v>-135</v>
      </c>
      <c r="C154" t="s">
        <v>36</v>
      </c>
      <c r="D154" t="str">
        <f t="shared" si="8"/>
        <v>MilsonsPointMed</v>
      </c>
      <c r="E154" t="str">
        <f>_xlfn.XLOOKUP(D154,lookup!A:A,lookup!B:B,"")</f>
        <v>MilsonsPointMed</v>
      </c>
      <c r="F154" s="4">
        <f t="shared" si="9"/>
        <v>135</v>
      </c>
    </row>
    <row r="155" spans="1:6" x14ac:dyDescent="0.35">
      <c r="A155" s="1">
        <v>45159</v>
      </c>
      <c r="B155">
        <v>-280</v>
      </c>
      <c r="C155" t="s">
        <v>33</v>
      </c>
      <c r="D155" t="str">
        <f t="shared" si="8"/>
        <v>SYDNEYCOGNITIVE</v>
      </c>
      <c r="E155" t="str">
        <f>_xlfn.XLOOKUP(D155,lookup!A:A,lookup!B:B,"")</f>
        <v>SYDNEYCOGNITIVE</v>
      </c>
      <c r="F155" s="4">
        <f t="shared" si="9"/>
        <v>280</v>
      </c>
    </row>
    <row r="156" spans="1:6" x14ac:dyDescent="0.35">
      <c r="A156" s="1">
        <v>45159</v>
      </c>
      <c r="B156">
        <v>-9.11</v>
      </c>
      <c r="C156" t="s">
        <v>47</v>
      </c>
      <c r="D156" t="str">
        <f t="shared" si="8"/>
        <v>THEGLASSHOUSEAR</v>
      </c>
      <c r="E156" t="str">
        <f>_xlfn.XLOOKUP(D156,lookup!A:A,lookup!B:B,"")</f>
        <v>THEGLASSHOUSEAR</v>
      </c>
      <c r="F156" s="4">
        <f t="shared" si="9"/>
        <v>9.11</v>
      </c>
    </row>
    <row r="157" spans="1:6" x14ac:dyDescent="0.35">
      <c r="A157" s="1">
        <v>45159</v>
      </c>
      <c r="B157">
        <v>-4.55</v>
      </c>
      <c r="C157" t="s">
        <v>47</v>
      </c>
      <c r="D157" t="str">
        <f t="shared" si="8"/>
        <v>THEGLASSHOUSEAR</v>
      </c>
      <c r="E157" t="str">
        <f>_xlfn.XLOOKUP(D157,lookup!A:A,lookup!B:B,"")</f>
        <v>THEGLASSHOUSEAR</v>
      </c>
      <c r="F157" s="4">
        <f t="shared" si="9"/>
        <v>4.55</v>
      </c>
    </row>
    <row r="158" spans="1:6" x14ac:dyDescent="0.35">
      <c r="A158" s="1">
        <v>45159</v>
      </c>
      <c r="B158">
        <v>-28.34</v>
      </c>
      <c r="C158" t="s">
        <v>47</v>
      </c>
      <c r="D158" t="str">
        <f t="shared" si="8"/>
        <v>THEGLASSHOUSEAR</v>
      </c>
      <c r="E158" t="str">
        <f>_xlfn.XLOOKUP(D158,lookup!A:A,lookup!B:B,"")</f>
        <v>THEGLASSHOUSEAR</v>
      </c>
      <c r="F158" s="4">
        <f t="shared" si="9"/>
        <v>28.34</v>
      </c>
    </row>
    <row r="159" spans="1:6" x14ac:dyDescent="0.35">
      <c r="A159" s="1">
        <v>45159</v>
      </c>
      <c r="B159">
        <v>-99</v>
      </c>
      <c r="C159" t="s">
        <v>81</v>
      </c>
      <c r="D159" t="str">
        <f t="shared" si="8"/>
        <v>THEGOODGUYSARTA</v>
      </c>
      <c r="E159" t="str">
        <f>_xlfn.XLOOKUP(D159,lookup!A:A,lookup!B:B,"")</f>
        <v>THEGOODGUYSARTA</v>
      </c>
      <c r="F159" s="4">
        <f t="shared" si="9"/>
        <v>99</v>
      </c>
    </row>
    <row r="160" spans="1:6" x14ac:dyDescent="0.35">
      <c r="A160" s="1">
        <v>45160</v>
      </c>
      <c r="B160">
        <v>-12.41</v>
      </c>
      <c r="C160" t="s">
        <v>53</v>
      </c>
      <c r="D160" t="str">
        <f t="shared" si="8"/>
        <v>GoogleYouTubePr</v>
      </c>
      <c r="E160" t="str">
        <f>_xlfn.XLOOKUP(D160,lookup!A:A,lookup!B:B,"")</f>
        <v>GoogleYouTubePr</v>
      </c>
      <c r="F160" s="4">
        <f t="shared" si="9"/>
        <v>12.41</v>
      </c>
    </row>
    <row r="161" spans="1:6" x14ac:dyDescent="0.35">
      <c r="A161" s="1">
        <v>45161</v>
      </c>
      <c r="B161">
        <v>-10</v>
      </c>
      <c r="C161" t="s">
        <v>82</v>
      </c>
      <c r="D161" t="str">
        <f t="shared" si="8"/>
        <v>ADDITIONALCARDF</v>
      </c>
      <c r="E161" t="str">
        <f>_xlfn.XLOOKUP(D161,lookup!A:A,lookup!B:B,"")</f>
        <v>ADDITIONALCARDF</v>
      </c>
      <c r="F161" s="4">
        <f t="shared" si="9"/>
        <v>10</v>
      </c>
    </row>
    <row r="162" spans="1:6" x14ac:dyDescent="0.35">
      <c r="A162" s="1">
        <v>45161</v>
      </c>
      <c r="B162">
        <v>-240</v>
      </c>
      <c r="C162" t="s">
        <v>83</v>
      </c>
      <c r="D162" t="str">
        <f t="shared" ref="D162:D193" si="10">LEFT(SUBSTITUTE(C162," ",""),15)</f>
        <v>ANNUALFEE</v>
      </c>
      <c r="E162" t="str">
        <f>_xlfn.XLOOKUP(D162,lookup!A:A,lookup!B:B,"")</f>
        <v>ANNUALFEE</v>
      </c>
      <c r="F162" s="4">
        <f t="shared" ref="F162:F196" si="11">ABS(B162)</f>
        <v>240</v>
      </c>
    </row>
    <row r="163" spans="1:6" x14ac:dyDescent="0.35">
      <c r="A163" s="1">
        <v>45161</v>
      </c>
      <c r="B163">
        <v>-210</v>
      </c>
      <c r="C163" t="s">
        <v>72</v>
      </c>
      <c r="D163" t="str">
        <f t="shared" si="10"/>
        <v>CATHERINEELIZAB</v>
      </c>
      <c r="E163" t="str">
        <f>_xlfn.XLOOKUP(D163,lookup!A:A,lookup!B:B,"")</f>
        <v>CATHERINEELIZAB</v>
      </c>
      <c r="F163" s="4">
        <f t="shared" si="11"/>
        <v>210</v>
      </c>
    </row>
    <row r="164" spans="1:6" x14ac:dyDescent="0.35">
      <c r="A164" s="1">
        <v>45161</v>
      </c>
      <c r="B164">
        <v>-950</v>
      </c>
      <c r="C164" t="s">
        <v>84</v>
      </c>
      <c r="D164" t="str">
        <f t="shared" si="10"/>
        <v>NourishingMinds</v>
      </c>
      <c r="E164" t="str">
        <f>_xlfn.XLOOKUP(D164,lookup!A:A,lookup!B:B,"")</f>
        <v>NourishingMinds</v>
      </c>
      <c r="F164" s="4">
        <f t="shared" si="11"/>
        <v>950</v>
      </c>
    </row>
    <row r="165" spans="1:6" x14ac:dyDescent="0.35">
      <c r="A165" s="1">
        <v>45161</v>
      </c>
      <c r="B165">
        <v>-36.29</v>
      </c>
      <c r="C165" t="s">
        <v>21</v>
      </c>
      <c r="D165" t="str">
        <f t="shared" si="10"/>
        <v>QEFOODSTORESMIL</v>
      </c>
      <c r="E165" t="str">
        <f>_xlfn.XLOOKUP(D165,lookup!A:A,lookup!B:B,"")</f>
        <v>QEFOODSTORESMIL</v>
      </c>
      <c r="F165" s="4">
        <f t="shared" si="11"/>
        <v>36.29</v>
      </c>
    </row>
    <row r="166" spans="1:6" x14ac:dyDescent="0.35">
      <c r="A166" s="1">
        <v>45161</v>
      </c>
      <c r="B166">
        <v>-110</v>
      </c>
      <c r="C166" t="s">
        <v>85</v>
      </c>
      <c r="D166" t="str">
        <f t="shared" si="10"/>
        <v>REWARDPROGRAMFE</v>
      </c>
      <c r="E166" t="str">
        <f>_xlfn.XLOOKUP(D166,lookup!A:A,lookup!B:B,"")</f>
        <v>REWARDPROGRAMFE</v>
      </c>
      <c r="F166" s="4">
        <f t="shared" si="11"/>
        <v>110</v>
      </c>
    </row>
    <row r="167" spans="1:6" x14ac:dyDescent="0.35">
      <c r="A167" s="1">
        <v>45161</v>
      </c>
      <c r="B167">
        <v>-30.1</v>
      </c>
      <c r="C167" t="s">
        <v>24</v>
      </c>
      <c r="D167" t="str">
        <f t="shared" si="10"/>
        <v>WWMETRO/23BROUG</v>
      </c>
      <c r="E167" t="str">
        <f>_xlfn.XLOOKUP(D167,lookup!A:A,lookup!B:B,"")</f>
        <v>WWMETRO/23BROUG</v>
      </c>
      <c r="F167" s="4">
        <f t="shared" si="11"/>
        <v>30.1</v>
      </c>
    </row>
    <row r="168" spans="1:6" x14ac:dyDescent="0.35">
      <c r="A168" s="1">
        <v>45162</v>
      </c>
      <c r="B168">
        <v>-35.56</v>
      </c>
      <c r="C168" t="s">
        <v>86</v>
      </c>
      <c r="D168" t="str">
        <f t="shared" si="10"/>
        <v>AHPCPHARMACYOUT</v>
      </c>
      <c r="E168" t="str">
        <f>_xlfn.XLOOKUP(D168,lookup!A:A,lookup!B:B,"")</f>
        <v>AHPCPHARMACYOUT</v>
      </c>
      <c r="F168" s="4">
        <f t="shared" si="11"/>
        <v>35.56</v>
      </c>
    </row>
    <row r="169" spans="1:6" x14ac:dyDescent="0.35">
      <c r="A169" s="1">
        <v>45162</v>
      </c>
      <c r="B169">
        <v>-90</v>
      </c>
      <c r="C169" t="s">
        <v>36</v>
      </c>
      <c r="D169" t="str">
        <f t="shared" si="10"/>
        <v>MilsonsPointMed</v>
      </c>
      <c r="E169" t="str">
        <f>_xlfn.XLOOKUP(D169,lookup!A:A,lookup!B:B,"")</f>
        <v>MilsonsPointMed</v>
      </c>
      <c r="F169" s="5">
        <f t="shared" si="11"/>
        <v>90</v>
      </c>
    </row>
    <row r="170" spans="1:6" x14ac:dyDescent="0.35">
      <c r="A170" s="1">
        <v>45162</v>
      </c>
      <c r="B170">
        <v>-4.07</v>
      </c>
      <c r="C170" t="s">
        <v>21</v>
      </c>
      <c r="D170" t="str">
        <f t="shared" si="10"/>
        <v>QEFOODSTORESMIL</v>
      </c>
      <c r="E170" t="str">
        <f>_xlfn.XLOOKUP(D170,lookup!A:A,lookup!B:B,"")</f>
        <v>QEFOODSTORESMIL</v>
      </c>
      <c r="F170" s="4">
        <f t="shared" si="11"/>
        <v>4.07</v>
      </c>
    </row>
    <row r="171" spans="1:6" x14ac:dyDescent="0.35">
      <c r="A171" s="1">
        <v>45162</v>
      </c>
      <c r="B171">
        <v>-19.03</v>
      </c>
      <c r="C171" t="s">
        <v>21</v>
      </c>
      <c r="D171" t="str">
        <f t="shared" si="10"/>
        <v>QEFOODSTORESMIL</v>
      </c>
      <c r="E171" t="str">
        <f>_xlfn.XLOOKUP(D171,lookup!A:A,lookup!B:B,"")</f>
        <v>QEFOODSTORESMIL</v>
      </c>
      <c r="F171" s="5">
        <f t="shared" si="11"/>
        <v>19.03</v>
      </c>
    </row>
    <row r="172" spans="1:6" x14ac:dyDescent="0.35">
      <c r="A172" s="1">
        <v>45163</v>
      </c>
      <c r="B172">
        <v>-91.91</v>
      </c>
      <c r="C172" t="s">
        <v>87</v>
      </c>
      <c r="D172" t="str">
        <f t="shared" si="10"/>
        <v>909Pin*230823Mi</v>
      </c>
      <c r="E172" t="str">
        <f>_xlfn.XLOOKUP(D172,lookup!A:A,lookup!B:B,"")</f>
        <v>909Pin*230823Mi</v>
      </c>
      <c r="F172" s="4">
        <f t="shared" si="11"/>
        <v>91.91</v>
      </c>
    </row>
    <row r="173" spans="1:6" x14ac:dyDescent="0.35">
      <c r="A173" s="1">
        <v>45163</v>
      </c>
      <c r="B173">
        <v>-50.25</v>
      </c>
      <c r="C173" t="s">
        <v>26</v>
      </c>
      <c r="D173" t="str">
        <f t="shared" si="10"/>
        <v>AMAZONAUSYDNEYS</v>
      </c>
      <c r="E173" t="str">
        <f>_xlfn.XLOOKUP(D173,lookup!A:A,lookup!B:B,"")</f>
        <v>AMAZONAUSYDNEYS</v>
      </c>
      <c r="F173" s="5">
        <f t="shared" si="11"/>
        <v>50.25</v>
      </c>
    </row>
    <row r="174" spans="1:6" x14ac:dyDescent="0.35">
      <c r="A174" s="1">
        <v>45163</v>
      </c>
      <c r="B174">
        <v>-57.16</v>
      </c>
      <c r="C174" t="s">
        <v>28</v>
      </c>
      <c r="D174" t="str">
        <f t="shared" si="10"/>
        <v>COLES5587NORTHS</v>
      </c>
      <c r="E174" t="str">
        <f>_xlfn.XLOOKUP(D174,lookup!A:A,lookup!B:B,"")</f>
        <v>COLES5587NORTHS</v>
      </c>
      <c r="F174" s="5">
        <f t="shared" si="11"/>
        <v>57.16</v>
      </c>
    </row>
    <row r="175" spans="1:6" x14ac:dyDescent="0.35">
      <c r="A175" s="1">
        <v>45163</v>
      </c>
      <c r="B175">
        <v>-8</v>
      </c>
      <c r="C175" t="s">
        <v>88</v>
      </c>
      <c r="D175" t="str">
        <f t="shared" si="10"/>
        <v>JF&amp;FFPTYLTDMILS</v>
      </c>
      <c r="E175" t="str">
        <f>_xlfn.XLOOKUP(D175,lookup!A:A,lookup!B:B,"")</f>
        <v>JF&amp;FFPTYLTDMILS</v>
      </c>
      <c r="F175" s="4">
        <f t="shared" si="11"/>
        <v>8</v>
      </c>
    </row>
    <row r="176" spans="1:6" x14ac:dyDescent="0.35">
      <c r="A176" s="1">
        <v>45163</v>
      </c>
      <c r="B176">
        <v>-1.9</v>
      </c>
      <c r="C176" t="s">
        <v>21</v>
      </c>
      <c r="D176" t="str">
        <f t="shared" si="10"/>
        <v>QEFOODSTORESMIL</v>
      </c>
      <c r="E176" t="str">
        <f>_xlfn.XLOOKUP(D176,lookup!A:A,lookup!B:B,"")</f>
        <v>QEFOODSTORESMIL</v>
      </c>
      <c r="F176" s="4">
        <f t="shared" si="11"/>
        <v>1.9</v>
      </c>
    </row>
    <row r="177" spans="1:6" x14ac:dyDescent="0.35">
      <c r="A177" s="1">
        <v>45166</v>
      </c>
      <c r="B177">
        <v>-14.9</v>
      </c>
      <c r="C177" t="s">
        <v>28</v>
      </c>
      <c r="D177" t="str">
        <f t="shared" si="10"/>
        <v>COLES5587NORTHS</v>
      </c>
      <c r="E177" t="str">
        <f>_xlfn.XLOOKUP(D177,lookup!A:A,lookup!B:B,"")</f>
        <v>COLES5587NORTHS</v>
      </c>
      <c r="F177" s="5">
        <f t="shared" si="11"/>
        <v>14.9</v>
      </c>
    </row>
    <row r="178" spans="1:6" x14ac:dyDescent="0.35">
      <c r="A178" s="1">
        <v>45166</v>
      </c>
      <c r="B178">
        <v>-92.74</v>
      </c>
      <c r="C178" t="s">
        <v>31</v>
      </c>
      <c r="D178" t="str">
        <f t="shared" si="10"/>
        <v>CWHNORTHSYDNEYN</v>
      </c>
      <c r="E178" t="str">
        <f>_xlfn.XLOOKUP(D178,lookup!A:A,lookup!B:B,"")</f>
        <v>CWHNORTHSYDNEYN</v>
      </c>
      <c r="F178" s="5">
        <f t="shared" si="11"/>
        <v>92.74</v>
      </c>
    </row>
    <row r="179" spans="1:6" x14ac:dyDescent="0.35">
      <c r="A179" s="1">
        <v>45166</v>
      </c>
      <c r="B179">
        <v>-4</v>
      </c>
      <c r="C179" t="s">
        <v>88</v>
      </c>
      <c r="D179" t="str">
        <f t="shared" si="10"/>
        <v>JF&amp;FFPTYLTDMILS</v>
      </c>
      <c r="E179" t="str">
        <f>_xlfn.XLOOKUP(D179,lookup!A:A,lookup!B:B,"")</f>
        <v>JF&amp;FFPTYLTDMILS</v>
      </c>
      <c r="F179" s="4">
        <f t="shared" si="11"/>
        <v>4</v>
      </c>
    </row>
    <row r="180" spans="1:6" x14ac:dyDescent="0.35">
      <c r="A180" s="1">
        <v>45166</v>
      </c>
      <c r="B180">
        <v>-125.4</v>
      </c>
      <c r="C180" t="s">
        <v>20</v>
      </c>
      <c r="D180" t="str">
        <f t="shared" si="10"/>
        <v>NespressoAustra</v>
      </c>
      <c r="E180" t="str">
        <f>_xlfn.XLOOKUP(D180,lookup!A:A,lookup!B:B,"")</f>
        <v>NespressoAustra</v>
      </c>
      <c r="F180" s="4">
        <f t="shared" si="11"/>
        <v>125.4</v>
      </c>
    </row>
    <row r="181" spans="1:6" x14ac:dyDescent="0.35">
      <c r="A181" s="1">
        <v>45166</v>
      </c>
      <c r="B181">
        <v>-3.2</v>
      </c>
      <c r="C181" t="s">
        <v>89</v>
      </c>
      <c r="D181" t="str">
        <f t="shared" si="10"/>
        <v>NTHSYDNCOUNCILP</v>
      </c>
      <c r="E181" t="str">
        <f>_xlfn.XLOOKUP(D181,lookup!A:A,lookup!B:B,"")</f>
        <v>NTHSYDNCOUNCILP</v>
      </c>
      <c r="F181" s="5">
        <f t="shared" si="11"/>
        <v>3.2</v>
      </c>
    </row>
    <row r="182" spans="1:6" x14ac:dyDescent="0.35">
      <c r="A182" s="1">
        <v>45166</v>
      </c>
      <c r="B182">
        <v>-45.13</v>
      </c>
      <c r="C182" t="s">
        <v>21</v>
      </c>
      <c r="D182" t="str">
        <f t="shared" si="10"/>
        <v>QEFOODSTORESMIL</v>
      </c>
      <c r="E182" t="str">
        <f>_xlfn.XLOOKUP(D182,lookup!A:A,lookup!B:B,"")</f>
        <v>QEFOODSTORESMIL</v>
      </c>
      <c r="F182" s="4">
        <f t="shared" si="11"/>
        <v>45.13</v>
      </c>
    </row>
    <row r="183" spans="1:6" x14ac:dyDescent="0.35">
      <c r="A183" s="1">
        <v>45166</v>
      </c>
      <c r="B183">
        <v>-390.34</v>
      </c>
      <c r="C183" t="s">
        <v>90</v>
      </c>
      <c r="D183" t="str">
        <f t="shared" si="10"/>
        <v>SMP*SloansOfNor</v>
      </c>
      <c r="E183" t="str">
        <f>_xlfn.XLOOKUP(D183,lookup!A:A,lookup!B:B,"")</f>
        <v>SMP*SloansOfNor</v>
      </c>
      <c r="F183" s="4">
        <f t="shared" si="11"/>
        <v>390.34</v>
      </c>
    </row>
    <row r="184" spans="1:6" x14ac:dyDescent="0.35">
      <c r="A184" s="1">
        <v>45166</v>
      </c>
      <c r="B184">
        <v>-11.99</v>
      </c>
      <c r="C184" t="s">
        <v>63</v>
      </c>
      <c r="D184" t="str">
        <f t="shared" si="10"/>
        <v>SPOTIFYSYDNEY</v>
      </c>
      <c r="E184" t="str">
        <f>_xlfn.XLOOKUP(D184,lookup!A:A,lookup!B:B,"")</f>
        <v>SPOTIFYSYDNEY</v>
      </c>
      <c r="F184" s="5">
        <f t="shared" si="11"/>
        <v>11.99</v>
      </c>
    </row>
    <row r="185" spans="1:6" x14ac:dyDescent="0.35">
      <c r="A185" s="1">
        <v>45166</v>
      </c>
      <c r="B185">
        <v>-8.6</v>
      </c>
      <c r="C185" t="s">
        <v>91</v>
      </c>
      <c r="D185" t="str">
        <f t="shared" si="10"/>
        <v>SQ*SIDEPARTCAFE</v>
      </c>
      <c r="E185" t="str">
        <f>_xlfn.XLOOKUP(D185,lookup!A:A,lookup!B:B,"")</f>
        <v>SQ*SIDEPARTCAFE</v>
      </c>
      <c r="F185" s="5">
        <f t="shared" si="11"/>
        <v>8.6</v>
      </c>
    </row>
    <row r="186" spans="1:6" x14ac:dyDescent="0.35">
      <c r="A186" s="1">
        <v>45167</v>
      </c>
      <c r="B186">
        <v>-3.9</v>
      </c>
      <c r="C186" t="s">
        <v>29</v>
      </c>
      <c r="D186" t="str">
        <f t="shared" si="10"/>
        <v>IGALOCALGROCERC</v>
      </c>
      <c r="E186" t="str">
        <f>_xlfn.XLOOKUP(D186,lookup!A:A,lookup!B:B,"")</f>
        <v>IGALOCALGROCERC</v>
      </c>
      <c r="F186" s="5">
        <f t="shared" si="11"/>
        <v>3.9</v>
      </c>
    </row>
    <row r="187" spans="1:6" x14ac:dyDescent="0.35">
      <c r="A187" s="1">
        <v>45167</v>
      </c>
      <c r="B187">
        <v>-7.9</v>
      </c>
      <c r="C187" t="s">
        <v>88</v>
      </c>
      <c r="D187" t="str">
        <f t="shared" si="10"/>
        <v>JF&amp;FFPTYLTDMILS</v>
      </c>
      <c r="E187" t="str">
        <f>_xlfn.XLOOKUP(D187,lookup!A:A,lookup!B:B,"")</f>
        <v>JF&amp;FFPTYLTDMILS</v>
      </c>
      <c r="F187" s="4">
        <f t="shared" si="11"/>
        <v>7.9</v>
      </c>
    </row>
    <row r="188" spans="1:6" x14ac:dyDescent="0.35">
      <c r="A188" s="1">
        <v>45167</v>
      </c>
      <c r="B188">
        <v>-15.9</v>
      </c>
      <c r="C188" t="s">
        <v>88</v>
      </c>
      <c r="D188" t="str">
        <f t="shared" si="10"/>
        <v>JF&amp;FFPTYLTDMILS</v>
      </c>
      <c r="E188" t="str">
        <f>_xlfn.XLOOKUP(D188,lookup!A:A,lookup!B:B,"")</f>
        <v>JF&amp;FFPTYLTDMILS</v>
      </c>
      <c r="F188" s="4">
        <f t="shared" si="11"/>
        <v>15.9</v>
      </c>
    </row>
    <row r="189" spans="1:6" x14ac:dyDescent="0.35">
      <c r="A189" s="1">
        <v>45168</v>
      </c>
      <c r="B189">
        <v>-90</v>
      </c>
      <c r="C189" t="s">
        <v>36</v>
      </c>
      <c r="D189" t="str">
        <f t="shared" si="10"/>
        <v>MilsonsPointMed</v>
      </c>
      <c r="E189" t="str">
        <f>_xlfn.XLOOKUP(D189,lookup!A:A,lookup!B:B,"")</f>
        <v>MilsonsPointMed</v>
      </c>
      <c r="F189" s="4">
        <f t="shared" si="11"/>
        <v>90</v>
      </c>
    </row>
    <row r="190" spans="1:6" x14ac:dyDescent="0.35">
      <c r="A190" s="1">
        <v>45168</v>
      </c>
      <c r="B190">
        <v>-18.989999999999998</v>
      </c>
      <c r="C190" t="s">
        <v>66</v>
      </c>
      <c r="D190" t="str">
        <f t="shared" si="10"/>
        <v>MilsonsPointPha</v>
      </c>
      <c r="E190" t="str">
        <f>_xlfn.XLOOKUP(D190,lookup!A:A,lookup!B:B,"")</f>
        <v>MilsonsPointPha</v>
      </c>
      <c r="F190" s="5">
        <f t="shared" si="11"/>
        <v>18.989999999999998</v>
      </c>
    </row>
    <row r="191" spans="1:6" x14ac:dyDescent="0.35">
      <c r="A191" s="1">
        <v>45168</v>
      </c>
      <c r="B191">
        <v>-7.35</v>
      </c>
      <c r="C191" t="s">
        <v>24</v>
      </c>
      <c r="D191" t="str">
        <f t="shared" si="10"/>
        <v>WWMETRO/23BROUG</v>
      </c>
      <c r="E191" t="str">
        <f>_xlfn.XLOOKUP(D191,lookup!A:A,lookup!B:B,"")</f>
        <v>WWMETRO/23BROUG</v>
      </c>
      <c r="F191" s="5">
        <f t="shared" si="11"/>
        <v>7.35</v>
      </c>
    </row>
    <row r="192" spans="1:6" x14ac:dyDescent="0.35">
      <c r="A192" s="1">
        <v>45168</v>
      </c>
      <c r="B192">
        <v>-38.200000000000003</v>
      </c>
      <c r="C192" t="s">
        <v>24</v>
      </c>
      <c r="D192" t="str">
        <f t="shared" si="10"/>
        <v>WWMETRO/23BROUG</v>
      </c>
      <c r="E192" t="str">
        <f>_xlfn.XLOOKUP(D192,lookup!A:A,lookup!B:B,"")</f>
        <v>WWMETRO/23BROUG</v>
      </c>
      <c r="F192" s="4">
        <f t="shared" si="11"/>
        <v>38.200000000000003</v>
      </c>
    </row>
    <row r="193" spans="1:6" x14ac:dyDescent="0.35">
      <c r="A193" s="1">
        <v>45169</v>
      </c>
      <c r="B193">
        <v>-5.0999999999999996</v>
      </c>
      <c r="C193" t="s">
        <v>92</v>
      </c>
      <c r="D193" t="str">
        <f t="shared" si="10"/>
        <v>BAKERSDELIGHTGR</v>
      </c>
      <c r="E193" t="str">
        <f>_xlfn.XLOOKUP(D193,lookup!A:A,lookup!B:B,"")</f>
        <v>BAKERSDELIGHTGR</v>
      </c>
      <c r="F193" s="5">
        <f t="shared" si="11"/>
        <v>5.0999999999999996</v>
      </c>
    </row>
    <row r="194" spans="1:6" x14ac:dyDescent="0.35">
      <c r="A194" s="1">
        <v>45169</v>
      </c>
      <c r="B194">
        <v>-65.83</v>
      </c>
      <c r="C194" t="s">
        <v>28</v>
      </c>
      <c r="D194" t="str">
        <f t="shared" ref="D194:D225" si="12">LEFT(SUBSTITUTE(C194," ",""),15)</f>
        <v>COLES5587NORTHS</v>
      </c>
      <c r="E194" t="str">
        <f>_xlfn.XLOOKUP(D194,lookup!A:A,lookup!B:B,"")</f>
        <v>COLES5587NORTHS</v>
      </c>
      <c r="F194" s="4">
        <f t="shared" si="11"/>
        <v>65.83</v>
      </c>
    </row>
    <row r="195" spans="1:6" x14ac:dyDescent="0.35">
      <c r="A195" s="1">
        <v>45170</v>
      </c>
      <c r="B195">
        <v>-60.98</v>
      </c>
      <c r="C195" t="s">
        <v>59</v>
      </c>
      <c r="D195" t="str">
        <f t="shared" si="12"/>
        <v>CHEMISTWAREHOUS</v>
      </c>
      <c r="E195" t="str">
        <f>_xlfn.XLOOKUP(D195,lookup!A:A,lookup!B:B,"")</f>
        <v>CHEMISTWAREHOUS</v>
      </c>
      <c r="F195" s="4">
        <f t="shared" si="11"/>
        <v>60.98</v>
      </c>
    </row>
    <row r="196" spans="1:6" x14ac:dyDescent="0.35">
      <c r="A196" s="1">
        <v>45170</v>
      </c>
      <c r="B196">
        <v>-2.4900000000000002</v>
      </c>
      <c r="C196" t="s">
        <v>93</v>
      </c>
      <c r="D196" t="str">
        <f t="shared" si="12"/>
        <v>GREENWOODGROCER</v>
      </c>
      <c r="E196" t="str">
        <f>_xlfn.XLOOKUP(D196,lookup!A:A,lookup!B:B,"")</f>
        <v>GREENWOODGROCER</v>
      </c>
      <c r="F196" s="5">
        <f t="shared" si="11"/>
        <v>2.4900000000000002</v>
      </c>
    </row>
    <row r="197" spans="1:6" x14ac:dyDescent="0.35">
      <c r="A197" s="1"/>
    </row>
    <row r="198" spans="1:6" x14ac:dyDescent="0.35">
      <c r="A198" s="1"/>
    </row>
    <row r="199" spans="1:6" x14ac:dyDescent="0.35">
      <c r="A199" s="2"/>
    </row>
    <row r="200" spans="1:6" x14ac:dyDescent="0.35">
      <c r="A200" s="2"/>
    </row>
    <row r="201" spans="1:6" x14ac:dyDescent="0.35">
      <c r="A201" s="1"/>
    </row>
    <row r="202" spans="1:6" x14ac:dyDescent="0.35">
      <c r="A202" s="1"/>
    </row>
    <row r="203" spans="1:6" x14ac:dyDescent="0.35">
      <c r="A203" s="1"/>
    </row>
    <row r="204" spans="1:6" x14ac:dyDescent="0.35">
      <c r="A204" s="1"/>
    </row>
    <row r="205" spans="1:6" x14ac:dyDescent="0.35">
      <c r="A205" s="1"/>
    </row>
    <row r="206" spans="1:6" x14ac:dyDescent="0.35">
      <c r="A206" s="1"/>
    </row>
    <row r="207" spans="1:6" x14ac:dyDescent="0.35">
      <c r="A207" s="1"/>
    </row>
    <row r="208" spans="1:6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74"/>
  <sheetViews>
    <sheetView tabSelected="1" workbookViewId="0">
      <selection activeCell="B4" sqref="B4"/>
    </sheetView>
  </sheetViews>
  <sheetFormatPr defaultRowHeight="14.5" x14ac:dyDescent="0.35"/>
  <cols>
    <col min="1" max="1" width="19.7265625" bestFit="1" customWidth="1"/>
    <col min="2" max="2" width="19" bestFit="1" customWidth="1"/>
    <col min="5" max="5" width="19" bestFit="1" customWidth="1"/>
  </cols>
  <sheetData>
    <row r="1" spans="1:2" x14ac:dyDescent="0.35">
      <c r="A1" t="str">
        <f t="array" ref="A1:A73">_xlfn._xlws.SORT(_xlfn.UNIQUE(INDEX(Table1[],0,4)))</f>
        <v>909Pin*230823Mi</v>
      </c>
      <c r="B1" t="s">
        <v>95</v>
      </c>
    </row>
    <row r="2" spans="1:2" x14ac:dyDescent="0.35">
      <c r="A2" t="str">
        <v>ADDITIONALCARDF</v>
      </c>
      <c r="B2" t="s">
        <v>96</v>
      </c>
    </row>
    <row r="3" spans="1:2" x14ac:dyDescent="0.35">
      <c r="A3" t="str">
        <v>AHPCPHARMACYOUT</v>
      </c>
      <c r="B3" t="s">
        <v>97</v>
      </c>
    </row>
    <row r="4" spans="1:2" x14ac:dyDescent="0.35">
      <c r="A4" t="str">
        <v>ALDISTORES-NORT</v>
      </c>
      <c r="B4" t="s">
        <v>98</v>
      </c>
    </row>
    <row r="5" spans="1:2" x14ac:dyDescent="0.35">
      <c r="A5" t="str">
        <v>AMAZONAUSYDNEYS</v>
      </c>
      <c r="B5" t="s">
        <v>99</v>
      </c>
    </row>
    <row r="6" spans="1:2" x14ac:dyDescent="0.35">
      <c r="A6" t="str">
        <v>AmazonDigitalSv</v>
      </c>
      <c r="B6" t="s">
        <v>100</v>
      </c>
    </row>
    <row r="7" spans="1:2" x14ac:dyDescent="0.35">
      <c r="A7" t="str">
        <v>AMAZONMARKETPLA</v>
      </c>
      <c r="B7" t="s">
        <v>101</v>
      </c>
    </row>
    <row r="8" spans="1:2" x14ac:dyDescent="0.35">
      <c r="A8" t="str">
        <v>ANNUALFEE</v>
      </c>
      <c r="B8" t="s">
        <v>102</v>
      </c>
    </row>
    <row r="9" spans="1:2" x14ac:dyDescent="0.35">
      <c r="A9" t="str">
        <v>BAKERSDELIGHTGR</v>
      </c>
      <c r="B9" t="s">
        <v>103</v>
      </c>
    </row>
    <row r="10" spans="1:2" x14ac:dyDescent="0.35">
      <c r="A10" t="str">
        <v>Beast&amp;CoSurryHi</v>
      </c>
      <c r="B10" t="s">
        <v>104</v>
      </c>
    </row>
    <row r="11" spans="1:2" x14ac:dyDescent="0.35">
      <c r="A11" t="str">
        <v>BlowBar+6113002</v>
      </c>
      <c r="B11" t="s">
        <v>105</v>
      </c>
    </row>
    <row r="12" spans="1:2" x14ac:dyDescent="0.35">
      <c r="A12" t="str">
        <v>BulkNutrients61</v>
      </c>
      <c r="B12" t="s">
        <v>106</v>
      </c>
    </row>
    <row r="13" spans="1:2" x14ac:dyDescent="0.35">
      <c r="A13" t="str">
        <v>BWSLIQUOR/CNRBR</v>
      </c>
      <c r="B13" t="s">
        <v>107</v>
      </c>
    </row>
    <row r="14" spans="1:2" x14ac:dyDescent="0.35">
      <c r="A14" t="str">
        <v>CapitolTheatreH</v>
      </c>
      <c r="B14" t="s">
        <v>108</v>
      </c>
    </row>
    <row r="15" spans="1:2" x14ac:dyDescent="0.35">
      <c r="A15" t="str">
        <v>CATHERINEELIZAB</v>
      </c>
      <c r="B15" t="s">
        <v>109</v>
      </c>
    </row>
    <row r="16" spans="1:2" x14ac:dyDescent="0.35">
      <c r="A16" t="str">
        <v>CHEMISTWAREHOUS</v>
      </c>
      <c r="B16" t="s">
        <v>110</v>
      </c>
    </row>
    <row r="17" spans="1:2" x14ac:dyDescent="0.35">
      <c r="A17" t="str">
        <v>ClarinsRosebery</v>
      </c>
      <c r="B17" t="s">
        <v>111</v>
      </c>
    </row>
    <row r="18" spans="1:2" x14ac:dyDescent="0.35">
      <c r="A18" t="str">
        <v>COLES5587NORTHS</v>
      </c>
      <c r="B18" t="s">
        <v>112</v>
      </c>
    </row>
    <row r="19" spans="1:2" x14ac:dyDescent="0.35">
      <c r="A19" t="str">
        <v>CONSTELPTY.LIMI</v>
      </c>
      <c r="B19" t="s">
        <v>113</v>
      </c>
    </row>
    <row r="20" spans="1:2" x14ac:dyDescent="0.35">
      <c r="A20" t="str">
        <v>CWHNORTHSYDNEYN</v>
      </c>
      <c r="B20" t="s">
        <v>114</v>
      </c>
    </row>
    <row r="21" spans="1:2" x14ac:dyDescent="0.35">
      <c r="A21" t="str">
        <v>EMIRATES0002358</v>
      </c>
      <c r="B21" t="s">
        <v>115</v>
      </c>
    </row>
    <row r="22" spans="1:2" x14ac:dyDescent="0.35">
      <c r="A22" t="str">
        <v>FISHANDCO.COM.A</v>
      </c>
      <c r="B22" t="s">
        <v>116</v>
      </c>
    </row>
    <row r="23" spans="1:2" x14ac:dyDescent="0.35">
      <c r="A23" t="str">
        <v>FossilAustralia</v>
      </c>
      <c r="B23" t="s">
        <v>117</v>
      </c>
    </row>
    <row r="24" spans="1:2" x14ac:dyDescent="0.35">
      <c r="A24" t="str">
        <v>FOXTELMANAGEMEN</v>
      </c>
      <c r="B24" t="s">
        <v>118</v>
      </c>
    </row>
    <row r="25" spans="1:2" x14ac:dyDescent="0.35">
      <c r="A25" t="str">
        <v>GoogleYouTubePr</v>
      </c>
      <c r="B25" t="s">
        <v>119</v>
      </c>
    </row>
    <row r="26" spans="1:2" x14ac:dyDescent="0.35">
      <c r="A26" t="str">
        <v>GRANDEVILLAGEPT</v>
      </c>
      <c r="B26" t="s">
        <v>120</v>
      </c>
    </row>
    <row r="27" spans="1:2" x14ac:dyDescent="0.35">
      <c r="A27" t="str">
        <v>GREENWOODGROCER</v>
      </c>
      <c r="B27" t="s">
        <v>121</v>
      </c>
    </row>
    <row r="28" spans="1:2" x14ac:dyDescent="0.35">
      <c r="A28" t="str">
        <v>HeinemannDutyFr</v>
      </c>
      <c r="B28" t="s">
        <v>122</v>
      </c>
    </row>
    <row r="29" spans="1:2" x14ac:dyDescent="0.35">
      <c r="A29" t="str">
        <v>HONEYMOONVILLAS</v>
      </c>
      <c r="B29" t="s">
        <v>123</v>
      </c>
    </row>
    <row r="30" spans="1:2" x14ac:dyDescent="0.35">
      <c r="A30" t="str">
        <v>HowardsStorageW</v>
      </c>
      <c r="B30" t="s">
        <v>124</v>
      </c>
    </row>
    <row r="31" spans="1:2" x14ac:dyDescent="0.35">
      <c r="A31" t="str">
        <v>IGALOCALGROCERC</v>
      </c>
      <c r="B31" t="s">
        <v>125</v>
      </c>
    </row>
    <row r="32" spans="1:2" x14ac:dyDescent="0.35">
      <c r="A32" t="str">
        <v>JF&amp;FFPTYLTDMILS</v>
      </c>
      <c r="B32" t="s">
        <v>126</v>
      </c>
    </row>
    <row r="33" spans="1:2" x14ac:dyDescent="0.35">
      <c r="A33" t="str">
        <v>KIMHAWKINSVESTI</v>
      </c>
      <c r="B33" t="s">
        <v>127</v>
      </c>
    </row>
    <row r="34" spans="1:2" x14ac:dyDescent="0.35">
      <c r="A34" t="str">
        <v>KIRRIBILLIKITCH</v>
      </c>
      <c r="B34" t="s">
        <v>128</v>
      </c>
    </row>
    <row r="35" spans="1:2" x14ac:dyDescent="0.35">
      <c r="A35" t="str">
        <v>LEPONTMILSONSPT</v>
      </c>
      <c r="B35" t="s">
        <v>129</v>
      </c>
    </row>
    <row r="36" spans="1:2" x14ac:dyDescent="0.35">
      <c r="A36" t="str">
        <v>MacpacRetailPty</v>
      </c>
      <c r="B36" t="s">
        <v>130</v>
      </c>
    </row>
    <row r="37" spans="1:2" x14ac:dyDescent="0.35">
      <c r="A37" t="str">
        <v>MilsonsPointMed</v>
      </c>
      <c r="B37" t="s">
        <v>131</v>
      </c>
    </row>
    <row r="38" spans="1:2" x14ac:dyDescent="0.35">
      <c r="A38" t="str">
        <v>MilsonsPointPha</v>
      </c>
      <c r="B38" t="s">
        <v>132</v>
      </c>
    </row>
    <row r="39" spans="1:2" x14ac:dyDescent="0.35">
      <c r="A39" t="str">
        <v>MyDeal.com.auME</v>
      </c>
      <c r="B39" t="s">
        <v>133</v>
      </c>
    </row>
    <row r="40" spans="1:2" x14ac:dyDescent="0.35">
      <c r="A40" t="str">
        <v>MYHAIRINTERNATI</v>
      </c>
      <c r="B40" t="s">
        <v>134</v>
      </c>
    </row>
    <row r="41" spans="1:2" x14ac:dyDescent="0.35">
      <c r="A41" t="str">
        <v>NespressoAustra</v>
      </c>
      <c r="B41" t="s">
        <v>135</v>
      </c>
    </row>
    <row r="42" spans="1:2" x14ac:dyDescent="0.35">
      <c r="A42" t="str">
        <v>NETFLIX.COMMelb</v>
      </c>
      <c r="B42" t="s">
        <v>136</v>
      </c>
    </row>
    <row r="43" spans="1:2" x14ac:dyDescent="0.35">
      <c r="A43" t="str">
        <v>Netflix.comNetf</v>
      </c>
      <c r="B43" t="s">
        <v>137</v>
      </c>
    </row>
    <row r="44" spans="1:2" x14ac:dyDescent="0.35">
      <c r="A44" t="str">
        <v>NourishingMinds</v>
      </c>
      <c r="B44" t="s">
        <v>138</v>
      </c>
    </row>
    <row r="45" spans="1:2" x14ac:dyDescent="0.35">
      <c r="A45" t="str">
        <v>NTHSYDNCOUNCILP</v>
      </c>
      <c r="B45" t="s">
        <v>139</v>
      </c>
    </row>
    <row r="46" spans="1:2" x14ac:dyDescent="0.35">
      <c r="A46" t="str">
        <v>OPTUSBILLINGAUT</v>
      </c>
      <c r="B46" t="s">
        <v>140</v>
      </c>
    </row>
    <row r="47" spans="1:2" x14ac:dyDescent="0.35">
      <c r="A47" t="str">
        <v>PALACEHOTELMORT</v>
      </c>
      <c r="B47" t="s">
        <v>141</v>
      </c>
    </row>
    <row r="48" spans="1:2" x14ac:dyDescent="0.35">
      <c r="A48" t="str">
        <v>PALACEHOTELSYDN</v>
      </c>
      <c r="B48" t="s">
        <v>142</v>
      </c>
    </row>
    <row r="49" spans="1:2" x14ac:dyDescent="0.35">
      <c r="A49" t="str">
        <v>PAYMENT-THANKYO</v>
      </c>
      <c r="B49" t="s">
        <v>143</v>
      </c>
    </row>
    <row r="50" spans="1:2" x14ac:dyDescent="0.35">
      <c r="A50" t="str">
        <v>PAYPAL*SPOTIFY0</v>
      </c>
      <c r="B50" t="s">
        <v>144</v>
      </c>
    </row>
    <row r="51" spans="1:2" x14ac:dyDescent="0.35">
      <c r="A51" t="str">
        <v>PLINEPHNORTHSYD</v>
      </c>
      <c r="B51" t="s">
        <v>145</v>
      </c>
    </row>
    <row r="52" spans="1:2" x14ac:dyDescent="0.35">
      <c r="A52" t="str">
        <v>PRICELINESTLEON</v>
      </c>
      <c r="B52" t="s">
        <v>146</v>
      </c>
    </row>
    <row r="53" spans="1:2" x14ac:dyDescent="0.35">
      <c r="A53" t="str">
        <v>QEFOODSTORESMIL</v>
      </c>
      <c r="B53" t="s">
        <v>147</v>
      </c>
    </row>
    <row r="54" spans="1:2" x14ac:dyDescent="0.35">
      <c r="A54" t="str">
        <v>REDENERGYCREMOR</v>
      </c>
      <c r="B54" t="s">
        <v>148</v>
      </c>
    </row>
    <row r="55" spans="1:2" x14ac:dyDescent="0.35">
      <c r="A55" t="str">
        <v>REWARDPROGRAMFE</v>
      </c>
      <c r="B55" t="s">
        <v>149</v>
      </c>
    </row>
    <row r="56" spans="1:2" x14ac:dyDescent="0.35">
      <c r="A56" t="str">
        <v>SMP*KirribiliNa</v>
      </c>
      <c r="B56" t="s">
        <v>150</v>
      </c>
    </row>
    <row r="57" spans="1:2" x14ac:dyDescent="0.35">
      <c r="A57" t="str">
        <v>SMP*SloansOfNor</v>
      </c>
      <c r="B57" t="s">
        <v>151</v>
      </c>
    </row>
    <row r="58" spans="1:2" x14ac:dyDescent="0.35">
      <c r="A58" t="str">
        <v>SPOTIFYSYDNEY</v>
      </c>
      <c r="B58" t="s">
        <v>152</v>
      </c>
    </row>
    <row r="59" spans="1:2" x14ac:dyDescent="0.35">
      <c r="A59" t="str">
        <v>SQ*SIDEPARTCAFE</v>
      </c>
      <c r="B59" t="s">
        <v>153</v>
      </c>
    </row>
    <row r="60" spans="1:2" x14ac:dyDescent="0.35">
      <c r="A60" t="str">
        <v>SQ*SOULPLATEPTY</v>
      </c>
      <c r="B60" t="s">
        <v>154</v>
      </c>
    </row>
    <row r="61" spans="1:2" x14ac:dyDescent="0.35">
      <c r="A61" t="str">
        <v>stan.com.auSydn</v>
      </c>
      <c r="B61" t="s">
        <v>155</v>
      </c>
    </row>
    <row r="62" spans="1:2" x14ac:dyDescent="0.35">
      <c r="A62" t="str">
        <v>SuperRetailGrou</v>
      </c>
      <c r="B62" t="s">
        <v>156</v>
      </c>
    </row>
    <row r="63" spans="1:2" x14ac:dyDescent="0.35">
      <c r="A63" t="str">
        <v>SYDNEYCOGNITIVE</v>
      </c>
      <c r="B63" t="s">
        <v>157</v>
      </c>
    </row>
    <row r="64" spans="1:2" x14ac:dyDescent="0.35">
      <c r="A64" t="str">
        <v>THAITOWNFRIENDS</v>
      </c>
      <c r="B64" t="s">
        <v>158</v>
      </c>
    </row>
    <row r="65" spans="1:2" x14ac:dyDescent="0.35">
      <c r="A65" t="str">
        <v>THEGLASSHOUSEAR</v>
      </c>
      <c r="B65" t="s">
        <v>159</v>
      </c>
    </row>
    <row r="66" spans="1:2" x14ac:dyDescent="0.35">
      <c r="A66" t="str">
        <v>THEGOODGUYSARTA</v>
      </c>
      <c r="B66" t="s">
        <v>160</v>
      </c>
    </row>
    <row r="67" spans="1:2" x14ac:dyDescent="0.35">
      <c r="A67" t="str">
        <v>THEWYATTGORDON</v>
      </c>
      <c r="B67" t="s">
        <v>161</v>
      </c>
    </row>
    <row r="68" spans="1:2" x14ac:dyDescent="0.35">
      <c r="A68" t="str">
        <v>THREESPRINGSFAR</v>
      </c>
      <c r="B68" t="s">
        <v>162</v>
      </c>
    </row>
    <row r="69" spans="1:2" x14ac:dyDescent="0.35">
      <c r="A69" t="str">
        <v>TRANSPORTFORNSW</v>
      </c>
      <c r="B69" t="s">
        <v>163</v>
      </c>
    </row>
    <row r="70" spans="1:2" x14ac:dyDescent="0.35">
      <c r="A70" t="str">
        <v>WOOLWORTHS/43-5</v>
      </c>
      <c r="B70" t="s">
        <v>164</v>
      </c>
    </row>
    <row r="71" spans="1:2" x14ac:dyDescent="0.35">
      <c r="A71" t="str">
        <v>WWMETRO/23BROUG</v>
      </c>
      <c r="B71" t="s">
        <v>165</v>
      </c>
    </row>
    <row r="72" spans="1:2" x14ac:dyDescent="0.35">
      <c r="A72" t="str">
        <v>ZeppinCafeNorth</v>
      </c>
      <c r="B72" t="s">
        <v>166</v>
      </c>
    </row>
    <row r="73" spans="1:2" x14ac:dyDescent="0.35">
      <c r="A73" t="str">
        <v>ZLR*SmallBarCro</v>
      </c>
      <c r="B73" t="s">
        <v>167</v>
      </c>
    </row>
    <row r="74" spans="1:2" x14ac:dyDescent="0.35">
      <c r="A74" t="s">
        <v>94</v>
      </c>
      <c r="B74" t="s">
        <v>94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RawData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Maunder</dc:creator>
  <cp:lastModifiedBy>Steve Maunder</cp:lastModifiedBy>
  <dcterms:created xsi:type="dcterms:W3CDTF">2023-09-03T01:15:27Z</dcterms:created>
  <dcterms:modified xsi:type="dcterms:W3CDTF">2023-09-03T05:09:31Z</dcterms:modified>
</cp:coreProperties>
</file>