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ea86e1888797cc5/Desktop/WGKL/"/>
    </mc:Choice>
  </mc:AlternateContent>
  <xr:revisionPtr revIDLastSave="6" documentId="14_{71B47C78-6379-40BB-A3D3-2E84671DFF59}" xr6:coauthVersionLast="47" xr6:coauthVersionMax="47" xr10:uidLastSave="{B37A62CF-A4F1-4A96-8CFA-08B1BEF21A42}"/>
  <bookViews>
    <workbookView xWindow="-110" yWindow="-110" windowWidth="19420" windowHeight="10420" firstSheet="1" activeTab="3" xr2:uid="{00000000-000D-0000-FFFF-FFFF00000000}"/>
  </bookViews>
  <sheets>
    <sheet name=" Summary Services &amp; Supplies" sheetId="15" r:id="rId1"/>
    <sheet name="Installations services Gpon-HFC" sheetId="9" r:id="rId2"/>
    <sheet name="Materials Supply  for Gpon -HFC" sheetId="16" r:id="rId3"/>
    <sheet name="Gpon Materials per unit" sheetId="10" r:id="rId4"/>
    <sheet name="HFC Materials per unit" sheetId="11" r:id="rId5"/>
    <sheet name="Trunking Services " sheetId="12" r:id="rId6"/>
    <sheet name="Trunking Materials" sheetId="14" r:id="rId7"/>
    <sheet name="Support Material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3" i="9"/>
  <c r="D10" i="15" l="1"/>
  <c r="E36" i="16"/>
  <c r="E22" i="9"/>
  <c r="D9" i="15" s="1"/>
  <c r="V15" i="10" l="1"/>
  <c r="V14" i="10"/>
  <c r="V13" i="10"/>
  <c r="V12" i="10"/>
  <c r="V11" i="10"/>
  <c r="V10" i="10"/>
  <c r="V9" i="10"/>
  <c r="V8" i="10"/>
  <c r="V7" i="10"/>
  <c r="V6" i="10"/>
  <c r="V5" i="10"/>
  <c r="V4" i="10"/>
  <c r="R15" i="10"/>
  <c r="R14" i="10"/>
  <c r="R13" i="10"/>
  <c r="R12" i="10"/>
  <c r="R11" i="10"/>
  <c r="R10" i="10"/>
  <c r="R9" i="10"/>
  <c r="R8" i="10"/>
  <c r="R7" i="10"/>
  <c r="R6" i="10"/>
  <c r="R5" i="10"/>
  <c r="R4" i="10"/>
  <c r="N15" i="10"/>
  <c r="N14" i="10"/>
  <c r="N13" i="10"/>
  <c r="N12" i="10"/>
  <c r="N11" i="10"/>
  <c r="N10" i="10"/>
  <c r="N9" i="10"/>
  <c r="N8" i="10"/>
  <c r="N7" i="10"/>
  <c r="N6" i="10"/>
  <c r="N5" i="10"/>
  <c r="N4" i="10"/>
  <c r="I5" i="10"/>
  <c r="I6" i="10"/>
  <c r="I7" i="10"/>
  <c r="I8" i="10"/>
  <c r="I9" i="10"/>
  <c r="I10" i="10"/>
  <c r="I11" i="10"/>
  <c r="I12" i="10"/>
  <c r="I13" i="10"/>
  <c r="I14" i="10"/>
  <c r="I15" i="10"/>
  <c r="I4" i="10"/>
  <c r="P22" i="11"/>
  <c r="P21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K22" i="11"/>
  <c r="K21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1" i="11"/>
  <c r="F22" i="11"/>
  <c r="F6" i="11"/>
  <c r="F5" i="11"/>
  <c r="G15" i="12"/>
  <c r="G14" i="12"/>
  <c r="G13" i="12"/>
  <c r="G12" i="12"/>
  <c r="G11" i="12"/>
  <c r="G10" i="12"/>
  <c r="G9" i="12"/>
  <c r="G8" i="12"/>
  <c r="G7" i="12"/>
  <c r="G6" i="12"/>
  <c r="G5" i="12"/>
  <c r="G4" i="12"/>
  <c r="G5" i="14"/>
  <c r="G6" i="14"/>
  <c r="G7" i="14"/>
  <c r="G8" i="14"/>
  <c r="G9" i="14"/>
  <c r="G10" i="14"/>
  <c r="G11" i="14"/>
  <c r="G12" i="14"/>
  <c r="G13" i="14"/>
  <c r="G14" i="14"/>
  <c r="G15" i="14"/>
  <c r="G4" i="14"/>
  <c r="R16" i="10" l="1"/>
  <c r="R18" i="10" s="1"/>
  <c r="R19" i="10" s="1"/>
  <c r="R20" i="10" s="1"/>
  <c r="N16" i="10"/>
  <c r="N18" i="10" s="1"/>
  <c r="N19" i="10" s="1"/>
  <c r="N20" i="10" s="1"/>
  <c r="V16" i="10"/>
  <c r="V18" i="10" s="1"/>
  <c r="V19" i="10" s="1"/>
  <c r="V20" i="10" s="1"/>
  <c r="I16" i="10"/>
  <c r="G16" i="14"/>
  <c r="D13" i="15" s="1"/>
  <c r="G16" i="12"/>
  <c r="D14" i="15" s="1"/>
  <c r="I18" i="10" l="1"/>
  <c r="I19" i="10" s="1"/>
  <c r="I20" i="10" s="1"/>
  <c r="D11" i="15"/>
  <c r="G17" i="12"/>
  <c r="G18" i="12" s="1"/>
  <c r="G17" i="14"/>
  <c r="G18" i="14" s="1"/>
  <c r="G4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3" i="13"/>
  <c r="G24" i="13" l="1"/>
  <c r="D15" i="15" s="1"/>
  <c r="M20" i="11"/>
  <c r="P20" i="11" s="1"/>
  <c r="P23" i="11" s="1"/>
  <c r="P25" i="11" s="1"/>
  <c r="P26" i="11" s="1"/>
  <c r="P27" i="11" s="1"/>
  <c r="H20" i="11"/>
  <c r="K20" i="11" s="1"/>
  <c r="K23" i="11" s="1"/>
  <c r="K25" i="11" s="1"/>
  <c r="K26" i="11" s="1"/>
  <c r="K27" i="11" s="1"/>
  <c r="C20" i="11"/>
  <c r="F20" i="11" s="1"/>
  <c r="F23" i="11" s="1"/>
  <c r="D12" i="15" l="1"/>
  <c r="D16" i="15" s="1"/>
  <c r="F25" i="11"/>
  <c r="F26" i="11" s="1"/>
  <c r="F27" i="11" s="1"/>
  <c r="G25" i="13"/>
  <c r="G26" i="13" s="1"/>
  <c r="D17" i="15" l="1"/>
  <c r="D18" i="15" s="1"/>
</calcChain>
</file>

<file path=xl/sharedStrings.xml><?xml version="1.0" encoding="utf-8"?>
<sst xmlns="http://schemas.openxmlformats.org/spreadsheetml/2006/main" count="476" uniqueCount="190">
  <si>
    <t>Item</t>
  </si>
  <si>
    <t>Qty</t>
  </si>
  <si>
    <t>ATB</t>
  </si>
  <si>
    <t>Cable ties</t>
  </si>
  <si>
    <t xml:space="preserve">RG 6 Messengered Cable </t>
  </si>
  <si>
    <t>RG 6  None Messengered cable white</t>
  </si>
  <si>
    <t>RG 11 Messenger Cable</t>
  </si>
  <si>
    <t>RG 11 Non Messenger Cable</t>
  </si>
  <si>
    <t>RG 6 Compression Connectors</t>
  </si>
  <si>
    <t>RG 11 Compression Connectors</t>
  </si>
  <si>
    <t>Cable Ties</t>
  </si>
  <si>
    <t xml:space="preserve">Cable Clips 8mm </t>
  </si>
  <si>
    <t>Q Span Clamps</t>
  </si>
  <si>
    <t>J- Hooks</t>
  </si>
  <si>
    <t xml:space="preserve">Two Way Splitters </t>
  </si>
  <si>
    <t>Data-Data</t>
  </si>
  <si>
    <t xml:space="preserve">Plastick Trunking 40*40mm </t>
  </si>
  <si>
    <t>F-Terminators</t>
  </si>
  <si>
    <t>Air Shrink RG59/6</t>
  </si>
  <si>
    <t>Air Shrink RG11/10N</t>
  </si>
  <si>
    <t>Tags for labelling</t>
  </si>
  <si>
    <t>Unit</t>
  </si>
  <si>
    <t>MDU AVG. Usage</t>
  </si>
  <si>
    <t>SFU AVG. Usage</t>
  </si>
  <si>
    <t>2 fiber messengered cable</t>
  </si>
  <si>
    <t>M</t>
  </si>
  <si>
    <t>Each</t>
  </si>
  <si>
    <t>Cable Clips</t>
  </si>
  <si>
    <t>Tags</t>
  </si>
  <si>
    <t>Splicing sleves</t>
  </si>
  <si>
    <t>P Hooks</t>
  </si>
  <si>
    <t>Q clamps</t>
  </si>
  <si>
    <t>Cat 5 Twisted Cable Simeon</t>
  </si>
  <si>
    <t>Cat 5 RJ 45 Connectors</t>
  </si>
  <si>
    <t xml:space="preserve">Gpon Installations </t>
  </si>
  <si>
    <t>H08 SFU</t>
  </si>
  <si>
    <t>H08 MDU</t>
  </si>
  <si>
    <t xml:space="preserve">HFC Shifting MDU </t>
  </si>
  <si>
    <t>HSR/HMC/HMR MDU</t>
  </si>
  <si>
    <t xml:space="preserve">HFC Shifting SFU </t>
  </si>
  <si>
    <t>HSR/HMC/HMR SFU</t>
  </si>
  <si>
    <t>G10/GSP</t>
  </si>
  <si>
    <t>H05/H06/GP2/RTV</t>
  </si>
  <si>
    <t>While on site</t>
  </si>
  <si>
    <t>EQUIPMENT UPGRADE</t>
  </si>
  <si>
    <t xml:space="preserve">DL3 </t>
  </si>
  <si>
    <t>No.</t>
  </si>
  <si>
    <t>MDU-RG6  Drop Cable</t>
  </si>
  <si>
    <t>SFU-RG6  Drop Cable</t>
  </si>
  <si>
    <t>Per install Usage</t>
  </si>
  <si>
    <t>m</t>
  </si>
  <si>
    <t>Clips</t>
  </si>
  <si>
    <t>&lt; 50M</t>
  </si>
  <si>
    <t>&gt;50 and &lt;75</t>
  </si>
  <si>
    <t>&gt;75and &lt;150</t>
  </si>
  <si>
    <t>&gt;150 and &lt; 200</t>
  </si>
  <si>
    <t>Extra meters on prewired sites</t>
  </si>
  <si>
    <t>Patchcord 2 m  SC/APC or SC/UPC</t>
  </si>
  <si>
    <t>Installations</t>
  </si>
  <si>
    <t>Open tarmac road crossings,  excavate 30/1200 cm deep trench, place 25-50mm, steel pipe, backfill with concrete and restore tarmac.</t>
  </si>
  <si>
    <t>Dig flower bed, 12”/xx cm, place HDPE pipe, and restore.</t>
  </si>
  <si>
    <t>Remove Cabro Blocks, dig  30/1200 cm trench, place HDPE, and restore Cabro Blocks.</t>
  </si>
  <si>
    <t>Excavation in clay/murram 30cm x 80 cm deep with filling materials extracted, and two PVC pipes D = 50mm</t>
  </si>
  <si>
    <t>Truckrolls</t>
  </si>
  <si>
    <t>Datadata</t>
  </si>
  <si>
    <t xml:space="preserve">Connector F for cable B4 (RG11) </t>
  </si>
  <si>
    <t>Sleeves</t>
  </si>
  <si>
    <t>Pigtails (2meters)</t>
  </si>
  <si>
    <t>Cable clips</t>
  </si>
  <si>
    <t>Connector F C6 compression (RG6)</t>
  </si>
  <si>
    <t>RG6 Black messengered</t>
  </si>
  <si>
    <t>2 core drop messengred cable - Aerial</t>
  </si>
  <si>
    <t>RG6 Non-Messenger cable</t>
  </si>
  <si>
    <t>RJ 45 Connectors</t>
  </si>
  <si>
    <t>RG11 Messenger Cable</t>
  </si>
  <si>
    <t>Polychem</t>
  </si>
  <si>
    <t>Terminators</t>
  </si>
  <si>
    <t>PATCH CORD 2M SC/APC</t>
  </si>
  <si>
    <t>Phook</t>
  </si>
  <si>
    <t>UTP cable</t>
  </si>
  <si>
    <t>2 FO cableTray</t>
  </si>
  <si>
    <t>Identification Tags</t>
  </si>
  <si>
    <t>Extra Coax cable on prewired sites</t>
  </si>
  <si>
    <t>Trunking works materials</t>
  </si>
  <si>
    <t xml:space="preserve">Unit Price in Kes </t>
  </si>
  <si>
    <t>S/N</t>
  </si>
  <si>
    <t>Supply  of PVC Trunking 50 *25 including accessories</t>
  </si>
  <si>
    <t>Supply  of  PVC Trunking 16 *25 including accessories (Customer permise setup)</t>
  </si>
  <si>
    <t>Supply  of PVC Trunking 50 *50 including accessories</t>
  </si>
  <si>
    <t>Supply of PVC perforated Trunking 60 *60 including accessories</t>
  </si>
  <si>
    <t>Supply  of PVC Trunking 75 *50 including accessories</t>
  </si>
  <si>
    <t>Supply  of PVC Trunking 100*50 including accessories</t>
  </si>
  <si>
    <t>Supply  of Protective flexible pipe 25 PVC</t>
  </si>
  <si>
    <t>Supply  of PVC Trunking 25 *25 including accessories</t>
  </si>
  <si>
    <t>Installation of PVC Trunking 16 *25 including accessories (Customer permise setup)</t>
  </si>
  <si>
    <t>Installation of PVC Trunking 50 *25 including accessories</t>
  </si>
  <si>
    <t>Installation of PVC Trunking 50 *50 including accessories</t>
  </si>
  <si>
    <t>Installation of PVC perforated Trunking 60 *60 including accessories</t>
  </si>
  <si>
    <t>Installation of PVC Trunking 75 *50 including accessories</t>
  </si>
  <si>
    <t>Installation of PVC Trunking 100*50 including accessories</t>
  </si>
  <si>
    <t>Installation of Protective flexible pipe 25 PVC</t>
  </si>
  <si>
    <t>Installation of PVC Trunking 25 *25 including accessories</t>
  </si>
  <si>
    <t xml:space="preserve">Unit Price in KES </t>
  </si>
  <si>
    <t>Service Description</t>
  </si>
  <si>
    <t>UOM</t>
  </si>
  <si>
    <t>Pcs</t>
  </si>
  <si>
    <t>Lot</t>
  </si>
  <si>
    <t xml:space="preserve">Grand Total </t>
  </si>
  <si>
    <t>16% VAT</t>
  </si>
  <si>
    <t>Net Total</t>
  </si>
  <si>
    <t xml:space="preserve">Total cost in KES </t>
  </si>
  <si>
    <t xml:space="preserve">Qty </t>
  </si>
  <si>
    <t xml:space="preserve">16% VAT </t>
  </si>
  <si>
    <t xml:space="preserve">S/N </t>
  </si>
  <si>
    <t xml:space="preserve">Net Total </t>
  </si>
  <si>
    <t xml:space="preserve">Total Cost in Kes </t>
  </si>
  <si>
    <t xml:space="preserve">RG11 Cable </t>
  </si>
  <si>
    <t>Unit Price</t>
  </si>
  <si>
    <t>Item Description</t>
  </si>
  <si>
    <t xml:space="preserve">Total in Kes </t>
  </si>
  <si>
    <t xml:space="preserve">16% Vat </t>
  </si>
  <si>
    <t xml:space="preserve">GPON SUPPLY OF  MATERIALS </t>
  </si>
  <si>
    <t xml:space="preserve">HFC SUPPLY OF MATERIALS </t>
  </si>
  <si>
    <t>SERVICES FOR TRUNKING</t>
  </si>
  <si>
    <t>SUPPLY AND DELIVERY OF TRUNKING MATERIALS</t>
  </si>
  <si>
    <t xml:space="preserve">PROVSION OF TRUCK ROLL SERVICES &amp; SUPPLY OF SUPPORT MATERIALS </t>
  </si>
  <si>
    <t>Summary by Type of Work</t>
  </si>
  <si>
    <t>Work Type Code</t>
  </si>
  <si>
    <t xml:space="preserve">Subsriber Installations HFC SFU </t>
  </si>
  <si>
    <t xml:space="preserve">Subsriber Installations HFC MDU </t>
  </si>
  <si>
    <t>HFC Existing Precabled -sites</t>
  </si>
  <si>
    <t>H10</t>
  </si>
  <si>
    <t>Existing HFC Precabled less Splitter</t>
  </si>
  <si>
    <t>H11 (Splitter billed separately as materials)</t>
  </si>
  <si>
    <t>HFC Installations RG 11</t>
  </si>
  <si>
    <t>Complex HFC - RG 11</t>
  </si>
  <si>
    <t>NEW INSTALLATION&lt;50MTS</t>
  </si>
  <si>
    <t>NEW INSTALLATION&lt;75MTS&gt;50</t>
  </si>
  <si>
    <t>NEW INSTALLATION&lt;150MTS&gt;75</t>
  </si>
  <si>
    <t>NEW INSTALLATION&lt;200MTS&gt;150</t>
  </si>
  <si>
    <t xml:space="preserve">GPON Existing Precabled </t>
  </si>
  <si>
    <t>GPON New site Precabled</t>
  </si>
  <si>
    <t>To be activated in future (G11)</t>
  </si>
  <si>
    <t xml:space="preserve">Add TV </t>
  </si>
  <si>
    <t>EQU / EQP/EQD</t>
  </si>
  <si>
    <t>Wifi extender Installation</t>
  </si>
  <si>
    <t>No Truck roll</t>
  </si>
  <si>
    <t>HSD/DDW</t>
  </si>
  <si>
    <t>Approved by:</t>
  </si>
  <si>
    <t>For Wananchi Group:</t>
  </si>
  <si>
    <t>……………………</t>
  </si>
  <si>
    <t xml:space="preserve">DROP DISCONNECT </t>
  </si>
  <si>
    <t xml:space="preserve">RG 11 Messengered Cable </t>
  </si>
  <si>
    <t>SFU/MDU Installations</t>
  </si>
  <si>
    <t>Data-Data/ Data-TV Splitter</t>
  </si>
  <si>
    <t>RG 6 Connectors</t>
  </si>
  <si>
    <t>RG 11 Connectors</t>
  </si>
  <si>
    <t>Address Level tags</t>
  </si>
  <si>
    <t>Polichem Shrink</t>
  </si>
  <si>
    <t>PRE cabled units- extra mtrs used</t>
  </si>
  <si>
    <t>FO- 2 Cable</t>
  </si>
  <si>
    <t>All Gpon New setup (50M to 200M)</t>
  </si>
  <si>
    <t>Patchcord</t>
  </si>
  <si>
    <t>Splicing Sleves</t>
  </si>
  <si>
    <t>NEW INSTALLATION&lt;75MTS&gt;200MTS</t>
  </si>
  <si>
    <t>GPON Installations</t>
  </si>
  <si>
    <t>SC Pigtails</t>
  </si>
  <si>
    <t>Gpon INstallations</t>
  </si>
  <si>
    <t>Dlink Installations</t>
  </si>
  <si>
    <t>UTP Cable</t>
  </si>
  <si>
    <t>Meter</t>
  </si>
  <si>
    <t>Piece</t>
  </si>
  <si>
    <t>P/J/Q hook</t>
  </si>
  <si>
    <t>Total</t>
  </si>
  <si>
    <t>NET Total</t>
  </si>
  <si>
    <t>HFC Materials and services Matrix per unit</t>
  </si>
  <si>
    <t>Gpon Materials and services Matrix per unit</t>
  </si>
  <si>
    <t xml:space="preserve">Support materials and Services  Total </t>
  </si>
  <si>
    <t>Installation Services for Gpon and HFC</t>
  </si>
  <si>
    <t>Trunking Services   Total</t>
  </si>
  <si>
    <t>Trunking Materials  Total</t>
  </si>
  <si>
    <t>GPON/ HFC/ TRUNKING SERVICES/SUPPORT SERVICES   2021-2023</t>
  </si>
  <si>
    <t xml:space="preserve">Total </t>
  </si>
  <si>
    <t xml:space="preserve">Material Total </t>
  </si>
  <si>
    <t>Service Total</t>
  </si>
  <si>
    <t xml:space="preserve">Services Total </t>
  </si>
  <si>
    <t>Grand Total</t>
  </si>
  <si>
    <t xml:space="preserve"> Materials Supply for Gpon and HFC</t>
  </si>
  <si>
    <t>Target price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</si>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</sst>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[$KES]\ * #,##0.00_);_([$KES]\ * \(#,##0.00\);_([$KES]\ * &quot;-&quot;??_);_(@_)"/>
    <numFmt numFmtId="165" formatCode="[$$-409]#,##0.00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[$KES]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4" fontId="10" fillId="0" borderId="0" applyFont="0" applyFill="0" applyBorder="0" applyAlignment="0" applyProtection="0"/>
  </cellStyleXfs>
  <cellXfs count="2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167" fontId="7" fillId="0" borderId="1" xfId="0" applyNumberFormat="1" applyFont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0" fillId="4" borderId="0" xfId="0" applyFill="1"/>
    <xf numFmtId="164" fontId="11" fillId="0" borderId="0" xfId="0" applyNumberFormat="1" applyFont="1" applyAlignment="1">
      <alignment horizontal="right"/>
    </xf>
    <xf numFmtId="0" fontId="0" fillId="2" borderId="0" xfId="0" applyFill="1"/>
    <xf numFmtId="0" fontId="0" fillId="5" borderId="0" xfId="0" applyFill="1"/>
    <xf numFmtId="0" fontId="6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5" xfId="0" applyBorder="1"/>
    <xf numFmtId="0" fontId="9" fillId="0" borderId="4" xfId="0" applyFont="1" applyBorder="1"/>
    <xf numFmtId="165" fontId="0" fillId="0" borderId="0" xfId="0" applyNumberFormat="1" applyAlignment="1">
      <alignment horizontal="right"/>
    </xf>
    <xf numFmtId="0" fontId="9" fillId="0" borderId="6" xfId="0" applyFont="1" applyBorder="1"/>
    <xf numFmtId="167" fontId="0" fillId="0" borderId="0" xfId="0" applyNumberFormat="1"/>
    <xf numFmtId="165" fontId="11" fillId="0" borderId="0" xfId="0" applyNumberFormat="1" applyFont="1" applyAlignment="1">
      <alignment horizontal="right"/>
    </xf>
    <xf numFmtId="0" fontId="11" fillId="0" borderId="0" xfId="0" applyFont="1"/>
    <xf numFmtId="165" fontId="1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11" fillId="0" borderId="0" xfId="0" applyNumberFormat="1" applyFont="1"/>
    <xf numFmtId="165" fontId="11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165" fontId="10" fillId="0" borderId="0" xfId="2" applyNumberFormat="1" applyAlignment="1">
      <alignment horizontal="right"/>
    </xf>
    <xf numFmtId="0" fontId="0" fillId="5" borderId="0" xfId="0" applyFill="1" applyAlignment="1">
      <alignment horizontal="center"/>
    </xf>
    <xf numFmtId="0" fontId="16" fillId="2" borderId="0" xfId="0" applyFont="1" applyFill="1"/>
    <xf numFmtId="0" fontId="0" fillId="0" borderId="8" xfId="0" applyBorder="1"/>
    <xf numFmtId="0" fontId="9" fillId="0" borderId="7" xfId="0" applyFont="1" applyBorder="1"/>
    <xf numFmtId="0" fontId="0" fillId="0" borderId="1" xfId="0" applyBorder="1" applyAlignment="1">
      <alignment horizontal="left"/>
    </xf>
    <xf numFmtId="0" fontId="1" fillId="6" borderId="10" xfId="0" applyFont="1" applyFill="1" applyBorder="1"/>
    <xf numFmtId="0" fontId="0" fillId="0" borderId="9" xfId="0" applyBorder="1" applyAlignment="1">
      <alignment horizontal="left"/>
    </xf>
    <xf numFmtId="0" fontId="1" fillId="7" borderId="3" xfId="0" applyFont="1" applyFill="1" applyBorder="1"/>
    <xf numFmtId="0" fontId="1" fillId="7" borderId="12" xfId="0" applyFont="1" applyFill="1" applyBorder="1"/>
    <xf numFmtId="0" fontId="0" fillId="0" borderId="4" xfId="0" applyBorder="1"/>
    <xf numFmtId="0" fontId="0" fillId="0" borderId="6" xfId="0" applyBorder="1"/>
    <xf numFmtId="0" fontId="0" fillId="0" borderId="16" xfId="0" applyBorder="1"/>
    <xf numFmtId="0" fontId="0" fillId="0" borderId="19" xfId="0" applyBorder="1"/>
    <xf numFmtId="0" fontId="0" fillId="0" borderId="5" xfId="0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2" xfId="0" applyBorder="1"/>
    <xf numFmtId="0" fontId="0" fillId="0" borderId="22" xfId="0" applyBorder="1" applyAlignment="1">
      <alignment horizontal="left"/>
    </xf>
    <xf numFmtId="0" fontId="0" fillId="7" borderId="2" xfId="0" applyFill="1" applyBorder="1"/>
    <xf numFmtId="0" fontId="1" fillId="7" borderId="3" xfId="0" applyFont="1" applyFill="1" applyBorder="1" applyAlignment="1">
      <alignment horizontal="center"/>
    </xf>
    <xf numFmtId="0" fontId="0" fillId="7" borderId="32" xfId="0" applyFill="1" applyBorder="1"/>
    <xf numFmtId="0" fontId="17" fillId="0" borderId="31" xfId="0" applyFont="1" applyFill="1" applyBorder="1" applyAlignment="1">
      <alignment horizontal="left" wrapText="1"/>
    </xf>
    <xf numFmtId="0" fontId="17" fillId="0" borderId="27" xfId="0" applyFont="1" applyFill="1" applyBorder="1" applyAlignment="1">
      <alignment horizontal="left" wrapText="1"/>
    </xf>
    <xf numFmtId="0" fontId="17" fillId="0" borderId="25" xfId="0" applyFont="1" applyFill="1" applyBorder="1" applyAlignment="1">
      <alignment horizontal="left" wrapText="1"/>
    </xf>
    <xf numFmtId="0" fontId="17" fillId="0" borderId="29" xfId="0" applyFont="1" applyFill="1" applyBorder="1" applyAlignment="1">
      <alignment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left"/>
    </xf>
    <xf numFmtId="0" fontId="0" fillId="0" borderId="29" xfId="0" applyFill="1" applyBorder="1" applyAlignment="1">
      <alignment horizontal="left"/>
    </xf>
    <xf numFmtId="0" fontId="1" fillId="7" borderId="38" xfId="0" applyFont="1" applyFill="1" applyBorder="1"/>
    <xf numFmtId="0" fontId="0" fillId="0" borderId="25" xfId="0" applyBorder="1" applyAlignment="1">
      <alignment horizontal="left"/>
    </xf>
    <xf numFmtId="0" fontId="0" fillId="0" borderId="39" xfId="0" applyBorder="1"/>
    <xf numFmtId="0" fontId="0" fillId="7" borderId="11" xfId="0" applyFill="1" applyBorder="1"/>
    <xf numFmtId="0" fontId="1" fillId="7" borderId="22" xfId="0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16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168" fontId="9" fillId="8" borderId="1" xfId="0" applyNumberFormat="1" applyFont="1" applyFill="1" applyBorder="1" applyAlignment="1">
      <alignment horizontal="right"/>
    </xf>
    <xf numFmtId="168" fontId="9" fillId="8" borderId="5" xfId="0" applyNumberFormat="1" applyFont="1" applyFill="1" applyBorder="1" applyAlignment="1">
      <alignment horizontal="right"/>
    </xf>
    <xf numFmtId="168" fontId="9" fillId="8" borderId="14" xfId="0" applyNumberFormat="1" applyFont="1" applyFill="1" applyBorder="1" applyAlignment="1">
      <alignment horizontal="right"/>
    </xf>
    <xf numFmtId="168" fontId="9" fillId="8" borderId="20" xfId="0" applyNumberFormat="1" applyFont="1" applyFill="1" applyBorder="1" applyAlignment="1">
      <alignment horizontal="right"/>
    </xf>
    <xf numFmtId="0" fontId="9" fillId="0" borderId="16" xfId="0" applyFont="1" applyBorder="1"/>
    <xf numFmtId="0" fontId="0" fillId="0" borderId="7" xfId="0" applyBorder="1"/>
    <xf numFmtId="168" fontId="0" fillId="2" borderId="0" xfId="0" applyNumberFormat="1" applyFill="1" applyBorder="1" applyAlignment="1">
      <alignment horizontal="right"/>
    </xf>
    <xf numFmtId="168" fontId="11" fillId="2" borderId="0" xfId="0" applyNumberFormat="1" applyFont="1" applyFill="1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horizontal="center"/>
    </xf>
    <xf numFmtId="0" fontId="9" fillId="0" borderId="33" xfId="0" applyFont="1" applyBorder="1"/>
    <xf numFmtId="0" fontId="9" fillId="0" borderId="34" xfId="0" applyFont="1" applyBorder="1"/>
    <xf numFmtId="0" fontId="13" fillId="0" borderId="34" xfId="0" applyFont="1" applyBorder="1"/>
    <xf numFmtId="0" fontId="14" fillId="0" borderId="34" xfId="0" applyFont="1" applyBorder="1"/>
    <xf numFmtId="0" fontId="0" fillId="0" borderId="45" xfId="0" applyBorder="1"/>
    <xf numFmtId="165" fontId="9" fillId="7" borderId="40" xfId="0" applyNumberFormat="1" applyFont="1" applyFill="1" applyBorder="1" applyAlignment="1">
      <alignment horizontal="right"/>
    </xf>
    <xf numFmtId="165" fontId="9" fillId="7" borderId="0" xfId="0" applyNumberFormat="1" applyFont="1" applyFill="1" applyBorder="1" applyAlignment="1">
      <alignment horizontal="right"/>
    </xf>
    <xf numFmtId="165" fontId="9" fillId="7" borderId="24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8" fillId="8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168" fontId="0" fillId="8" borderId="14" xfId="0" applyNumberFormat="1" applyFill="1" applyBorder="1"/>
    <xf numFmtId="168" fontId="0" fillId="8" borderId="15" xfId="0" applyNumberFormat="1" applyFill="1" applyBorder="1"/>
    <xf numFmtId="168" fontId="0" fillId="8" borderId="17" xfId="0" applyNumberFormat="1" applyFill="1" applyBorder="1"/>
    <xf numFmtId="168" fontId="0" fillId="8" borderId="20" xfId="0" applyNumberFormat="1" applyFill="1" applyBorder="1"/>
    <xf numFmtId="168" fontId="1" fillId="8" borderId="3" xfId="0" applyNumberFormat="1" applyFont="1" applyFill="1" applyBorder="1"/>
    <xf numFmtId="168" fontId="1" fillId="8" borderId="10" xfId="0" applyNumberFormat="1" applyFont="1" applyFill="1" applyBorder="1"/>
    <xf numFmtId="168" fontId="0" fillId="8" borderId="5" xfId="0" applyNumberFormat="1" applyFill="1" applyBorder="1"/>
    <xf numFmtId="168" fontId="0" fillId="8" borderId="1" xfId="0" applyNumberFormat="1" applyFill="1" applyBorder="1"/>
    <xf numFmtId="168" fontId="0" fillId="8" borderId="22" xfId="0" applyNumberFormat="1" applyFill="1" applyBorder="1"/>
    <xf numFmtId="168" fontId="0" fillId="8" borderId="9" xfId="0" applyNumberFormat="1" applyFill="1" applyBorder="1"/>
    <xf numFmtId="168" fontId="0" fillId="8" borderId="8" xfId="0" applyNumberFormat="1" applyFill="1" applyBorder="1"/>
    <xf numFmtId="168" fontId="1" fillId="8" borderId="23" xfId="0" applyNumberFormat="1" applyFont="1" applyFill="1" applyBorder="1"/>
    <xf numFmtId="168" fontId="1" fillId="8" borderId="13" xfId="0" applyNumberFormat="1" applyFont="1" applyFill="1" applyBorder="1"/>
    <xf numFmtId="168" fontId="1" fillId="8" borderId="21" xfId="0" applyNumberFormat="1" applyFont="1" applyFill="1" applyBorder="1"/>
    <xf numFmtId="168" fontId="0" fillId="8" borderId="5" xfId="0" applyNumberFormat="1" applyFill="1" applyBorder="1" applyAlignment="1">
      <alignment horizontal="left"/>
    </xf>
    <xf numFmtId="168" fontId="0" fillId="8" borderId="1" xfId="0" applyNumberFormat="1" applyFill="1" applyBorder="1" applyAlignment="1">
      <alignment horizontal="left"/>
    </xf>
    <xf numFmtId="168" fontId="0" fillId="8" borderId="22" xfId="0" applyNumberFormat="1" applyFill="1" applyBorder="1" applyAlignment="1">
      <alignment horizontal="left"/>
    </xf>
    <xf numFmtId="0" fontId="1" fillId="6" borderId="2" xfId="0" applyFont="1" applyFill="1" applyBorder="1"/>
    <xf numFmtId="0" fontId="0" fillId="0" borderId="11" xfId="0" applyBorder="1"/>
    <xf numFmtId="0" fontId="0" fillId="10" borderId="11" xfId="0" applyFill="1" applyBorder="1" applyAlignment="1">
      <alignment horizontal="center"/>
    </xf>
    <xf numFmtId="0" fontId="1" fillId="4" borderId="1" xfId="0" applyFont="1" applyFill="1" applyBorder="1"/>
    <xf numFmtId="168" fontId="9" fillId="8" borderId="8" xfId="0" applyNumberFormat="1" applyFont="1" applyFill="1" applyBorder="1" applyAlignment="1">
      <alignment horizontal="right"/>
    </xf>
    <xf numFmtId="168" fontId="9" fillId="8" borderId="51" xfId="0" applyNumberFormat="1" applyFont="1" applyFill="1" applyBorder="1" applyAlignment="1">
      <alignment horizontal="right"/>
    </xf>
    <xf numFmtId="0" fontId="0" fillId="0" borderId="9" xfId="0" applyBorder="1"/>
    <xf numFmtId="0" fontId="0" fillId="0" borderId="42" xfId="0" applyBorder="1"/>
    <xf numFmtId="0" fontId="0" fillId="0" borderId="52" xfId="0" applyBorder="1"/>
    <xf numFmtId="0" fontId="0" fillId="0" borderId="53" xfId="0" applyBorder="1"/>
    <xf numFmtId="0" fontId="0" fillId="0" borderId="24" xfId="0" applyBorder="1"/>
    <xf numFmtId="168" fontId="0" fillId="9" borderId="33" xfId="0" applyNumberFormat="1" applyFill="1" applyBorder="1"/>
    <xf numFmtId="168" fontId="0" fillId="9" borderId="34" xfId="0" applyNumberFormat="1" applyFill="1" applyBorder="1"/>
    <xf numFmtId="168" fontId="0" fillId="9" borderId="35" xfId="0" applyNumberFormat="1" applyFill="1" applyBorder="1"/>
    <xf numFmtId="0" fontId="1" fillId="6" borderId="32" xfId="0" applyFont="1" applyFill="1" applyBorder="1"/>
    <xf numFmtId="0" fontId="1" fillId="6" borderId="11" xfId="0" applyFont="1" applyFill="1" applyBorder="1"/>
    <xf numFmtId="0" fontId="0" fillId="0" borderId="41" xfId="0" applyBorder="1"/>
    <xf numFmtId="0" fontId="1" fillId="0" borderId="0" xfId="0" applyFont="1" applyFill="1" applyBorder="1" applyAlignment="1">
      <alignment horizontal="center"/>
    </xf>
    <xf numFmtId="164" fontId="0" fillId="11" borderId="15" xfId="0" applyNumberFormat="1" applyFill="1" applyBorder="1"/>
    <xf numFmtId="164" fontId="0" fillId="0" borderId="0" xfId="0" applyNumberFormat="1"/>
    <xf numFmtId="0" fontId="1" fillId="0" borderId="0" xfId="0" applyFont="1"/>
    <xf numFmtId="168" fontId="1" fillId="6" borderId="10" xfId="0" applyNumberFormat="1" applyFont="1" applyFill="1" applyBorder="1"/>
    <xf numFmtId="0" fontId="1" fillId="6" borderId="3" xfId="0" applyFont="1" applyFill="1" applyBorder="1"/>
    <xf numFmtId="0" fontId="0" fillId="0" borderId="55" xfId="0" applyBorder="1"/>
    <xf numFmtId="164" fontId="0" fillId="11" borderId="20" xfId="0" applyNumberFormat="1" applyFill="1" applyBorder="1"/>
    <xf numFmtId="0" fontId="0" fillId="6" borderId="2" xfId="0" applyFill="1" applyBorder="1"/>
    <xf numFmtId="0" fontId="1" fillId="6" borderId="3" xfId="0" applyFont="1" applyFill="1" applyBorder="1" applyAlignment="1">
      <alignment horizontal="center"/>
    </xf>
    <xf numFmtId="0" fontId="1" fillId="6" borderId="5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8" fontId="0" fillId="8" borderId="4" xfId="0" applyNumberFormat="1" applyFill="1" applyBorder="1" applyAlignment="1">
      <alignment horizontal="right"/>
    </xf>
    <xf numFmtId="168" fontId="0" fillId="8" borderId="14" xfId="0" applyNumberFormat="1" applyFill="1" applyBorder="1" applyAlignment="1">
      <alignment horizontal="right"/>
    </xf>
    <xf numFmtId="168" fontId="11" fillId="8" borderId="6" xfId="0" applyNumberFormat="1" applyFont="1" applyFill="1" applyBorder="1" applyAlignment="1">
      <alignment horizontal="right"/>
    </xf>
    <xf numFmtId="168" fontId="11" fillId="8" borderId="15" xfId="0" applyNumberFormat="1" applyFont="1" applyFill="1" applyBorder="1" applyAlignment="1">
      <alignment horizontal="right"/>
    </xf>
    <xf numFmtId="168" fontId="11" fillId="8" borderId="16" xfId="0" applyNumberFormat="1" applyFont="1" applyFill="1" applyBorder="1" applyAlignment="1">
      <alignment horizontal="right"/>
    </xf>
    <xf numFmtId="168" fontId="11" fillId="8" borderId="17" xfId="0" applyNumberFormat="1" applyFont="1" applyFill="1" applyBorder="1" applyAlignment="1">
      <alignment horizontal="right"/>
    </xf>
    <xf numFmtId="0" fontId="1" fillId="7" borderId="17" xfId="0" applyFont="1" applyFill="1" applyBorder="1" applyAlignment="1">
      <alignment horizontal="right" vertical="center"/>
    </xf>
    <xf numFmtId="168" fontId="1" fillId="8" borderId="19" xfId="0" applyNumberFormat="1" applyFont="1" applyFill="1" applyBorder="1"/>
    <xf numFmtId="168" fontId="1" fillId="8" borderId="20" xfId="0" applyNumberFormat="1" applyFont="1" applyFill="1" applyBorder="1"/>
    <xf numFmtId="168" fontId="1" fillId="8" borderId="6" xfId="0" applyNumberFormat="1" applyFont="1" applyFill="1" applyBorder="1"/>
    <xf numFmtId="168" fontId="1" fillId="8" borderId="15" xfId="0" applyNumberFormat="1" applyFont="1" applyFill="1" applyBorder="1"/>
    <xf numFmtId="168" fontId="1" fillId="8" borderId="16" xfId="0" applyNumberFormat="1" applyFont="1" applyFill="1" applyBorder="1"/>
    <xf numFmtId="168" fontId="1" fillId="8" borderId="17" xfId="0" applyNumberFormat="1" applyFont="1" applyFill="1" applyBorder="1"/>
    <xf numFmtId="168" fontId="1" fillId="8" borderId="4" xfId="0" applyNumberFormat="1" applyFont="1" applyFill="1" applyBorder="1"/>
    <xf numFmtId="168" fontId="1" fillId="8" borderId="14" xfId="0" applyNumberFormat="1" applyFont="1" applyFill="1" applyBorder="1"/>
    <xf numFmtId="0" fontId="1" fillId="4" borderId="0" xfId="0" applyFont="1" applyFill="1"/>
    <xf numFmtId="0" fontId="1" fillId="0" borderId="16" xfId="0" applyFont="1" applyBorder="1"/>
    <xf numFmtId="0" fontId="1" fillId="0" borderId="22" xfId="0" applyFont="1" applyBorder="1"/>
    <xf numFmtId="164" fontId="1" fillId="6" borderId="17" xfId="0" applyNumberFormat="1" applyFont="1" applyFill="1" applyBorder="1"/>
    <xf numFmtId="0" fontId="1" fillId="0" borderId="37" xfId="0" applyFont="1" applyBorder="1"/>
    <xf numFmtId="0" fontId="1" fillId="6" borderId="30" xfId="0" applyFont="1" applyFill="1" applyBorder="1"/>
    <xf numFmtId="168" fontId="1" fillId="9" borderId="33" xfId="0" applyNumberFormat="1" applyFont="1" applyFill="1" applyBorder="1"/>
    <xf numFmtId="0" fontId="1" fillId="6" borderId="26" xfId="0" applyFont="1" applyFill="1" applyBorder="1"/>
    <xf numFmtId="168" fontId="1" fillId="9" borderId="34" xfId="0" applyNumberFormat="1" applyFont="1" applyFill="1" applyBorder="1"/>
    <xf numFmtId="0" fontId="1" fillId="0" borderId="43" xfId="0" applyFont="1" applyBorder="1"/>
    <xf numFmtId="0" fontId="1" fillId="6" borderId="28" xfId="0" applyFont="1" applyFill="1" applyBorder="1"/>
    <xf numFmtId="168" fontId="1" fillId="9" borderId="35" xfId="0" applyNumberFormat="1" applyFont="1" applyFill="1" applyBorder="1"/>
    <xf numFmtId="0" fontId="12" fillId="2" borderId="49" xfId="0" applyFont="1" applyFill="1" applyBorder="1" applyAlignment="1">
      <alignment vertical="center"/>
    </xf>
    <xf numFmtId="0" fontId="5" fillId="2" borderId="43" xfId="0" applyFont="1" applyFill="1" applyBorder="1"/>
    <xf numFmtId="0" fontId="5" fillId="2" borderId="48" xfId="0" applyFont="1" applyFill="1" applyBorder="1"/>
    <xf numFmtId="0" fontId="5" fillId="2" borderId="50" xfId="0" applyFont="1" applyFill="1" applyBorder="1"/>
    <xf numFmtId="0" fontId="0" fillId="2" borderId="32" xfId="0" applyFill="1" applyBorder="1"/>
    <xf numFmtId="0" fontId="0" fillId="2" borderId="47" xfId="0" applyFill="1" applyBorder="1"/>
    <xf numFmtId="0" fontId="0" fillId="2" borderId="18" xfId="0" applyFill="1" applyBorder="1"/>
    <xf numFmtId="164" fontId="0" fillId="12" borderId="20" xfId="0" applyNumberFormat="1" applyFill="1" applyBorder="1"/>
    <xf numFmtId="164" fontId="0" fillId="12" borderId="15" xfId="0" applyNumberFormat="1" applyFill="1" applyBorder="1"/>
    <xf numFmtId="164" fontId="1" fillId="0" borderId="0" xfId="0" applyNumberFormat="1" applyFont="1"/>
    <xf numFmtId="0" fontId="1" fillId="6" borderId="54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6" fillId="2" borderId="49" xfId="0" applyFont="1" applyFill="1" applyBorder="1" applyAlignment="1">
      <alignment horizontal="center"/>
    </xf>
    <xf numFmtId="0" fontId="16" fillId="2" borderId="48" xfId="0" applyFont="1" applyFill="1" applyBorder="1" applyAlignment="1">
      <alignment horizontal="center"/>
    </xf>
    <xf numFmtId="0" fontId="16" fillId="2" borderId="50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9" fillId="7" borderId="43" xfId="0" applyNumberFormat="1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10" borderId="32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8" xfId="0" applyBorder="1" applyAlignment="1">
      <alignment horizontal="center"/>
    </xf>
    <xf numFmtId="168" fontId="1" fillId="8" borderId="30" xfId="0" applyNumberFormat="1" applyFont="1" applyFill="1" applyBorder="1" applyAlignment="1">
      <alignment horizontal="center"/>
    </xf>
    <xf numFmtId="168" fontId="1" fillId="8" borderId="31" xfId="0" applyNumberFormat="1" applyFont="1" applyFill="1" applyBorder="1" applyAlignment="1">
      <alignment horizontal="center"/>
    </xf>
    <xf numFmtId="168" fontId="1" fillId="8" borderId="26" xfId="0" applyNumberFormat="1" applyFont="1" applyFill="1" applyBorder="1" applyAlignment="1">
      <alignment horizontal="center"/>
    </xf>
    <xf numFmtId="168" fontId="1" fillId="8" borderId="27" xfId="0" applyNumberFormat="1" applyFont="1" applyFill="1" applyBorder="1" applyAlignment="1">
      <alignment horizontal="center"/>
    </xf>
    <xf numFmtId="168" fontId="1" fillId="8" borderId="28" xfId="0" applyNumberFormat="1" applyFont="1" applyFill="1" applyBorder="1" applyAlignment="1">
      <alignment horizontal="center"/>
    </xf>
    <xf numFmtId="168" fontId="1" fillId="8" borderId="29" xfId="0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 vertical="center" wrapText="1"/>
    </xf>
    <xf numFmtId="0" fontId="1" fillId="4" borderId="0" xfId="0" applyFont="1" applyFill="1" applyBorder="1"/>
  </cellXfs>
  <cellStyles count="3">
    <cellStyle name="Currency" xfId="2" builtinId="4"/>
    <cellStyle name="Normal" xfId="0" builtinId="0"/>
    <cellStyle name="Normal 1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18"/>
  <sheetViews>
    <sheetView topLeftCell="A6" workbookViewId="0">
      <selection activeCell="G14" sqref="G14"/>
    </sheetView>
  </sheetViews>
  <sheetFormatPr defaultRowHeight="14.5" x14ac:dyDescent="0.35"/>
  <cols>
    <col min="1" max="1" width="3.81640625" customWidth="1"/>
    <col min="3" max="3" width="60" bestFit="1" customWidth="1"/>
    <col min="4" max="4" width="38.26953125" customWidth="1"/>
  </cols>
  <sheetData>
    <row r="7" spans="2:4" ht="15" thickBot="1" x14ac:dyDescent="0.4"/>
    <row r="8" spans="2:4" ht="29.25" customHeight="1" thickBot="1" x14ac:dyDescent="0.4">
      <c r="B8" s="67" t="s">
        <v>85</v>
      </c>
      <c r="C8" s="132" t="s">
        <v>181</v>
      </c>
      <c r="D8" s="133" t="s">
        <v>119</v>
      </c>
    </row>
    <row r="9" spans="2:4" x14ac:dyDescent="0.35">
      <c r="B9" s="59">
        <v>1</v>
      </c>
      <c r="C9" s="125" t="s">
        <v>178</v>
      </c>
      <c r="D9" s="129">
        <f>'Installations services Gpon-HFC'!E22</f>
        <v>42780</v>
      </c>
    </row>
    <row r="10" spans="2:4" x14ac:dyDescent="0.35">
      <c r="B10" s="60">
        <v>2</v>
      </c>
      <c r="C10" s="126" t="s">
        <v>187</v>
      </c>
      <c r="D10" s="130">
        <f>'Materials Supply  for Gpon -HFC'!E36</f>
        <v>2470</v>
      </c>
    </row>
    <row r="11" spans="2:4" x14ac:dyDescent="0.35">
      <c r="B11" s="60">
        <v>3</v>
      </c>
      <c r="C11" s="127" t="s">
        <v>176</v>
      </c>
      <c r="D11" s="130">
        <f>'Gpon Materials per unit'!I16+'Gpon Materials per unit'!N16+'Gpon Materials per unit'!R16+'Gpon Materials per unit'!V16</f>
        <v>13936</v>
      </c>
    </row>
    <row r="12" spans="2:4" x14ac:dyDescent="0.35">
      <c r="B12" s="60">
        <v>4</v>
      </c>
      <c r="C12" s="127" t="s">
        <v>175</v>
      </c>
      <c r="D12" s="130">
        <f>'HFC Materials per unit'!F23+'HFC Materials per unit'!K23+'HFC Materials per unit'!P23</f>
        <v>9143</v>
      </c>
    </row>
    <row r="13" spans="2:4" x14ac:dyDescent="0.35">
      <c r="B13" s="60">
        <v>5</v>
      </c>
      <c r="C13" s="127" t="s">
        <v>180</v>
      </c>
      <c r="D13" s="130">
        <f>'Trunking Materials'!G16</f>
        <v>4565</v>
      </c>
    </row>
    <row r="14" spans="2:4" x14ac:dyDescent="0.35">
      <c r="B14" s="60">
        <v>6</v>
      </c>
      <c r="C14" s="127" t="s">
        <v>179</v>
      </c>
      <c r="D14" s="130">
        <f>'Trunking Services '!G16</f>
        <v>2455</v>
      </c>
    </row>
    <row r="15" spans="2:4" ht="15" thickBot="1" x14ac:dyDescent="0.4">
      <c r="B15" s="60">
        <v>7</v>
      </c>
      <c r="C15" s="128" t="s">
        <v>177</v>
      </c>
      <c r="D15" s="131">
        <f>'Support Materials'!G24</f>
        <v>4168.96</v>
      </c>
    </row>
    <row r="16" spans="2:4" s="138" customFormat="1" x14ac:dyDescent="0.35">
      <c r="B16" s="166"/>
      <c r="C16" s="167" t="s">
        <v>107</v>
      </c>
      <c r="D16" s="168">
        <f>SUM(D9:D15)</f>
        <v>79517.960000000006</v>
      </c>
    </row>
    <row r="17" spans="2:4" s="138" customFormat="1" x14ac:dyDescent="0.35">
      <c r="B17" s="166"/>
      <c r="C17" s="169" t="s">
        <v>120</v>
      </c>
      <c r="D17" s="170">
        <f>D16*16%</f>
        <v>12722.873600000001</v>
      </c>
    </row>
    <row r="18" spans="2:4" s="138" customFormat="1" ht="15" thickBot="1" x14ac:dyDescent="0.4">
      <c r="B18" s="171"/>
      <c r="C18" s="172" t="s">
        <v>114</v>
      </c>
      <c r="D18" s="173">
        <f>D16+D17</f>
        <v>92240.833600000013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" zoomScale="93" zoomScaleNormal="93" workbookViewId="0">
      <selection activeCell="E14" sqref="E14"/>
    </sheetView>
  </sheetViews>
  <sheetFormatPr defaultRowHeight="14.5" x14ac:dyDescent="0.35"/>
  <cols>
    <col min="1" max="1" width="3.90625" customWidth="1"/>
    <col min="2" max="2" width="29.54296875" customWidth="1"/>
    <col min="3" max="3" width="29.7265625" customWidth="1"/>
    <col min="4" max="4" width="5.453125" customWidth="1"/>
    <col min="5" max="5" width="14.7265625" customWidth="1"/>
    <col min="6" max="6" width="14.453125" bestFit="1" customWidth="1"/>
    <col min="7" max="7" width="14.36328125" customWidth="1"/>
  </cols>
  <sheetData>
    <row r="1" spans="1:7" ht="15" thickBot="1" x14ac:dyDescent="0.4"/>
    <row r="2" spans="1:7" ht="27.75" customHeight="1" thickBot="1" x14ac:dyDescent="0.4">
      <c r="A2" s="143"/>
      <c r="B2" s="144" t="s">
        <v>126</v>
      </c>
      <c r="C2" s="144" t="s">
        <v>127</v>
      </c>
      <c r="D2" s="145" t="s">
        <v>104</v>
      </c>
      <c r="E2" s="146" t="s">
        <v>84</v>
      </c>
      <c r="F2" s="135" t="s">
        <v>188</v>
      </c>
    </row>
    <row r="3" spans="1:7" ht="22.5" customHeight="1" x14ac:dyDescent="0.35">
      <c r="A3" s="47">
        <v>1</v>
      </c>
      <c r="B3" s="124" t="s">
        <v>128</v>
      </c>
      <c r="C3" s="124" t="s">
        <v>35</v>
      </c>
      <c r="D3" s="141" t="s">
        <v>106</v>
      </c>
      <c r="E3" s="142">
        <v>2310</v>
      </c>
      <c r="F3" s="181">
        <v>2088.5</v>
      </c>
      <c r="G3" s="137">
        <f>E3-F3</f>
        <v>221.5</v>
      </c>
    </row>
    <row r="4" spans="1:7" x14ac:dyDescent="0.35">
      <c r="A4" s="45">
        <v>2</v>
      </c>
      <c r="B4" s="1" t="s">
        <v>129</v>
      </c>
      <c r="C4" s="1" t="s">
        <v>36</v>
      </c>
      <c r="D4" s="134" t="s">
        <v>106</v>
      </c>
      <c r="E4" s="136">
        <v>1870</v>
      </c>
      <c r="F4" s="181">
        <v>2140.5</v>
      </c>
      <c r="G4" s="137">
        <f t="shared" ref="G4:G21" si="0">E4-F4</f>
        <v>-270.5</v>
      </c>
    </row>
    <row r="5" spans="1:7" x14ac:dyDescent="0.35">
      <c r="A5" s="45">
        <v>3</v>
      </c>
      <c r="B5" s="1" t="s">
        <v>37</v>
      </c>
      <c r="C5" s="1" t="s">
        <v>38</v>
      </c>
      <c r="D5" s="134" t="s">
        <v>106</v>
      </c>
      <c r="E5" s="136">
        <v>1870</v>
      </c>
      <c r="F5" s="181">
        <v>2140.5</v>
      </c>
      <c r="G5" s="137">
        <f t="shared" si="0"/>
        <v>-270.5</v>
      </c>
    </row>
    <row r="6" spans="1:7" x14ac:dyDescent="0.35">
      <c r="A6" s="45">
        <v>4</v>
      </c>
      <c r="B6" s="1" t="s">
        <v>39</v>
      </c>
      <c r="C6" s="1" t="s">
        <v>40</v>
      </c>
      <c r="D6" s="134" t="s">
        <v>106</v>
      </c>
      <c r="E6" s="136">
        <v>2335</v>
      </c>
      <c r="F6" s="181">
        <v>2140.5</v>
      </c>
      <c r="G6" s="137">
        <f t="shared" si="0"/>
        <v>194.5</v>
      </c>
    </row>
    <row r="7" spans="1:7" x14ac:dyDescent="0.35">
      <c r="A7" s="45">
        <v>5</v>
      </c>
      <c r="B7" s="1" t="s">
        <v>130</v>
      </c>
      <c r="C7" s="1" t="s">
        <v>131</v>
      </c>
      <c r="D7" s="134" t="s">
        <v>106</v>
      </c>
      <c r="E7" s="136">
        <v>2000</v>
      </c>
      <c r="F7" s="181">
        <v>2000</v>
      </c>
      <c r="G7" s="137">
        <f t="shared" si="0"/>
        <v>0</v>
      </c>
    </row>
    <row r="8" spans="1:7" x14ac:dyDescent="0.35">
      <c r="A8" s="45">
        <v>6</v>
      </c>
      <c r="B8" s="1" t="s">
        <v>132</v>
      </c>
      <c r="C8" s="1" t="s">
        <v>133</v>
      </c>
      <c r="D8" s="134" t="s">
        <v>106</v>
      </c>
      <c r="E8" s="136">
        <v>2140</v>
      </c>
      <c r="F8" s="181">
        <v>2140.5</v>
      </c>
      <c r="G8" s="137">
        <f t="shared" si="0"/>
        <v>-0.5</v>
      </c>
    </row>
    <row r="9" spans="1:7" x14ac:dyDescent="0.35">
      <c r="A9" s="45">
        <v>7</v>
      </c>
      <c r="B9" s="1" t="s">
        <v>134</v>
      </c>
      <c r="C9" s="1" t="s">
        <v>135</v>
      </c>
      <c r="D9" s="134" t="s">
        <v>106</v>
      </c>
      <c r="E9" s="136">
        <v>3750</v>
      </c>
      <c r="F9" s="181">
        <v>2140.5</v>
      </c>
      <c r="G9" s="137">
        <f t="shared" si="0"/>
        <v>1609.5</v>
      </c>
    </row>
    <row r="10" spans="1:7" x14ac:dyDescent="0.35">
      <c r="A10" s="45">
        <v>8</v>
      </c>
      <c r="B10" s="1" t="s">
        <v>34</v>
      </c>
      <c r="C10" s="1" t="s">
        <v>136</v>
      </c>
      <c r="D10" s="134" t="s">
        <v>106</v>
      </c>
      <c r="E10" s="136">
        <v>3075</v>
      </c>
      <c r="F10" s="182">
        <v>3256.5</v>
      </c>
      <c r="G10" s="137">
        <f t="shared" si="0"/>
        <v>-181.5</v>
      </c>
    </row>
    <row r="11" spans="1:7" x14ac:dyDescent="0.35">
      <c r="A11" s="45">
        <v>9</v>
      </c>
      <c r="B11" s="1" t="s">
        <v>34</v>
      </c>
      <c r="C11" s="1" t="s">
        <v>137</v>
      </c>
      <c r="D11" s="134" t="s">
        <v>106</v>
      </c>
      <c r="E11" s="136">
        <v>3550</v>
      </c>
      <c r="F11" s="182">
        <v>3256.5</v>
      </c>
      <c r="G11" s="137">
        <f t="shared" si="0"/>
        <v>293.5</v>
      </c>
    </row>
    <row r="12" spans="1:7" x14ac:dyDescent="0.35">
      <c r="A12" s="45">
        <v>10</v>
      </c>
      <c r="B12" s="1" t="s">
        <v>34</v>
      </c>
      <c r="C12" s="1" t="s">
        <v>138</v>
      </c>
      <c r="D12" s="134" t="s">
        <v>106</v>
      </c>
      <c r="E12" s="136">
        <v>4130</v>
      </c>
      <c r="F12" s="182">
        <v>3256.5</v>
      </c>
      <c r="G12" s="137">
        <f t="shared" si="0"/>
        <v>873.5</v>
      </c>
    </row>
    <row r="13" spans="1:7" x14ac:dyDescent="0.35">
      <c r="A13" s="45">
        <v>11</v>
      </c>
      <c r="B13" s="1" t="s">
        <v>34</v>
      </c>
      <c r="C13" s="1" t="s">
        <v>139</v>
      </c>
      <c r="D13" s="134" t="s">
        <v>106</v>
      </c>
      <c r="E13" s="136">
        <v>4750</v>
      </c>
      <c r="F13" s="182">
        <v>3256.5</v>
      </c>
      <c r="G13" s="137">
        <f t="shared" si="0"/>
        <v>1493.5</v>
      </c>
    </row>
    <row r="14" spans="1:7" x14ac:dyDescent="0.35">
      <c r="A14" s="45">
        <v>12</v>
      </c>
      <c r="B14" s="1" t="s">
        <v>140</v>
      </c>
      <c r="C14" s="1" t="s">
        <v>41</v>
      </c>
      <c r="D14" s="134" t="s">
        <v>106</v>
      </c>
      <c r="E14" s="136">
        <v>2600</v>
      </c>
      <c r="F14" s="182">
        <v>3256.5</v>
      </c>
      <c r="G14" s="137">
        <f t="shared" si="0"/>
        <v>-656.5</v>
      </c>
    </row>
    <row r="15" spans="1:7" x14ac:dyDescent="0.35">
      <c r="A15" s="45">
        <v>13</v>
      </c>
      <c r="B15" s="1" t="s">
        <v>141</v>
      </c>
      <c r="C15" s="1" t="s">
        <v>142</v>
      </c>
      <c r="D15" s="134" t="s">
        <v>106</v>
      </c>
      <c r="E15" s="136">
        <v>2000</v>
      </c>
      <c r="F15" s="182">
        <v>2000</v>
      </c>
      <c r="G15" s="137">
        <f t="shared" si="0"/>
        <v>0</v>
      </c>
    </row>
    <row r="16" spans="1:7" x14ac:dyDescent="0.35">
      <c r="A16" s="45">
        <v>14</v>
      </c>
      <c r="B16" s="1" t="s">
        <v>143</v>
      </c>
      <c r="C16" s="1" t="s">
        <v>42</v>
      </c>
      <c r="D16" s="134" t="s">
        <v>106</v>
      </c>
      <c r="E16" s="136">
        <v>2100</v>
      </c>
      <c r="F16" s="182">
        <v>2000</v>
      </c>
      <c r="G16" s="137">
        <f t="shared" si="0"/>
        <v>100</v>
      </c>
    </row>
    <row r="17" spans="1:7" x14ac:dyDescent="0.35">
      <c r="A17" s="45">
        <v>15</v>
      </c>
      <c r="B17" s="1" t="s">
        <v>143</v>
      </c>
      <c r="C17" s="1" t="s">
        <v>43</v>
      </c>
      <c r="D17" s="134" t="s">
        <v>106</v>
      </c>
      <c r="E17" s="136">
        <v>1700</v>
      </c>
      <c r="F17" s="182">
        <v>1600</v>
      </c>
      <c r="G17" s="137">
        <f t="shared" si="0"/>
        <v>100</v>
      </c>
    </row>
    <row r="18" spans="1:7" x14ac:dyDescent="0.35">
      <c r="A18" s="45">
        <v>16</v>
      </c>
      <c r="B18" s="1" t="s">
        <v>44</v>
      </c>
      <c r="C18" s="1" t="s">
        <v>144</v>
      </c>
      <c r="D18" s="134" t="s">
        <v>106</v>
      </c>
      <c r="E18" s="136">
        <v>850</v>
      </c>
      <c r="F18" s="182">
        <v>760</v>
      </c>
      <c r="G18" s="137">
        <f t="shared" si="0"/>
        <v>90</v>
      </c>
    </row>
    <row r="19" spans="1:7" x14ac:dyDescent="0.35">
      <c r="A19" s="45">
        <v>17</v>
      </c>
      <c r="B19" s="1" t="s">
        <v>145</v>
      </c>
      <c r="C19" s="1" t="s">
        <v>45</v>
      </c>
      <c r="D19" s="134" t="s">
        <v>106</v>
      </c>
      <c r="E19" s="136">
        <v>800</v>
      </c>
      <c r="F19" s="182">
        <v>700</v>
      </c>
      <c r="G19" s="137">
        <f t="shared" si="0"/>
        <v>100</v>
      </c>
    </row>
    <row r="20" spans="1:7" x14ac:dyDescent="0.35">
      <c r="A20" s="45">
        <v>18</v>
      </c>
      <c r="B20" s="1" t="s">
        <v>145</v>
      </c>
      <c r="C20" s="1" t="s">
        <v>146</v>
      </c>
      <c r="D20" s="134" t="s">
        <v>106</v>
      </c>
      <c r="E20" s="136">
        <v>500</v>
      </c>
      <c r="F20" s="182">
        <v>456</v>
      </c>
      <c r="G20" s="137">
        <f t="shared" si="0"/>
        <v>44</v>
      </c>
    </row>
    <row r="21" spans="1:7" x14ac:dyDescent="0.35">
      <c r="A21" s="45">
        <v>19</v>
      </c>
      <c r="B21" s="1" t="s">
        <v>151</v>
      </c>
      <c r="C21" s="1" t="s">
        <v>147</v>
      </c>
      <c r="D21" s="134" t="s">
        <v>106</v>
      </c>
      <c r="E21" s="136">
        <v>450</v>
      </c>
      <c r="F21" s="182">
        <v>400</v>
      </c>
      <c r="G21" s="137">
        <f t="shared" si="0"/>
        <v>50</v>
      </c>
    </row>
    <row r="22" spans="1:7" s="138" customFormat="1" ht="15" thickBot="1" x14ac:dyDescent="0.4">
      <c r="A22" s="163"/>
      <c r="B22" s="164"/>
      <c r="C22" s="184" t="s">
        <v>173</v>
      </c>
      <c r="D22" s="185"/>
      <c r="E22" s="165">
        <f>SUM(E3:E21)</f>
        <v>42780</v>
      </c>
      <c r="F22" s="183">
        <f>SUM(F3:F21)</f>
        <v>38989.5</v>
      </c>
    </row>
    <row r="23" spans="1:7" x14ac:dyDescent="0.35">
      <c r="E23" s="137"/>
    </row>
    <row r="31" spans="1:7" x14ac:dyDescent="0.35">
      <c r="B31" t="s">
        <v>148</v>
      </c>
    </row>
    <row r="32" spans="1:7" x14ac:dyDescent="0.35">
      <c r="B32" t="s">
        <v>149</v>
      </c>
    </row>
    <row r="34" spans="2:2" x14ac:dyDescent="0.35">
      <c r="B34" t="s">
        <v>150</v>
      </c>
    </row>
    <row r="36" spans="2:2" x14ac:dyDescent="0.35">
      <c r="B36" t="s">
        <v>150</v>
      </c>
    </row>
  </sheetData>
  <mergeCells count="1">
    <mergeCell ref="C22:D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20" workbookViewId="0">
      <selection activeCell="G11" sqref="G11"/>
    </sheetView>
  </sheetViews>
  <sheetFormatPr defaultRowHeight="14.5" x14ac:dyDescent="0.35"/>
  <cols>
    <col min="2" max="2" width="33.54296875" bestFit="1" customWidth="1"/>
    <col min="3" max="3" width="34.54296875" bestFit="1" customWidth="1"/>
    <col min="4" max="4" width="11.54296875" customWidth="1"/>
    <col min="5" max="5" width="19" customWidth="1"/>
  </cols>
  <sheetData>
    <row r="1" spans="1:5" ht="15" thickBot="1" x14ac:dyDescent="0.4"/>
    <row r="2" spans="1:5" ht="28.5" customHeight="1" thickBot="1" x14ac:dyDescent="0.4">
      <c r="A2" s="118" t="s">
        <v>85</v>
      </c>
      <c r="B2" s="140" t="s">
        <v>126</v>
      </c>
      <c r="C2" s="140" t="s">
        <v>127</v>
      </c>
      <c r="D2" s="140" t="s">
        <v>104</v>
      </c>
      <c r="E2" s="40" t="s">
        <v>117</v>
      </c>
    </row>
    <row r="3" spans="1:5" x14ac:dyDescent="0.35">
      <c r="A3" s="47">
        <v>1</v>
      </c>
      <c r="B3" s="124" t="s">
        <v>128</v>
      </c>
      <c r="C3" s="124" t="s">
        <v>4</v>
      </c>
      <c r="D3" s="124" t="s">
        <v>170</v>
      </c>
      <c r="E3" s="104">
        <v>21.5</v>
      </c>
    </row>
    <row r="4" spans="1:5" x14ac:dyDescent="0.35">
      <c r="A4" s="45">
        <v>2</v>
      </c>
      <c r="B4" s="1" t="s">
        <v>129</v>
      </c>
      <c r="C4" s="1" t="s">
        <v>5</v>
      </c>
      <c r="D4" s="1" t="s">
        <v>170</v>
      </c>
      <c r="E4" s="102">
        <v>16.5</v>
      </c>
    </row>
    <row r="5" spans="1:5" x14ac:dyDescent="0.35">
      <c r="A5" s="45">
        <v>3</v>
      </c>
      <c r="B5" s="1" t="s">
        <v>37</v>
      </c>
      <c r="C5" s="1" t="s">
        <v>5</v>
      </c>
      <c r="D5" s="1" t="s">
        <v>170</v>
      </c>
      <c r="E5" s="102">
        <v>16.5</v>
      </c>
    </row>
    <row r="6" spans="1:5" x14ac:dyDescent="0.35">
      <c r="A6" s="45">
        <v>4</v>
      </c>
      <c r="B6" s="1" t="s">
        <v>39</v>
      </c>
      <c r="C6" s="1" t="s">
        <v>4</v>
      </c>
      <c r="D6" s="1" t="s">
        <v>170</v>
      </c>
      <c r="E6" s="102">
        <v>21.5</v>
      </c>
    </row>
    <row r="7" spans="1:5" x14ac:dyDescent="0.35">
      <c r="A7" s="45">
        <v>5</v>
      </c>
      <c r="B7" s="1" t="s">
        <v>134</v>
      </c>
      <c r="C7" s="1" t="s">
        <v>152</v>
      </c>
      <c r="D7" s="1" t="s">
        <v>170</v>
      </c>
      <c r="E7" s="102">
        <v>46</v>
      </c>
    </row>
    <row r="8" spans="1:5" x14ac:dyDescent="0.35">
      <c r="A8" s="45">
        <v>6</v>
      </c>
      <c r="B8" s="1" t="s">
        <v>153</v>
      </c>
      <c r="C8" s="1" t="s">
        <v>154</v>
      </c>
      <c r="D8" s="1" t="s">
        <v>171</v>
      </c>
      <c r="E8" s="102">
        <v>503.96</v>
      </c>
    </row>
    <row r="9" spans="1:5" x14ac:dyDescent="0.35">
      <c r="A9" s="45">
        <v>7</v>
      </c>
      <c r="B9" s="1" t="s">
        <v>130</v>
      </c>
      <c r="C9" s="1" t="s">
        <v>154</v>
      </c>
      <c r="D9" s="1" t="s">
        <v>171</v>
      </c>
      <c r="E9" s="102">
        <v>503.96</v>
      </c>
    </row>
    <row r="10" spans="1:5" x14ac:dyDescent="0.35">
      <c r="A10" s="45">
        <v>8</v>
      </c>
      <c r="B10" s="1" t="s">
        <v>153</v>
      </c>
      <c r="C10" s="1" t="s">
        <v>155</v>
      </c>
      <c r="D10" s="1" t="s">
        <v>171</v>
      </c>
      <c r="E10" s="102">
        <v>5</v>
      </c>
    </row>
    <row r="11" spans="1:5" x14ac:dyDescent="0.35">
      <c r="A11" s="45">
        <v>9</v>
      </c>
      <c r="B11" s="1" t="s">
        <v>134</v>
      </c>
      <c r="C11" s="1" t="s">
        <v>156</v>
      </c>
      <c r="D11" s="1" t="s">
        <v>171</v>
      </c>
      <c r="E11" s="102">
        <v>120</v>
      </c>
    </row>
    <row r="12" spans="1:5" x14ac:dyDescent="0.35">
      <c r="A12" s="45">
        <v>10</v>
      </c>
      <c r="B12" s="1" t="s">
        <v>128</v>
      </c>
      <c r="C12" s="1" t="s">
        <v>3</v>
      </c>
      <c r="D12" s="1" t="s">
        <v>171</v>
      </c>
      <c r="E12" s="102">
        <v>2</v>
      </c>
    </row>
    <row r="13" spans="1:5" x14ac:dyDescent="0.35">
      <c r="A13" s="45">
        <v>11</v>
      </c>
      <c r="B13" s="1" t="s">
        <v>129</v>
      </c>
      <c r="C13" s="1" t="s">
        <v>3</v>
      </c>
      <c r="D13" s="1" t="s">
        <v>171</v>
      </c>
      <c r="E13" s="102">
        <v>2</v>
      </c>
    </row>
    <row r="14" spans="1:5" x14ac:dyDescent="0.35">
      <c r="A14" s="45">
        <v>12</v>
      </c>
      <c r="B14" s="1" t="s">
        <v>128</v>
      </c>
      <c r="C14" s="1" t="s">
        <v>68</v>
      </c>
      <c r="D14" s="1" t="s">
        <v>171</v>
      </c>
      <c r="E14" s="102">
        <v>2</v>
      </c>
    </row>
    <row r="15" spans="1:5" x14ac:dyDescent="0.35">
      <c r="A15" s="45">
        <v>13</v>
      </c>
      <c r="B15" s="1" t="s">
        <v>129</v>
      </c>
      <c r="C15" s="1" t="s">
        <v>68</v>
      </c>
      <c r="D15" s="1" t="s">
        <v>171</v>
      </c>
      <c r="E15" s="102">
        <v>2</v>
      </c>
    </row>
    <row r="16" spans="1:5" x14ac:dyDescent="0.35">
      <c r="A16" s="45">
        <v>14</v>
      </c>
      <c r="B16" s="1" t="s">
        <v>153</v>
      </c>
      <c r="C16" s="1" t="s">
        <v>157</v>
      </c>
      <c r="D16" s="1" t="s">
        <v>171</v>
      </c>
      <c r="E16" s="102">
        <v>15</v>
      </c>
    </row>
    <row r="17" spans="1:5" x14ac:dyDescent="0.35">
      <c r="A17" s="45">
        <v>15</v>
      </c>
      <c r="B17" s="1" t="s">
        <v>128</v>
      </c>
      <c r="C17" s="1" t="s">
        <v>158</v>
      </c>
      <c r="D17" s="1" t="s">
        <v>171</v>
      </c>
      <c r="E17" s="102">
        <v>56.88</v>
      </c>
    </row>
    <row r="18" spans="1:5" x14ac:dyDescent="0.35">
      <c r="A18" s="45">
        <v>16</v>
      </c>
      <c r="B18" s="1" t="s">
        <v>130</v>
      </c>
      <c r="C18" s="1" t="s">
        <v>159</v>
      </c>
      <c r="D18" s="1" t="s">
        <v>171</v>
      </c>
      <c r="E18" s="102">
        <v>25</v>
      </c>
    </row>
    <row r="19" spans="1:5" x14ac:dyDescent="0.35">
      <c r="A19" s="45">
        <v>17</v>
      </c>
      <c r="B19" s="1" t="s">
        <v>136</v>
      </c>
      <c r="C19" s="1" t="s">
        <v>160</v>
      </c>
      <c r="D19" s="1" t="s">
        <v>170</v>
      </c>
      <c r="E19" s="102">
        <v>47</v>
      </c>
    </row>
    <row r="20" spans="1:5" x14ac:dyDescent="0.35">
      <c r="A20" s="45">
        <v>18</v>
      </c>
      <c r="B20" s="1" t="s">
        <v>137</v>
      </c>
      <c r="C20" s="1" t="s">
        <v>160</v>
      </c>
      <c r="D20" s="1" t="s">
        <v>170</v>
      </c>
      <c r="E20" s="102">
        <v>47</v>
      </c>
    </row>
    <row r="21" spans="1:5" x14ac:dyDescent="0.35">
      <c r="A21" s="45">
        <v>19</v>
      </c>
      <c r="B21" s="1" t="s">
        <v>138</v>
      </c>
      <c r="C21" s="1" t="s">
        <v>160</v>
      </c>
      <c r="D21" s="1" t="s">
        <v>170</v>
      </c>
      <c r="E21" s="102">
        <v>47</v>
      </c>
    </row>
    <row r="22" spans="1:5" x14ac:dyDescent="0.35">
      <c r="A22" s="45">
        <v>20</v>
      </c>
      <c r="B22" s="1" t="s">
        <v>139</v>
      </c>
      <c r="C22" s="1" t="s">
        <v>160</v>
      </c>
      <c r="D22" s="1" t="s">
        <v>170</v>
      </c>
      <c r="E22" s="102">
        <v>47</v>
      </c>
    </row>
    <row r="23" spans="1:5" x14ac:dyDescent="0.35">
      <c r="A23" s="45">
        <v>21</v>
      </c>
      <c r="B23" s="1" t="s">
        <v>161</v>
      </c>
      <c r="C23" s="1" t="s">
        <v>2</v>
      </c>
      <c r="D23" s="1" t="s">
        <v>171</v>
      </c>
      <c r="E23" s="102">
        <v>400</v>
      </c>
    </row>
    <row r="24" spans="1:5" x14ac:dyDescent="0.35">
      <c r="A24" s="45">
        <v>22</v>
      </c>
      <c r="B24" s="1" t="s">
        <v>161</v>
      </c>
      <c r="C24" s="1" t="s">
        <v>162</v>
      </c>
      <c r="D24" s="1" t="s">
        <v>171</v>
      </c>
      <c r="E24" s="102">
        <v>200</v>
      </c>
    </row>
    <row r="25" spans="1:5" x14ac:dyDescent="0.35">
      <c r="A25" s="45">
        <v>23</v>
      </c>
      <c r="B25" s="1" t="s">
        <v>161</v>
      </c>
      <c r="C25" s="1" t="s">
        <v>163</v>
      </c>
      <c r="D25" s="1" t="s">
        <v>171</v>
      </c>
      <c r="E25" s="102">
        <v>3.2</v>
      </c>
    </row>
    <row r="26" spans="1:5" x14ac:dyDescent="0.35">
      <c r="A26" s="45">
        <v>24</v>
      </c>
      <c r="B26" s="1" t="s">
        <v>136</v>
      </c>
      <c r="C26" s="1" t="s">
        <v>3</v>
      </c>
      <c r="D26" s="1" t="s">
        <v>171</v>
      </c>
      <c r="E26" s="102">
        <v>2</v>
      </c>
    </row>
    <row r="27" spans="1:5" x14ac:dyDescent="0.35">
      <c r="A27" s="45">
        <v>25</v>
      </c>
      <c r="B27" s="1" t="s">
        <v>164</v>
      </c>
      <c r="C27" s="1" t="s">
        <v>3</v>
      </c>
      <c r="D27" s="1" t="s">
        <v>171</v>
      </c>
      <c r="E27" s="102">
        <v>2</v>
      </c>
    </row>
    <row r="28" spans="1:5" x14ac:dyDescent="0.35">
      <c r="A28" s="45">
        <v>26</v>
      </c>
      <c r="B28" s="1" t="s">
        <v>136</v>
      </c>
      <c r="C28" s="1" t="s">
        <v>68</v>
      </c>
      <c r="D28" s="1" t="s">
        <v>171</v>
      </c>
      <c r="E28" s="102">
        <v>2</v>
      </c>
    </row>
    <row r="29" spans="1:5" x14ac:dyDescent="0.35">
      <c r="A29" s="45">
        <v>27</v>
      </c>
      <c r="B29" s="1" t="s">
        <v>164</v>
      </c>
      <c r="C29" s="1" t="s">
        <v>68</v>
      </c>
      <c r="D29" s="1" t="s">
        <v>171</v>
      </c>
      <c r="E29" s="102">
        <v>2</v>
      </c>
    </row>
    <row r="30" spans="1:5" x14ac:dyDescent="0.35">
      <c r="A30" s="45">
        <v>28</v>
      </c>
      <c r="B30" s="1" t="s">
        <v>165</v>
      </c>
      <c r="C30" s="1" t="s">
        <v>28</v>
      </c>
      <c r="D30" s="1" t="s">
        <v>171</v>
      </c>
      <c r="E30" s="102">
        <v>13</v>
      </c>
    </row>
    <row r="31" spans="1:5" x14ac:dyDescent="0.35">
      <c r="A31" s="45">
        <v>29</v>
      </c>
      <c r="B31" s="1" t="s">
        <v>165</v>
      </c>
      <c r="C31" s="1" t="s">
        <v>166</v>
      </c>
      <c r="D31" s="1" t="s">
        <v>171</v>
      </c>
      <c r="E31" s="102">
        <v>130</v>
      </c>
    </row>
    <row r="32" spans="1:5" x14ac:dyDescent="0.35">
      <c r="A32" s="45">
        <v>30</v>
      </c>
      <c r="B32" s="1" t="s">
        <v>167</v>
      </c>
      <c r="C32" s="1" t="s">
        <v>172</v>
      </c>
      <c r="D32" s="1" t="s">
        <v>171</v>
      </c>
      <c r="E32" s="102">
        <v>138</v>
      </c>
    </row>
    <row r="33" spans="1:5" x14ac:dyDescent="0.35">
      <c r="A33" s="45">
        <v>31</v>
      </c>
      <c r="B33" s="1" t="s">
        <v>168</v>
      </c>
      <c r="C33" s="1" t="s">
        <v>169</v>
      </c>
      <c r="D33" s="1" t="s">
        <v>171</v>
      </c>
      <c r="E33" s="102">
        <v>27</v>
      </c>
    </row>
    <row r="34" spans="1:5" x14ac:dyDescent="0.35">
      <c r="A34" s="45">
        <v>32</v>
      </c>
      <c r="B34" s="1" t="s">
        <v>168</v>
      </c>
      <c r="C34" s="1" t="s">
        <v>51</v>
      </c>
      <c r="D34" s="1" t="s">
        <v>171</v>
      </c>
      <c r="E34" s="102">
        <v>1</v>
      </c>
    </row>
    <row r="35" spans="1:5" ht="15" thickBot="1" x14ac:dyDescent="0.4">
      <c r="A35" s="46">
        <v>33</v>
      </c>
      <c r="B35" s="50" t="s">
        <v>168</v>
      </c>
      <c r="C35" s="50" t="s">
        <v>3</v>
      </c>
      <c r="D35" s="50" t="s">
        <v>171</v>
      </c>
      <c r="E35" s="103">
        <v>2</v>
      </c>
    </row>
    <row r="36" spans="1:5" s="138" customFormat="1" ht="24" customHeight="1" thickBot="1" x14ac:dyDescent="0.4">
      <c r="C36" s="186" t="s">
        <v>182</v>
      </c>
      <c r="D36" s="187"/>
      <c r="E36" s="139">
        <f>SUM(E3:E35)</f>
        <v>2470</v>
      </c>
    </row>
  </sheetData>
  <mergeCells count="1">
    <mergeCell ref="C36:D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5"/>
  <sheetViews>
    <sheetView tabSelected="1" topLeftCell="C1" workbookViewId="0">
      <selection activeCell="J4" sqref="J4"/>
    </sheetView>
  </sheetViews>
  <sheetFormatPr defaultColWidth="9.1796875" defaultRowHeight="14.5" outlineLevelRow="1" x14ac:dyDescent="0.35"/>
  <cols>
    <col min="1" max="1" width="3.7265625" customWidth="1"/>
    <col min="2" max="2" width="5.54296875" customWidth="1"/>
    <col min="3" max="3" width="36.26953125" bestFit="1" customWidth="1"/>
    <col min="4" max="5" width="7.1796875" customWidth="1"/>
    <col min="6" max="6" width="3.26953125" customWidth="1"/>
    <col min="7" max="7" width="10.7265625" customWidth="1"/>
    <col min="8" max="8" width="13.81640625" bestFit="1" customWidth="1"/>
    <col min="9" max="10" width="10.7265625" customWidth="1"/>
    <col min="11" max="11" width="3" customWidth="1"/>
    <col min="12" max="12" width="9.1796875" customWidth="1"/>
    <col min="13" max="13" width="13.81640625" bestFit="1" customWidth="1"/>
    <col min="14" max="14" width="10.7265625" customWidth="1"/>
    <col min="15" max="15" width="3" customWidth="1"/>
    <col min="16" max="16" width="8.453125" customWidth="1"/>
    <col min="17" max="17" width="13.81640625" bestFit="1" customWidth="1"/>
    <col min="18" max="18" width="10.7265625" customWidth="1"/>
    <col min="19" max="19" width="2.7265625" customWidth="1"/>
    <col min="20" max="20" width="13.1796875" bestFit="1" customWidth="1"/>
    <col min="21" max="21" width="13.81640625" bestFit="1" customWidth="1"/>
    <col min="22" max="22" width="12.54296875" customWidth="1"/>
    <col min="23" max="23" width="5.453125" bestFit="1" customWidth="1"/>
  </cols>
  <sheetData>
    <row r="1" spans="1:23" ht="41.15" customHeight="1" thickBot="1" x14ac:dyDescent="0.4">
      <c r="A1" s="14"/>
      <c r="B1" s="178"/>
      <c r="C1" s="179"/>
      <c r="D1" s="179"/>
      <c r="E1" s="179"/>
      <c r="F1" s="180"/>
      <c r="G1" s="191" t="s">
        <v>121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  <c r="W1" s="15"/>
    </row>
    <row r="2" spans="1:23" ht="15" thickBot="1" x14ac:dyDescent="0.4">
      <c r="A2" s="14"/>
      <c r="B2" s="174"/>
      <c r="C2" s="175" t="s">
        <v>118</v>
      </c>
      <c r="D2" s="176"/>
      <c r="E2" s="177"/>
      <c r="G2" s="188" t="s">
        <v>52</v>
      </c>
      <c r="H2" s="189"/>
      <c r="I2" s="190"/>
      <c r="J2" s="219"/>
      <c r="K2" s="36"/>
      <c r="L2" s="188" t="s">
        <v>53</v>
      </c>
      <c r="M2" s="189"/>
      <c r="N2" s="190"/>
      <c r="O2" s="36"/>
      <c r="P2" s="188" t="s">
        <v>54</v>
      </c>
      <c r="Q2" s="189"/>
      <c r="R2" s="190"/>
      <c r="S2" s="36"/>
      <c r="T2" s="188" t="s">
        <v>55</v>
      </c>
      <c r="U2" s="189"/>
      <c r="V2" s="190"/>
      <c r="W2" s="15"/>
    </row>
    <row r="3" spans="1:23" ht="26" x14ac:dyDescent="0.35">
      <c r="B3" s="100" t="s">
        <v>46</v>
      </c>
      <c r="C3" s="100" t="s">
        <v>0</v>
      </c>
      <c r="D3" s="100" t="s">
        <v>21</v>
      </c>
      <c r="E3" s="98" t="s">
        <v>1</v>
      </c>
      <c r="G3" s="98" t="s">
        <v>22</v>
      </c>
      <c r="H3" s="99" t="s">
        <v>117</v>
      </c>
      <c r="I3" s="99" t="s">
        <v>115</v>
      </c>
      <c r="J3" s="220" t="s">
        <v>189</v>
      </c>
      <c r="L3" s="98" t="s">
        <v>23</v>
      </c>
      <c r="M3" s="99" t="s">
        <v>117</v>
      </c>
      <c r="N3" s="99" t="s">
        <v>115</v>
      </c>
      <c r="P3" s="98" t="s">
        <v>23</v>
      </c>
      <c r="Q3" s="99" t="s">
        <v>117</v>
      </c>
      <c r="R3" s="99" t="s">
        <v>115</v>
      </c>
      <c r="T3" s="98" t="s">
        <v>23</v>
      </c>
      <c r="U3" s="99" t="s">
        <v>117</v>
      </c>
      <c r="V3" s="99" t="s">
        <v>115</v>
      </c>
      <c r="W3" s="15"/>
    </row>
    <row r="4" spans="1:23" outlineLevel="1" x14ac:dyDescent="0.35">
      <c r="A4" s="14"/>
      <c r="B4" s="16">
        <v>1</v>
      </c>
      <c r="C4" s="3" t="s">
        <v>24</v>
      </c>
      <c r="D4" s="3" t="s">
        <v>25</v>
      </c>
      <c r="E4" s="4"/>
      <c r="F4" s="5"/>
      <c r="G4" s="6">
        <v>50</v>
      </c>
      <c r="H4" s="95">
        <v>16.5</v>
      </c>
      <c r="I4" s="95">
        <f>G4*H4</f>
        <v>825</v>
      </c>
      <c r="J4" s="95"/>
      <c r="K4" s="5"/>
      <c r="L4" s="6">
        <v>75</v>
      </c>
      <c r="M4" s="95">
        <v>16.5</v>
      </c>
      <c r="N4" s="95">
        <f>L4*M4</f>
        <v>1237.5</v>
      </c>
      <c r="O4" s="7"/>
      <c r="P4" s="6">
        <v>150</v>
      </c>
      <c r="Q4" s="95">
        <v>16.5</v>
      </c>
      <c r="R4" s="95">
        <f>P4*Q4</f>
        <v>2475</v>
      </c>
      <c r="S4" s="7"/>
      <c r="T4" s="6">
        <v>200</v>
      </c>
      <c r="U4" s="95">
        <v>16.5</v>
      </c>
      <c r="V4" s="95">
        <f>T4*U4</f>
        <v>3300</v>
      </c>
      <c r="W4" s="15"/>
    </row>
    <row r="5" spans="1:23" outlineLevel="1" x14ac:dyDescent="0.35">
      <c r="A5" s="14"/>
      <c r="B5" s="16">
        <v>2</v>
      </c>
      <c r="C5" s="3" t="s">
        <v>3</v>
      </c>
      <c r="D5" s="3" t="s">
        <v>26</v>
      </c>
      <c r="E5" s="8"/>
      <c r="F5" s="5"/>
      <c r="G5" s="6">
        <v>15</v>
      </c>
      <c r="H5" s="95">
        <v>2</v>
      </c>
      <c r="I5" s="95">
        <f>G5*H5</f>
        <v>30</v>
      </c>
      <c r="J5" s="95"/>
      <c r="K5" s="5"/>
      <c r="L5" s="6">
        <v>30</v>
      </c>
      <c r="M5" s="95">
        <v>2</v>
      </c>
      <c r="N5" s="95">
        <f t="shared" ref="N5:N15" si="0">L5*M5</f>
        <v>60</v>
      </c>
      <c r="O5" s="7"/>
      <c r="P5" s="6">
        <v>40</v>
      </c>
      <c r="Q5" s="95">
        <v>2</v>
      </c>
      <c r="R5" s="95">
        <f t="shared" ref="R5:R15" si="1">P5*Q5</f>
        <v>80</v>
      </c>
      <c r="S5" s="7"/>
      <c r="T5" s="6">
        <v>50</v>
      </c>
      <c r="U5" s="95">
        <v>2</v>
      </c>
      <c r="V5" s="95">
        <f t="shared" ref="V5:V15" si="2">T5*U5</f>
        <v>100</v>
      </c>
      <c r="W5" s="15"/>
    </row>
    <row r="6" spans="1:23" outlineLevel="1" x14ac:dyDescent="0.35">
      <c r="A6" s="14"/>
      <c r="B6" s="16">
        <v>3</v>
      </c>
      <c r="C6" s="3" t="s">
        <v>27</v>
      </c>
      <c r="D6" s="3" t="s">
        <v>26</v>
      </c>
      <c r="E6" s="8"/>
      <c r="F6" s="5"/>
      <c r="G6" s="6">
        <v>15</v>
      </c>
      <c r="H6" s="95">
        <v>2</v>
      </c>
      <c r="I6" s="95">
        <f>G6*H6</f>
        <v>30</v>
      </c>
      <c r="J6" s="95"/>
      <c r="K6" s="5"/>
      <c r="L6" s="6">
        <v>30</v>
      </c>
      <c r="M6" s="95">
        <v>2</v>
      </c>
      <c r="N6" s="95">
        <f t="shared" si="0"/>
        <v>60</v>
      </c>
      <c r="O6" s="7"/>
      <c r="P6" s="6">
        <v>40</v>
      </c>
      <c r="Q6" s="95">
        <v>2</v>
      </c>
      <c r="R6" s="95">
        <f t="shared" si="1"/>
        <v>80</v>
      </c>
      <c r="S6" s="7"/>
      <c r="T6" s="6">
        <v>50</v>
      </c>
      <c r="U6" s="95">
        <v>2</v>
      </c>
      <c r="V6" s="95">
        <f t="shared" si="2"/>
        <v>100</v>
      </c>
      <c r="W6" s="15"/>
    </row>
    <row r="7" spans="1:23" outlineLevel="1" x14ac:dyDescent="0.35">
      <c r="A7" s="14"/>
      <c r="B7" s="16">
        <v>4</v>
      </c>
      <c r="C7" s="3" t="s">
        <v>28</v>
      </c>
      <c r="D7" s="3" t="s">
        <v>26</v>
      </c>
      <c r="E7" s="8"/>
      <c r="F7" s="5"/>
      <c r="G7" s="6">
        <v>1</v>
      </c>
      <c r="H7" s="95">
        <v>2</v>
      </c>
      <c r="I7" s="95">
        <f>G7*H7</f>
        <v>2</v>
      </c>
      <c r="J7" s="95"/>
      <c r="K7" s="5"/>
      <c r="L7" s="6">
        <v>1</v>
      </c>
      <c r="M7" s="95">
        <v>2</v>
      </c>
      <c r="N7" s="95">
        <f t="shared" si="0"/>
        <v>2</v>
      </c>
      <c r="O7" s="7"/>
      <c r="P7" s="6">
        <v>1</v>
      </c>
      <c r="Q7" s="95">
        <v>2</v>
      </c>
      <c r="R7" s="95">
        <f t="shared" si="1"/>
        <v>2</v>
      </c>
      <c r="S7" s="7"/>
      <c r="T7" s="6">
        <v>1</v>
      </c>
      <c r="U7" s="95">
        <v>2</v>
      </c>
      <c r="V7" s="95">
        <f t="shared" si="2"/>
        <v>2</v>
      </c>
      <c r="W7" s="15"/>
    </row>
    <row r="8" spans="1:23" outlineLevel="1" x14ac:dyDescent="0.35">
      <c r="A8" s="14"/>
      <c r="B8" s="16">
        <v>5</v>
      </c>
      <c r="C8" s="3" t="s">
        <v>29</v>
      </c>
      <c r="D8" s="3" t="s">
        <v>26</v>
      </c>
      <c r="E8" s="4"/>
      <c r="F8" s="5"/>
      <c r="G8" s="6">
        <v>2</v>
      </c>
      <c r="H8" s="95">
        <v>3</v>
      </c>
      <c r="I8" s="95">
        <f>G8*H8</f>
        <v>6</v>
      </c>
      <c r="J8" s="95"/>
      <c r="K8" s="5"/>
      <c r="L8" s="6">
        <v>2</v>
      </c>
      <c r="M8" s="95">
        <v>3</v>
      </c>
      <c r="N8" s="95">
        <f t="shared" si="0"/>
        <v>6</v>
      </c>
      <c r="O8" s="7"/>
      <c r="P8" s="6">
        <v>2</v>
      </c>
      <c r="Q8" s="95">
        <v>3</v>
      </c>
      <c r="R8" s="95">
        <f t="shared" si="1"/>
        <v>6</v>
      </c>
      <c r="S8" s="7"/>
      <c r="T8" s="6">
        <v>2</v>
      </c>
      <c r="U8" s="95">
        <v>3</v>
      </c>
      <c r="V8" s="95">
        <f t="shared" si="2"/>
        <v>6</v>
      </c>
      <c r="W8" s="15"/>
    </row>
    <row r="9" spans="1:23" outlineLevel="1" x14ac:dyDescent="0.35">
      <c r="A9" s="14"/>
      <c r="B9" s="16">
        <v>6</v>
      </c>
      <c r="C9" s="3" t="s">
        <v>2</v>
      </c>
      <c r="D9" s="3" t="s">
        <v>26</v>
      </c>
      <c r="E9" s="4"/>
      <c r="F9" s="5"/>
      <c r="G9" s="6">
        <v>1</v>
      </c>
      <c r="H9" s="95">
        <v>400</v>
      </c>
      <c r="I9" s="95">
        <f>G9*H9</f>
        <v>400</v>
      </c>
      <c r="J9" s="95"/>
      <c r="K9" s="5"/>
      <c r="L9" s="6">
        <v>1</v>
      </c>
      <c r="M9" s="95">
        <v>400</v>
      </c>
      <c r="N9" s="95">
        <f t="shared" si="0"/>
        <v>400</v>
      </c>
      <c r="O9" s="7"/>
      <c r="P9" s="6">
        <v>1</v>
      </c>
      <c r="Q9" s="95">
        <v>400</v>
      </c>
      <c r="R9" s="95">
        <f t="shared" si="1"/>
        <v>400</v>
      </c>
      <c r="S9" s="7"/>
      <c r="T9" s="6">
        <v>1</v>
      </c>
      <c r="U9" s="95">
        <v>400</v>
      </c>
      <c r="V9" s="95">
        <f t="shared" si="2"/>
        <v>400</v>
      </c>
      <c r="W9" s="15"/>
    </row>
    <row r="10" spans="1:23" outlineLevel="1" x14ac:dyDescent="0.35">
      <c r="A10" s="14"/>
      <c r="B10" s="16">
        <v>9</v>
      </c>
      <c r="C10" s="3" t="s">
        <v>57</v>
      </c>
      <c r="D10" s="3" t="s">
        <v>26</v>
      </c>
      <c r="E10" s="4"/>
      <c r="F10" s="5"/>
      <c r="G10" s="6">
        <v>1</v>
      </c>
      <c r="H10" s="95">
        <v>200</v>
      </c>
      <c r="I10" s="95">
        <f>G10*H10</f>
        <v>200</v>
      </c>
      <c r="J10" s="95"/>
      <c r="K10" s="5"/>
      <c r="L10" s="6">
        <v>0</v>
      </c>
      <c r="M10" s="95">
        <v>200</v>
      </c>
      <c r="N10" s="95">
        <f t="shared" si="0"/>
        <v>0</v>
      </c>
      <c r="O10" s="7"/>
      <c r="P10" s="6">
        <v>0</v>
      </c>
      <c r="Q10" s="95">
        <v>200</v>
      </c>
      <c r="R10" s="95">
        <f t="shared" si="1"/>
        <v>0</v>
      </c>
      <c r="S10" s="7"/>
      <c r="T10" s="6">
        <v>0</v>
      </c>
      <c r="U10" s="95">
        <v>200</v>
      </c>
      <c r="V10" s="95">
        <f t="shared" si="2"/>
        <v>0</v>
      </c>
      <c r="W10" s="15"/>
    </row>
    <row r="11" spans="1:23" outlineLevel="1" x14ac:dyDescent="0.35">
      <c r="A11" s="14"/>
      <c r="B11" s="16">
        <v>10</v>
      </c>
      <c r="C11" s="3" t="s">
        <v>30</v>
      </c>
      <c r="D11" s="3" t="s">
        <v>26</v>
      </c>
      <c r="E11" s="8"/>
      <c r="F11" s="5"/>
      <c r="G11" s="6">
        <v>0</v>
      </c>
      <c r="H11" s="95">
        <v>138</v>
      </c>
      <c r="I11" s="95">
        <f>G11*H11</f>
        <v>0</v>
      </c>
      <c r="J11" s="95"/>
      <c r="K11" s="5"/>
      <c r="L11" s="6">
        <v>1</v>
      </c>
      <c r="M11" s="95">
        <v>138</v>
      </c>
      <c r="N11" s="95">
        <f t="shared" si="0"/>
        <v>138</v>
      </c>
      <c r="O11" s="7"/>
      <c r="P11" s="6">
        <v>1</v>
      </c>
      <c r="Q11" s="95">
        <v>138</v>
      </c>
      <c r="R11" s="95">
        <f t="shared" si="1"/>
        <v>138</v>
      </c>
      <c r="S11" s="7"/>
      <c r="T11" s="6">
        <v>1</v>
      </c>
      <c r="U11" s="95">
        <v>138</v>
      </c>
      <c r="V11" s="95">
        <f t="shared" si="2"/>
        <v>138</v>
      </c>
      <c r="W11" s="15"/>
    </row>
    <row r="12" spans="1:23" outlineLevel="1" x14ac:dyDescent="0.35">
      <c r="A12" s="14"/>
      <c r="B12" s="16">
        <v>11</v>
      </c>
      <c r="C12" s="3" t="s">
        <v>31</v>
      </c>
      <c r="D12" s="3" t="s">
        <v>26</v>
      </c>
      <c r="E12" s="8"/>
      <c r="F12" s="5"/>
      <c r="G12" s="6">
        <v>0</v>
      </c>
      <c r="H12" s="95">
        <v>112</v>
      </c>
      <c r="I12" s="95">
        <f>G12*H12</f>
        <v>0</v>
      </c>
      <c r="J12" s="95"/>
      <c r="K12" s="5"/>
      <c r="L12" s="6">
        <v>1</v>
      </c>
      <c r="M12" s="95">
        <v>112</v>
      </c>
      <c r="N12" s="95">
        <f t="shared" si="0"/>
        <v>112</v>
      </c>
      <c r="O12" s="7"/>
      <c r="P12" s="6">
        <v>1</v>
      </c>
      <c r="Q12" s="95">
        <v>112</v>
      </c>
      <c r="R12" s="95">
        <f t="shared" si="1"/>
        <v>112</v>
      </c>
      <c r="S12" s="7"/>
      <c r="T12" s="6">
        <v>1</v>
      </c>
      <c r="U12" s="95">
        <v>112</v>
      </c>
      <c r="V12" s="95">
        <f t="shared" si="2"/>
        <v>112</v>
      </c>
      <c r="W12" s="15"/>
    </row>
    <row r="13" spans="1:23" outlineLevel="1" x14ac:dyDescent="0.35">
      <c r="A13" s="14"/>
      <c r="B13" s="16">
        <v>12</v>
      </c>
      <c r="C13" s="3" t="s">
        <v>32</v>
      </c>
      <c r="D13" s="3" t="s">
        <v>25</v>
      </c>
      <c r="E13" s="4"/>
      <c r="F13" s="5"/>
      <c r="G13" s="6">
        <v>20</v>
      </c>
      <c r="H13" s="95">
        <v>36</v>
      </c>
      <c r="I13" s="95">
        <f>G13*H13</f>
        <v>720</v>
      </c>
      <c r="J13" s="95"/>
      <c r="K13" s="5"/>
      <c r="L13" s="6">
        <v>20</v>
      </c>
      <c r="M13" s="95">
        <v>36</v>
      </c>
      <c r="N13" s="95">
        <f t="shared" si="0"/>
        <v>720</v>
      </c>
      <c r="O13" s="7"/>
      <c r="P13" s="6">
        <v>20</v>
      </c>
      <c r="Q13" s="95">
        <v>36</v>
      </c>
      <c r="R13" s="95">
        <f t="shared" si="1"/>
        <v>720</v>
      </c>
      <c r="S13" s="7"/>
      <c r="T13" s="6">
        <v>20</v>
      </c>
      <c r="U13" s="95">
        <v>36</v>
      </c>
      <c r="V13" s="95">
        <f t="shared" si="2"/>
        <v>720</v>
      </c>
      <c r="W13" s="15"/>
    </row>
    <row r="14" spans="1:23" outlineLevel="1" x14ac:dyDescent="0.35">
      <c r="A14" s="14"/>
      <c r="B14" s="16">
        <v>13</v>
      </c>
      <c r="C14" s="3" t="s">
        <v>33</v>
      </c>
      <c r="D14" s="3" t="s">
        <v>26</v>
      </c>
      <c r="E14" s="4"/>
      <c r="F14" s="5"/>
      <c r="G14" s="6">
        <v>2</v>
      </c>
      <c r="H14" s="95">
        <v>10</v>
      </c>
      <c r="I14" s="95">
        <f>G14*H14</f>
        <v>20</v>
      </c>
      <c r="J14" s="95"/>
      <c r="K14" s="5"/>
      <c r="L14" s="6">
        <v>2</v>
      </c>
      <c r="M14" s="95">
        <v>10</v>
      </c>
      <c r="N14" s="95">
        <f t="shared" si="0"/>
        <v>20</v>
      </c>
      <c r="O14" s="7"/>
      <c r="P14" s="6">
        <v>2</v>
      </c>
      <c r="Q14" s="95">
        <v>10</v>
      </c>
      <c r="R14" s="95">
        <f t="shared" si="1"/>
        <v>20</v>
      </c>
      <c r="S14" s="7"/>
      <c r="T14" s="6">
        <v>2</v>
      </c>
      <c r="U14" s="95">
        <v>10</v>
      </c>
      <c r="V14" s="95">
        <f t="shared" si="2"/>
        <v>20</v>
      </c>
      <c r="W14" s="15"/>
    </row>
    <row r="15" spans="1:23" x14ac:dyDescent="0.35">
      <c r="A15" s="14"/>
      <c r="B15" s="9">
        <v>14</v>
      </c>
      <c r="C15" s="9" t="s">
        <v>56</v>
      </c>
      <c r="D15" s="9" t="s">
        <v>25</v>
      </c>
      <c r="E15" s="10"/>
      <c r="F15" s="11"/>
      <c r="G15" s="6">
        <v>1</v>
      </c>
      <c r="H15" s="96">
        <v>16.5</v>
      </c>
      <c r="I15" s="97">
        <f>G15*H15</f>
        <v>16.5</v>
      </c>
      <c r="J15" s="95"/>
      <c r="K15" s="11"/>
      <c r="L15" s="10"/>
      <c r="M15" s="96">
        <v>16.5</v>
      </c>
      <c r="N15" s="97">
        <f t="shared" si="0"/>
        <v>0</v>
      </c>
      <c r="P15" s="10"/>
      <c r="Q15" s="96">
        <v>16.5</v>
      </c>
      <c r="R15" s="97">
        <f t="shared" si="1"/>
        <v>0</v>
      </c>
      <c r="T15" s="10"/>
      <c r="U15" s="96">
        <v>16.5</v>
      </c>
      <c r="V15" s="97">
        <f t="shared" si="2"/>
        <v>0</v>
      </c>
      <c r="W15" s="15"/>
    </row>
    <row r="16" spans="1:23" s="162" customFormat="1" x14ac:dyDescent="0.35">
      <c r="H16" s="121" t="s">
        <v>183</v>
      </c>
      <c r="I16" s="121">
        <f>SUM(I4:I15)</f>
        <v>2249.5</v>
      </c>
      <c r="J16" s="221"/>
      <c r="M16" s="121" t="s">
        <v>183</v>
      </c>
      <c r="N16" s="121">
        <f>SUM(N4:N15)</f>
        <v>2755.5</v>
      </c>
      <c r="Q16" s="121" t="s">
        <v>183</v>
      </c>
      <c r="R16" s="121">
        <f>SUM(R4:R15)</f>
        <v>4033</v>
      </c>
      <c r="U16" s="121" t="s">
        <v>183</v>
      </c>
      <c r="V16" s="121">
        <f>SUM(V4:V15)</f>
        <v>4898</v>
      </c>
    </row>
    <row r="17" spans="8:22" s="162" customFormat="1" x14ac:dyDescent="0.35">
      <c r="H17" s="121" t="s">
        <v>184</v>
      </c>
      <c r="I17" s="121">
        <v>1650</v>
      </c>
      <c r="J17" s="221"/>
      <c r="M17" s="121" t="s">
        <v>184</v>
      </c>
      <c r="N17" s="121">
        <v>1750</v>
      </c>
      <c r="Q17" s="121" t="s">
        <v>184</v>
      </c>
      <c r="R17" s="121">
        <v>2000</v>
      </c>
      <c r="U17" s="121" t="s">
        <v>184</v>
      </c>
      <c r="V17" s="121">
        <v>2200</v>
      </c>
    </row>
    <row r="18" spans="8:22" s="162" customFormat="1" x14ac:dyDescent="0.35">
      <c r="H18" s="121" t="s">
        <v>114</v>
      </c>
      <c r="I18" s="121">
        <f>I16+I17</f>
        <v>3899.5</v>
      </c>
      <c r="J18" s="221"/>
      <c r="M18" s="121" t="s">
        <v>114</v>
      </c>
      <c r="N18" s="121">
        <f>N16+N17</f>
        <v>4505.5</v>
      </c>
      <c r="Q18" s="121" t="s">
        <v>114</v>
      </c>
      <c r="R18" s="121">
        <f>R16+R17</f>
        <v>6033</v>
      </c>
      <c r="U18" s="121" t="s">
        <v>114</v>
      </c>
      <c r="V18" s="121">
        <f>V16+V17</f>
        <v>7098</v>
      </c>
    </row>
    <row r="19" spans="8:22" s="162" customFormat="1" x14ac:dyDescent="0.35">
      <c r="H19" s="121" t="s">
        <v>108</v>
      </c>
      <c r="I19" s="121">
        <f>I18*0.16</f>
        <v>623.91999999999996</v>
      </c>
      <c r="J19" s="221"/>
      <c r="M19" s="121" t="s">
        <v>108</v>
      </c>
      <c r="N19" s="121">
        <f>N18*0.16</f>
        <v>720.88</v>
      </c>
      <c r="Q19" s="121" t="s">
        <v>108</v>
      </c>
      <c r="R19" s="121">
        <f>R18*0.16</f>
        <v>965.28</v>
      </c>
      <c r="U19" s="121" t="s">
        <v>108</v>
      </c>
      <c r="V19" s="121">
        <f>V18*0.16</f>
        <v>1135.68</v>
      </c>
    </row>
    <row r="20" spans="8:22" s="162" customFormat="1" x14ac:dyDescent="0.35">
      <c r="H20" s="121" t="s">
        <v>114</v>
      </c>
      <c r="I20" s="121">
        <f>I19+I18</f>
        <v>4523.42</v>
      </c>
      <c r="J20" s="221"/>
      <c r="M20" s="121" t="s">
        <v>114</v>
      </c>
      <c r="N20" s="121">
        <f>N19+N18</f>
        <v>5226.38</v>
      </c>
      <c r="Q20" s="121" t="s">
        <v>114</v>
      </c>
      <c r="R20" s="121">
        <f>R19+R18</f>
        <v>6998.28</v>
      </c>
      <c r="U20" s="121" t="s">
        <v>114</v>
      </c>
      <c r="V20" s="121">
        <f>V19+V18</f>
        <v>8233.68</v>
      </c>
    </row>
    <row r="21" spans="8:22" s="12" customFormat="1" x14ac:dyDescent="0.35"/>
    <row r="22" spans="8:22" s="12" customFormat="1" x14ac:dyDescent="0.35"/>
    <row r="23" spans="8:22" s="12" customFormat="1" x14ac:dyDescent="0.35"/>
    <row r="24" spans="8:22" s="12" customFormat="1" x14ac:dyDescent="0.35"/>
    <row r="25" spans="8:22" s="12" customFormat="1" x14ac:dyDescent="0.35"/>
    <row r="26" spans="8:22" s="12" customFormat="1" x14ac:dyDescent="0.35"/>
    <row r="27" spans="8:22" s="12" customFormat="1" x14ac:dyDescent="0.35"/>
    <row r="28" spans="8:22" s="12" customFormat="1" x14ac:dyDescent="0.35"/>
    <row r="29" spans="8:22" s="12" customFormat="1" x14ac:dyDescent="0.35"/>
    <row r="30" spans="8:22" s="12" customFormat="1" x14ac:dyDescent="0.35"/>
    <row r="31" spans="8:22" s="12" customFormat="1" x14ac:dyDescent="0.35"/>
    <row r="32" spans="8:22" s="12" customFormat="1" x14ac:dyDescent="0.35"/>
    <row r="33" s="12" customFormat="1" x14ac:dyDescent="0.35"/>
    <row r="34" s="12" customFormat="1" x14ac:dyDescent="0.35"/>
    <row r="35" s="12" customFormat="1" x14ac:dyDescent="0.35"/>
    <row r="36" s="12" customFormat="1" x14ac:dyDescent="0.35"/>
    <row r="37" s="12" customFormat="1" x14ac:dyDescent="0.35"/>
    <row r="38" s="12" customFormat="1" x14ac:dyDescent="0.35"/>
    <row r="39" s="12" customFormat="1" x14ac:dyDescent="0.35"/>
    <row r="40" s="12" customFormat="1" x14ac:dyDescent="0.35"/>
    <row r="41" s="12" customFormat="1" x14ac:dyDescent="0.35"/>
    <row r="42" s="12" customFormat="1" x14ac:dyDescent="0.35"/>
    <row r="43" s="12" customFormat="1" x14ac:dyDescent="0.35"/>
    <row r="44" s="12" customFormat="1" x14ac:dyDescent="0.35"/>
    <row r="45" s="12" customFormat="1" x14ac:dyDescent="0.35"/>
    <row r="46" s="12" customFormat="1" x14ac:dyDescent="0.35"/>
    <row r="47" s="12" customFormat="1" x14ac:dyDescent="0.35"/>
    <row r="48" s="12" customFormat="1" x14ac:dyDescent="0.35"/>
    <row r="49" s="12" customFormat="1" x14ac:dyDescent="0.35"/>
    <row r="50" s="12" customFormat="1" x14ac:dyDescent="0.35"/>
    <row r="51" s="12" customFormat="1" x14ac:dyDescent="0.35"/>
    <row r="52" s="12" customFormat="1" x14ac:dyDescent="0.35"/>
    <row r="53" s="12" customFormat="1" x14ac:dyDescent="0.35"/>
    <row r="54" s="12" customFormat="1" x14ac:dyDescent="0.35"/>
    <row r="55" s="12" customFormat="1" x14ac:dyDescent="0.35"/>
    <row r="56" s="12" customFormat="1" x14ac:dyDescent="0.35"/>
    <row r="57" s="12" customFormat="1" x14ac:dyDescent="0.35"/>
    <row r="58" s="12" customFormat="1" x14ac:dyDescent="0.35"/>
    <row r="59" s="12" customFormat="1" x14ac:dyDescent="0.35"/>
    <row r="60" s="12" customFormat="1" x14ac:dyDescent="0.35"/>
    <row r="61" s="12" customFormat="1" x14ac:dyDescent="0.35"/>
    <row r="62" s="12" customFormat="1" x14ac:dyDescent="0.35"/>
    <row r="63" s="12" customFormat="1" x14ac:dyDescent="0.35"/>
    <row r="64" s="12" customFormat="1" x14ac:dyDescent="0.35"/>
    <row r="65" s="12" customFormat="1" x14ac:dyDescent="0.35"/>
    <row r="66" s="12" customFormat="1" x14ac:dyDescent="0.35"/>
    <row r="67" s="12" customFormat="1" x14ac:dyDescent="0.35"/>
    <row r="68" s="12" customFormat="1" x14ac:dyDescent="0.35"/>
    <row r="69" s="12" customFormat="1" x14ac:dyDescent="0.35"/>
    <row r="70" s="12" customFormat="1" x14ac:dyDescent="0.35"/>
    <row r="71" s="12" customFormat="1" x14ac:dyDescent="0.35"/>
    <row r="72" s="12" customFormat="1" x14ac:dyDescent="0.35"/>
    <row r="73" s="12" customFormat="1" x14ac:dyDescent="0.35"/>
    <row r="74" s="12" customFormat="1" x14ac:dyDescent="0.35"/>
    <row r="75" s="12" customFormat="1" x14ac:dyDescent="0.35"/>
  </sheetData>
  <mergeCells count="5">
    <mergeCell ref="T2:V2"/>
    <mergeCell ref="P2:R2"/>
    <mergeCell ref="L2:N2"/>
    <mergeCell ref="G2:I2"/>
    <mergeCell ref="G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workbookViewId="0">
      <selection activeCell="P25" sqref="P25"/>
    </sheetView>
  </sheetViews>
  <sheetFormatPr defaultColWidth="8.81640625" defaultRowHeight="14.5" outlineLevelRow="1" x14ac:dyDescent="0.35"/>
  <cols>
    <col min="1" max="1" width="4.1796875" style="2" bestFit="1" customWidth="1"/>
    <col min="2" max="2" width="34.453125" bestFit="1" customWidth="1"/>
    <col min="3" max="3" width="15.54296875" bestFit="1" customWidth="1"/>
    <col min="4" max="4" width="9.7265625" customWidth="1"/>
    <col min="5" max="5" width="13.81640625" style="17" customWidth="1"/>
    <col min="6" max="6" width="16.453125" style="17" customWidth="1"/>
    <col min="7" max="7" width="6.81640625" style="17" customWidth="1"/>
    <col min="8" max="8" width="11" style="17" customWidth="1"/>
    <col min="9" max="9" width="9.7265625" customWidth="1"/>
    <col min="10" max="10" width="13.81640625" style="17" customWidth="1"/>
    <col min="11" max="11" width="16.453125" style="17" customWidth="1"/>
    <col min="12" max="12" width="5.26953125" style="17" customWidth="1"/>
    <col min="13" max="13" width="10.54296875" style="17" customWidth="1"/>
    <col min="14" max="14" width="9.7265625" customWidth="1"/>
    <col min="15" max="15" width="13.81640625" style="17" customWidth="1"/>
    <col min="16" max="16" width="16.453125" style="17" customWidth="1"/>
    <col min="17" max="19" width="14" style="17" customWidth="1"/>
    <col min="250" max="250" width="4.1796875" bestFit="1" customWidth="1"/>
    <col min="251" max="251" width="34.453125" bestFit="1" customWidth="1"/>
    <col min="252" max="252" width="12" customWidth="1"/>
    <col min="255" max="255" width="14" customWidth="1"/>
    <col min="256" max="256" width="10.7265625" customWidth="1"/>
    <col min="257" max="257" width="14" customWidth="1"/>
    <col min="258" max="258" width="34.453125" bestFit="1" customWidth="1"/>
    <col min="259" max="260" width="14" customWidth="1"/>
    <col min="261" max="261" width="7.7265625" bestFit="1" customWidth="1"/>
    <col min="262" max="262" width="12.26953125" customWidth="1"/>
    <col min="263" max="264" width="6.1796875" customWidth="1"/>
    <col min="265" max="265" width="36.7265625" bestFit="1" customWidth="1"/>
    <col min="266" max="267" width="6.1796875" customWidth="1"/>
    <col min="268" max="268" width="11.26953125" customWidth="1"/>
    <col min="269" max="269" width="13.81640625" customWidth="1"/>
    <col min="270" max="275" width="14" customWidth="1"/>
    <col min="506" max="506" width="4.1796875" bestFit="1" customWidth="1"/>
    <col min="507" max="507" width="34.453125" bestFit="1" customWidth="1"/>
    <col min="508" max="508" width="12" customWidth="1"/>
    <col min="511" max="511" width="14" customWidth="1"/>
    <col min="512" max="512" width="10.7265625" customWidth="1"/>
    <col min="513" max="513" width="14" customWidth="1"/>
    <col min="514" max="514" width="34.453125" bestFit="1" customWidth="1"/>
    <col min="515" max="516" width="14" customWidth="1"/>
    <col min="517" max="517" width="7.7265625" bestFit="1" customWidth="1"/>
    <col min="518" max="518" width="12.26953125" customWidth="1"/>
    <col min="519" max="520" width="6.1796875" customWidth="1"/>
    <col min="521" max="521" width="36.7265625" bestFit="1" customWidth="1"/>
    <col min="522" max="523" width="6.1796875" customWidth="1"/>
    <col min="524" max="524" width="11.26953125" customWidth="1"/>
    <col min="525" max="525" width="13.81640625" customWidth="1"/>
    <col min="526" max="531" width="14" customWidth="1"/>
    <col min="762" max="762" width="4.1796875" bestFit="1" customWidth="1"/>
    <col min="763" max="763" width="34.453125" bestFit="1" customWidth="1"/>
    <col min="764" max="764" width="12" customWidth="1"/>
    <col min="767" max="767" width="14" customWidth="1"/>
    <col min="768" max="768" width="10.7265625" customWidth="1"/>
    <col min="769" max="769" width="14" customWidth="1"/>
    <col min="770" max="770" width="34.453125" bestFit="1" customWidth="1"/>
    <col min="771" max="772" width="14" customWidth="1"/>
    <col min="773" max="773" width="7.7265625" bestFit="1" customWidth="1"/>
    <col min="774" max="774" width="12.26953125" customWidth="1"/>
    <col min="775" max="776" width="6.1796875" customWidth="1"/>
    <col min="777" max="777" width="36.7265625" bestFit="1" customWidth="1"/>
    <col min="778" max="779" width="6.1796875" customWidth="1"/>
    <col min="780" max="780" width="11.26953125" customWidth="1"/>
    <col min="781" max="781" width="13.81640625" customWidth="1"/>
    <col min="782" max="787" width="14" customWidth="1"/>
    <col min="1018" max="1018" width="4.1796875" bestFit="1" customWidth="1"/>
    <col min="1019" max="1019" width="34.453125" bestFit="1" customWidth="1"/>
    <col min="1020" max="1020" width="12" customWidth="1"/>
    <col min="1023" max="1023" width="14" customWidth="1"/>
    <col min="1024" max="1024" width="10.7265625" customWidth="1"/>
    <col min="1025" max="1025" width="14" customWidth="1"/>
    <col min="1026" max="1026" width="34.453125" bestFit="1" customWidth="1"/>
    <col min="1027" max="1028" width="14" customWidth="1"/>
    <col min="1029" max="1029" width="7.7265625" bestFit="1" customWidth="1"/>
    <col min="1030" max="1030" width="12.26953125" customWidth="1"/>
    <col min="1031" max="1032" width="6.1796875" customWidth="1"/>
    <col min="1033" max="1033" width="36.7265625" bestFit="1" customWidth="1"/>
    <col min="1034" max="1035" width="6.1796875" customWidth="1"/>
    <col min="1036" max="1036" width="11.26953125" customWidth="1"/>
    <col min="1037" max="1037" width="13.81640625" customWidth="1"/>
    <col min="1038" max="1043" width="14" customWidth="1"/>
    <col min="1274" max="1274" width="4.1796875" bestFit="1" customWidth="1"/>
    <col min="1275" max="1275" width="34.453125" bestFit="1" customWidth="1"/>
    <col min="1276" max="1276" width="12" customWidth="1"/>
    <col min="1279" max="1279" width="14" customWidth="1"/>
    <col min="1280" max="1280" width="10.7265625" customWidth="1"/>
    <col min="1281" max="1281" width="14" customWidth="1"/>
    <col min="1282" max="1282" width="34.453125" bestFit="1" customWidth="1"/>
    <col min="1283" max="1284" width="14" customWidth="1"/>
    <col min="1285" max="1285" width="7.7265625" bestFit="1" customWidth="1"/>
    <col min="1286" max="1286" width="12.26953125" customWidth="1"/>
    <col min="1287" max="1288" width="6.1796875" customWidth="1"/>
    <col min="1289" max="1289" width="36.7265625" bestFit="1" customWidth="1"/>
    <col min="1290" max="1291" width="6.1796875" customWidth="1"/>
    <col min="1292" max="1292" width="11.26953125" customWidth="1"/>
    <col min="1293" max="1293" width="13.81640625" customWidth="1"/>
    <col min="1294" max="1299" width="14" customWidth="1"/>
    <col min="1530" max="1530" width="4.1796875" bestFit="1" customWidth="1"/>
    <col min="1531" max="1531" width="34.453125" bestFit="1" customWidth="1"/>
    <col min="1532" max="1532" width="12" customWidth="1"/>
    <col min="1535" max="1535" width="14" customWidth="1"/>
    <col min="1536" max="1536" width="10.7265625" customWidth="1"/>
    <col min="1537" max="1537" width="14" customWidth="1"/>
    <col min="1538" max="1538" width="34.453125" bestFit="1" customWidth="1"/>
    <col min="1539" max="1540" width="14" customWidth="1"/>
    <col min="1541" max="1541" width="7.7265625" bestFit="1" customWidth="1"/>
    <col min="1542" max="1542" width="12.26953125" customWidth="1"/>
    <col min="1543" max="1544" width="6.1796875" customWidth="1"/>
    <col min="1545" max="1545" width="36.7265625" bestFit="1" customWidth="1"/>
    <col min="1546" max="1547" width="6.1796875" customWidth="1"/>
    <col min="1548" max="1548" width="11.26953125" customWidth="1"/>
    <col min="1549" max="1549" width="13.81640625" customWidth="1"/>
    <col min="1550" max="1555" width="14" customWidth="1"/>
    <col min="1786" max="1786" width="4.1796875" bestFit="1" customWidth="1"/>
    <col min="1787" max="1787" width="34.453125" bestFit="1" customWidth="1"/>
    <col min="1788" max="1788" width="12" customWidth="1"/>
    <col min="1791" max="1791" width="14" customWidth="1"/>
    <col min="1792" max="1792" width="10.7265625" customWidth="1"/>
    <col min="1793" max="1793" width="14" customWidth="1"/>
    <col min="1794" max="1794" width="34.453125" bestFit="1" customWidth="1"/>
    <col min="1795" max="1796" width="14" customWidth="1"/>
    <col min="1797" max="1797" width="7.7265625" bestFit="1" customWidth="1"/>
    <col min="1798" max="1798" width="12.26953125" customWidth="1"/>
    <col min="1799" max="1800" width="6.1796875" customWidth="1"/>
    <col min="1801" max="1801" width="36.7265625" bestFit="1" customWidth="1"/>
    <col min="1802" max="1803" width="6.1796875" customWidth="1"/>
    <col min="1804" max="1804" width="11.26953125" customWidth="1"/>
    <col min="1805" max="1805" width="13.81640625" customWidth="1"/>
    <col min="1806" max="1811" width="14" customWidth="1"/>
    <col min="2042" max="2042" width="4.1796875" bestFit="1" customWidth="1"/>
    <col min="2043" max="2043" width="34.453125" bestFit="1" customWidth="1"/>
    <col min="2044" max="2044" width="12" customWidth="1"/>
    <col min="2047" max="2047" width="14" customWidth="1"/>
    <col min="2048" max="2048" width="10.7265625" customWidth="1"/>
    <col min="2049" max="2049" width="14" customWidth="1"/>
    <col min="2050" max="2050" width="34.453125" bestFit="1" customWidth="1"/>
    <col min="2051" max="2052" width="14" customWidth="1"/>
    <col min="2053" max="2053" width="7.7265625" bestFit="1" customWidth="1"/>
    <col min="2054" max="2054" width="12.26953125" customWidth="1"/>
    <col min="2055" max="2056" width="6.1796875" customWidth="1"/>
    <col min="2057" max="2057" width="36.7265625" bestFit="1" customWidth="1"/>
    <col min="2058" max="2059" width="6.1796875" customWidth="1"/>
    <col min="2060" max="2060" width="11.26953125" customWidth="1"/>
    <col min="2061" max="2061" width="13.81640625" customWidth="1"/>
    <col min="2062" max="2067" width="14" customWidth="1"/>
    <col min="2298" max="2298" width="4.1796875" bestFit="1" customWidth="1"/>
    <col min="2299" max="2299" width="34.453125" bestFit="1" customWidth="1"/>
    <col min="2300" max="2300" width="12" customWidth="1"/>
    <col min="2303" max="2303" width="14" customWidth="1"/>
    <col min="2304" max="2304" width="10.7265625" customWidth="1"/>
    <col min="2305" max="2305" width="14" customWidth="1"/>
    <col min="2306" max="2306" width="34.453125" bestFit="1" customWidth="1"/>
    <col min="2307" max="2308" width="14" customWidth="1"/>
    <col min="2309" max="2309" width="7.7265625" bestFit="1" customWidth="1"/>
    <col min="2310" max="2310" width="12.26953125" customWidth="1"/>
    <col min="2311" max="2312" width="6.1796875" customWidth="1"/>
    <col min="2313" max="2313" width="36.7265625" bestFit="1" customWidth="1"/>
    <col min="2314" max="2315" width="6.1796875" customWidth="1"/>
    <col min="2316" max="2316" width="11.26953125" customWidth="1"/>
    <col min="2317" max="2317" width="13.81640625" customWidth="1"/>
    <col min="2318" max="2323" width="14" customWidth="1"/>
    <col min="2554" max="2554" width="4.1796875" bestFit="1" customWidth="1"/>
    <col min="2555" max="2555" width="34.453125" bestFit="1" customWidth="1"/>
    <col min="2556" max="2556" width="12" customWidth="1"/>
    <col min="2559" max="2559" width="14" customWidth="1"/>
    <col min="2560" max="2560" width="10.7265625" customWidth="1"/>
    <col min="2561" max="2561" width="14" customWidth="1"/>
    <col min="2562" max="2562" width="34.453125" bestFit="1" customWidth="1"/>
    <col min="2563" max="2564" width="14" customWidth="1"/>
    <col min="2565" max="2565" width="7.7265625" bestFit="1" customWidth="1"/>
    <col min="2566" max="2566" width="12.26953125" customWidth="1"/>
    <col min="2567" max="2568" width="6.1796875" customWidth="1"/>
    <col min="2569" max="2569" width="36.7265625" bestFit="1" customWidth="1"/>
    <col min="2570" max="2571" width="6.1796875" customWidth="1"/>
    <col min="2572" max="2572" width="11.26953125" customWidth="1"/>
    <col min="2573" max="2573" width="13.81640625" customWidth="1"/>
    <col min="2574" max="2579" width="14" customWidth="1"/>
    <col min="2810" max="2810" width="4.1796875" bestFit="1" customWidth="1"/>
    <col min="2811" max="2811" width="34.453125" bestFit="1" customWidth="1"/>
    <col min="2812" max="2812" width="12" customWidth="1"/>
    <col min="2815" max="2815" width="14" customWidth="1"/>
    <col min="2816" max="2816" width="10.7265625" customWidth="1"/>
    <col min="2817" max="2817" width="14" customWidth="1"/>
    <col min="2818" max="2818" width="34.453125" bestFit="1" customWidth="1"/>
    <col min="2819" max="2820" width="14" customWidth="1"/>
    <col min="2821" max="2821" width="7.7265625" bestFit="1" customWidth="1"/>
    <col min="2822" max="2822" width="12.26953125" customWidth="1"/>
    <col min="2823" max="2824" width="6.1796875" customWidth="1"/>
    <col min="2825" max="2825" width="36.7265625" bestFit="1" customWidth="1"/>
    <col min="2826" max="2827" width="6.1796875" customWidth="1"/>
    <col min="2828" max="2828" width="11.26953125" customWidth="1"/>
    <col min="2829" max="2829" width="13.81640625" customWidth="1"/>
    <col min="2830" max="2835" width="14" customWidth="1"/>
    <col min="3066" max="3066" width="4.1796875" bestFit="1" customWidth="1"/>
    <col min="3067" max="3067" width="34.453125" bestFit="1" customWidth="1"/>
    <col min="3068" max="3068" width="12" customWidth="1"/>
    <col min="3071" max="3071" width="14" customWidth="1"/>
    <col min="3072" max="3072" width="10.7265625" customWidth="1"/>
    <col min="3073" max="3073" width="14" customWidth="1"/>
    <col min="3074" max="3074" width="34.453125" bestFit="1" customWidth="1"/>
    <col min="3075" max="3076" width="14" customWidth="1"/>
    <col min="3077" max="3077" width="7.7265625" bestFit="1" customWidth="1"/>
    <col min="3078" max="3078" width="12.26953125" customWidth="1"/>
    <col min="3079" max="3080" width="6.1796875" customWidth="1"/>
    <col min="3081" max="3081" width="36.7265625" bestFit="1" customWidth="1"/>
    <col min="3082" max="3083" width="6.1796875" customWidth="1"/>
    <col min="3084" max="3084" width="11.26953125" customWidth="1"/>
    <col min="3085" max="3085" width="13.81640625" customWidth="1"/>
    <col min="3086" max="3091" width="14" customWidth="1"/>
    <col min="3322" max="3322" width="4.1796875" bestFit="1" customWidth="1"/>
    <col min="3323" max="3323" width="34.453125" bestFit="1" customWidth="1"/>
    <col min="3324" max="3324" width="12" customWidth="1"/>
    <col min="3327" max="3327" width="14" customWidth="1"/>
    <col min="3328" max="3328" width="10.7265625" customWidth="1"/>
    <col min="3329" max="3329" width="14" customWidth="1"/>
    <col min="3330" max="3330" width="34.453125" bestFit="1" customWidth="1"/>
    <col min="3331" max="3332" width="14" customWidth="1"/>
    <col min="3333" max="3333" width="7.7265625" bestFit="1" customWidth="1"/>
    <col min="3334" max="3334" width="12.26953125" customWidth="1"/>
    <col min="3335" max="3336" width="6.1796875" customWidth="1"/>
    <col min="3337" max="3337" width="36.7265625" bestFit="1" customWidth="1"/>
    <col min="3338" max="3339" width="6.1796875" customWidth="1"/>
    <col min="3340" max="3340" width="11.26953125" customWidth="1"/>
    <col min="3341" max="3341" width="13.81640625" customWidth="1"/>
    <col min="3342" max="3347" width="14" customWidth="1"/>
    <col min="3578" max="3578" width="4.1796875" bestFit="1" customWidth="1"/>
    <col min="3579" max="3579" width="34.453125" bestFit="1" customWidth="1"/>
    <col min="3580" max="3580" width="12" customWidth="1"/>
    <col min="3583" max="3583" width="14" customWidth="1"/>
    <col min="3584" max="3584" width="10.7265625" customWidth="1"/>
    <col min="3585" max="3585" width="14" customWidth="1"/>
    <col min="3586" max="3586" width="34.453125" bestFit="1" customWidth="1"/>
    <col min="3587" max="3588" width="14" customWidth="1"/>
    <col min="3589" max="3589" width="7.7265625" bestFit="1" customWidth="1"/>
    <col min="3590" max="3590" width="12.26953125" customWidth="1"/>
    <col min="3591" max="3592" width="6.1796875" customWidth="1"/>
    <col min="3593" max="3593" width="36.7265625" bestFit="1" customWidth="1"/>
    <col min="3594" max="3595" width="6.1796875" customWidth="1"/>
    <col min="3596" max="3596" width="11.26953125" customWidth="1"/>
    <col min="3597" max="3597" width="13.81640625" customWidth="1"/>
    <col min="3598" max="3603" width="14" customWidth="1"/>
    <col min="3834" max="3834" width="4.1796875" bestFit="1" customWidth="1"/>
    <col min="3835" max="3835" width="34.453125" bestFit="1" customWidth="1"/>
    <col min="3836" max="3836" width="12" customWidth="1"/>
    <col min="3839" max="3839" width="14" customWidth="1"/>
    <col min="3840" max="3840" width="10.7265625" customWidth="1"/>
    <col min="3841" max="3841" width="14" customWidth="1"/>
    <col min="3842" max="3842" width="34.453125" bestFit="1" customWidth="1"/>
    <col min="3843" max="3844" width="14" customWidth="1"/>
    <col min="3845" max="3845" width="7.7265625" bestFit="1" customWidth="1"/>
    <col min="3846" max="3846" width="12.26953125" customWidth="1"/>
    <col min="3847" max="3848" width="6.1796875" customWidth="1"/>
    <col min="3849" max="3849" width="36.7265625" bestFit="1" customWidth="1"/>
    <col min="3850" max="3851" width="6.1796875" customWidth="1"/>
    <col min="3852" max="3852" width="11.26953125" customWidth="1"/>
    <col min="3853" max="3853" width="13.81640625" customWidth="1"/>
    <col min="3854" max="3859" width="14" customWidth="1"/>
    <col min="4090" max="4090" width="4.1796875" bestFit="1" customWidth="1"/>
    <col min="4091" max="4091" width="34.453125" bestFit="1" customWidth="1"/>
    <col min="4092" max="4092" width="12" customWidth="1"/>
    <col min="4095" max="4095" width="14" customWidth="1"/>
    <col min="4096" max="4096" width="10.7265625" customWidth="1"/>
    <col min="4097" max="4097" width="14" customWidth="1"/>
    <col min="4098" max="4098" width="34.453125" bestFit="1" customWidth="1"/>
    <col min="4099" max="4100" width="14" customWidth="1"/>
    <col min="4101" max="4101" width="7.7265625" bestFit="1" customWidth="1"/>
    <col min="4102" max="4102" width="12.26953125" customWidth="1"/>
    <col min="4103" max="4104" width="6.1796875" customWidth="1"/>
    <col min="4105" max="4105" width="36.7265625" bestFit="1" customWidth="1"/>
    <col min="4106" max="4107" width="6.1796875" customWidth="1"/>
    <col min="4108" max="4108" width="11.26953125" customWidth="1"/>
    <col min="4109" max="4109" width="13.81640625" customWidth="1"/>
    <col min="4110" max="4115" width="14" customWidth="1"/>
    <col min="4346" max="4346" width="4.1796875" bestFit="1" customWidth="1"/>
    <col min="4347" max="4347" width="34.453125" bestFit="1" customWidth="1"/>
    <col min="4348" max="4348" width="12" customWidth="1"/>
    <col min="4351" max="4351" width="14" customWidth="1"/>
    <col min="4352" max="4352" width="10.7265625" customWidth="1"/>
    <col min="4353" max="4353" width="14" customWidth="1"/>
    <col min="4354" max="4354" width="34.453125" bestFit="1" customWidth="1"/>
    <col min="4355" max="4356" width="14" customWidth="1"/>
    <col min="4357" max="4357" width="7.7265625" bestFit="1" customWidth="1"/>
    <col min="4358" max="4358" width="12.26953125" customWidth="1"/>
    <col min="4359" max="4360" width="6.1796875" customWidth="1"/>
    <col min="4361" max="4361" width="36.7265625" bestFit="1" customWidth="1"/>
    <col min="4362" max="4363" width="6.1796875" customWidth="1"/>
    <col min="4364" max="4364" width="11.26953125" customWidth="1"/>
    <col min="4365" max="4365" width="13.81640625" customWidth="1"/>
    <col min="4366" max="4371" width="14" customWidth="1"/>
    <col min="4602" max="4602" width="4.1796875" bestFit="1" customWidth="1"/>
    <col min="4603" max="4603" width="34.453125" bestFit="1" customWidth="1"/>
    <col min="4604" max="4604" width="12" customWidth="1"/>
    <col min="4607" max="4607" width="14" customWidth="1"/>
    <col min="4608" max="4608" width="10.7265625" customWidth="1"/>
    <col min="4609" max="4609" width="14" customWidth="1"/>
    <col min="4610" max="4610" width="34.453125" bestFit="1" customWidth="1"/>
    <col min="4611" max="4612" width="14" customWidth="1"/>
    <col min="4613" max="4613" width="7.7265625" bestFit="1" customWidth="1"/>
    <col min="4614" max="4614" width="12.26953125" customWidth="1"/>
    <col min="4615" max="4616" width="6.1796875" customWidth="1"/>
    <col min="4617" max="4617" width="36.7265625" bestFit="1" customWidth="1"/>
    <col min="4618" max="4619" width="6.1796875" customWidth="1"/>
    <col min="4620" max="4620" width="11.26953125" customWidth="1"/>
    <col min="4621" max="4621" width="13.81640625" customWidth="1"/>
    <col min="4622" max="4627" width="14" customWidth="1"/>
    <col min="4858" max="4858" width="4.1796875" bestFit="1" customWidth="1"/>
    <col min="4859" max="4859" width="34.453125" bestFit="1" customWidth="1"/>
    <col min="4860" max="4860" width="12" customWidth="1"/>
    <col min="4863" max="4863" width="14" customWidth="1"/>
    <col min="4864" max="4864" width="10.7265625" customWidth="1"/>
    <col min="4865" max="4865" width="14" customWidth="1"/>
    <col min="4866" max="4866" width="34.453125" bestFit="1" customWidth="1"/>
    <col min="4867" max="4868" width="14" customWidth="1"/>
    <col min="4869" max="4869" width="7.7265625" bestFit="1" customWidth="1"/>
    <col min="4870" max="4870" width="12.26953125" customWidth="1"/>
    <col min="4871" max="4872" width="6.1796875" customWidth="1"/>
    <col min="4873" max="4873" width="36.7265625" bestFit="1" customWidth="1"/>
    <col min="4874" max="4875" width="6.1796875" customWidth="1"/>
    <col min="4876" max="4876" width="11.26953125" customWidth="1"/>
    <col min="4877" max="4877" width="13.81640625" customWidth="1"/>
    <col min="4878" max="4883" width="14" customWidth="1"/>
    <col min="5114" max="5114" width="4.1796875" bestFit="1" customWidth="1"/>
    <col min="5115" max="5115" width="34.453125" bestFit="1" customWidth="1"/>
    <col min="5116" max="5116" width="12" customWidth="1"/>
    <col min="5119" max="5119" width="14" customWidth="1"/>
    <col min="5120" max="5120" width="10.7265625" customWidth="1"/>
    <col min="5121" max="5121" width="14" customWidth="1"/>
    <col min="5122" max="5122" width="34.453125" bestFit="1" customWidth="1"/>
    <col min="5123" max="5124" width="14" customWidth="1"/>
    <col min="5125" max="5125" width="7.7265625" bestFit="1" customWidth="1"/>
    <col min="5126" max="5126" width="12.26953125" customWidth="1"/>
    <col min="5127" max="5128" width="6.1796875" customWidth="1"/>
    <col min="5129" max="5129" width="36.7265625" bestFit="1" customWidth="1"/>
    <col min="5130" max="5131" width="6.1796875" customWidth="1"/>
    <col min="5132" max="5132" width="11.26953125" customWidth="1"/>
    <col min="5133" max="5133" width="13.81640625" customWidth="1"/>
    <col min="5134" max="5139" width="14" customWidth="1"/>
    <col min="5370" max="5370" width="4.1796875" bestFit="1" customWidth="1"/>
    <col min="5371" max="5371" width="34.453125" bestFit="1" customWidth="1"/>
    <col min="5372" max="5372" width="12" customWidth="1"/>
    <col min="5375" max="5375" width="14" customWidth="1"/>
    <col min="5376" max="5376" width="10.7265625" customWidth="1"/>
    <col min="5377" max="5377" width="14" customWidth="1"/>
    <col min="5378" max="5378" width="34.453125" bestFit="1" customWidth="1"/>
    <col min="5379" max="5380" width="14" customWidth="1"/>
    <col min="5381" max="5381" width="7.7265625" bestFit="1" customWidth="1"/>
    <col min="5382" max="5382" width="12.26953125" customWidth="1"/>
    <col min="5383" max="5384" width="6.1796875" customWidth="1"/>
    <col min="5385" max="5385" width="36.7265625" bestFit="1" customWidth="1"/>
    <col min="5386" max="5387" width="6.1796875" customWidth="1"/>
    <col min="5388" max="5388" width="11.26953125" customWidth="1"/>
    <col min="5389" max="5389" width="13.81640625" customWidth="1"/>
    <col min="5390" max="5395" width="14" customWidth="1"/>
    <col min="5626" max="5626" width="4.1796875" bestFit="1" customWidth="1"/>
    <col min="5627" max="5627" width="34.453125" bestFit="1" customWidth="1"/>
    <col min="5628" max="5628" width="12" customWidth="1"/>
    <col min="5631" max="5631" width="14" customWidth="1"/>
    <col min="5632" max="5632" width="10.7265625" customWidth="1"/>
    <col min="5633" max="5633" width="14" customWidth="1"/>
    <col min="5634" max="5634" width="34.453125" bestFit="1" customWidth="1"/>
    <col min="5635" max="5636" width="14" customWidth="1"/>
    <col min="5637" max="5637" width="7.7265625" bestFit="1" customWidth="1"/>
    <col min="5638" max="5638" width="12.26953125" customWidth="1"/>
    <col min="5639" max="5640" width="6.1796875" customWidth="1"/>
    <col min="5641" max="5641" width="36.7265625" bestFit="1" customWidth="1"/>
    <col min="5642" max="5643" width="6.1796875" customWidth="1"/>
    <col min="5644" max="5644" width="11.26953125" customWidth="1"/>
    <col min="5645" max="5645" width="13.81640625" customWidth="1"/>
    <col min="5646" max="5651" width="14" customWidth="1"/>
    <col min="5882" max="5882" width="4.1796875" bestFit="1" customWidth="1"/>
    <col min="5883" max="5883" width="34.453125" bestFit="1" customWidth="1"/>
    <col min="5884" max="5884" width="12" customWidth="1"/>
    <col min="5887" max="5887" width="14" customWidth="1"/>
    <col min="5888" max="5888" width="10.7265625" customWidth="1"/>
    <col min="5889" max="5889" width="14" customWidth="1"/>
    <col min="5890" max="5890" width="34.453125" bestFit="1" customWidth="1"/>
    <col min="5891" max="5892" width="14" customWidth="1"/>
    <col min="5893" max="5893" width="7.7265625" bestFit="1" customWidth="1"/>
    <col min="5894" max="5894" width="12.26953125" customWidth="1"/>
    <col min="5895" max="5896" width="6.1796875" customWidth="1"/>
    <col min="5897" max="5897" width="36.7265625" bestFit="1" customWidth="1"/>
    <col min="5898" max="5899" width="6.1796875" customWidth="1"/>
    <col min="5900" max="5900" width="11.26953125" customWidth="1"/>
    <col min="5901" max="5901" width="13.81640625" customWidth="1"/>
    <col min="5902" max="5907" width="14" customWidth="1"/>
    <col min="6138" max="6138" width="4.1796875" bestFit="1" customWidth="1"/>
    <col min="6139" max="6139" width="34.453125" bestFit="1" customWidth="1"/>
    <col min="6140" max="6140" width="12" customWidth="1"/>
    <col min="6143" max="6143" width="14" customWidth="1"/>
    <col min="6144" max="6144" width="10.7265625" customWidth="1"/>
    <col min="6145" max="6145" width="14" customWidth="1"/>
    <col min="6146" max="6146" width="34.453125" bestFit="1" customWidth="1"/>
    <col min="6147" max="6148" width="14" customWidth="1"/>
    <col min="6149" max="6149" width="7.7265625" bestFit="1" customWidth="1"/>
    <col min="6150" max="6150" width="12.26953125" customWidth="1"/>
    <col min="6151" max="6152" width="6.1796875" customWidth="1"/>
    <col min="6153" max="6153" width="36.7265625" bestFit="1" customWidth="1"/>
    <col min="6154" max="6155" width="6.1796875" customWidth="1"/>
    <col min="6156" max="6156" width="11.26953125" customWidth="1"/>
    <col min="6157" max="6157" width="13.81640625" customWidth="1"/>
    <col min="6158" max="6163" width="14" customWidth="1"/>
    <col min="6394" max="6394" width="4.1796875" bestFit="1" customWidth="1"/>
    <col min="6395" max="6395" width="34.453125" bestFit="1" customWidth="1"/>
    <col min="6396" max="6396" width="12" customWidth="1"/>
    <col min="6399" max="6399" width="14" customWidth="1"/>
    <col min="6400" max="6400" width="10.7265625" customWidth="1"/>
    <col min="6401" max="6401" width="14" customWidth="1"/>
    <col min="6402" max="6402" width="34.453125" bestFit="1" customWidth="1"/>
    <col min="6403" max="6404" width="14" customWidth="1"/>
    <col min="6405" max="6405" width="7.7265625" bestFit="1" customWidth="1"/>
    <col min="6406" max="6406" width="12.26953125" customWidth="1"/>
    <col min="6407" max="6408" width="6.1796875" customWidth="1"/>
    <col min="6409" max="6409" width="36.7265625" bestFit="1" customWidth="1"/>
    <col min="6410" max="6411" width="6.1796875" customWidth="1"/>
    <col min="6412" max="6412" width="11.26953125" customWidth="1"/>
    <col min="6413" max="6413" width="13.81640625" customWidth="1"/>
    <col min="6414" max="6419" width="14" customWidth="1"/>
    <col min="6650" max="6650" width="4.1796875" bestFit="1" customWidth="1"/>
    <col min="6651" max="6651" width="34.453125" bestFit="1" customWidth="1"/>
    <col min="6652" max="6652" width="12" customWidth="1"/>
    <col min="6655" max="6655" width="14" customWidth="1"/>
    <col min="6656" max="6656" width="10.7265625" customWidth="1"/>
    <col min="6657" max="6657" width="14" customWidth="1"/>
    <col min="6658" max="6658" width="34.453125" bestFit="1" customWidth="1"/>
    <col min="6659" max="6660" width="14" customWidth="1"/>
    <col min="6661" max="6661" width="7.7265625" bestFit="1" customWidth="1"/>
    <col min="6662" max="6662" width="12.26953125" customWidth="1"/>
    <col min="6663" max="6664" width="6.1796875" customWidth="1"/>
    <col min="6665" max="6665" width="36.7265625" bestFit="1" customWidth="1"/>
    <col min="6666" max="6667" width="6.1796875" customWidth="1"/>
    <col min="6668" max="6668" width="11.26953125" customWidth="1"/>
    <col min="6669" max="6669" width="13.81640625" customWidth="1"/>
    <col min="6670" max="6675" width="14" customWidth="1"/>
    <col min="6906" max="6906" width="4.1796875" bestFit="1" customWidth="1"/>
    <col min="6907" max="6907" width="34.453125" bestFit="1" customWidth="1"/>
    <col min="6908" max="6908" width="12" customWidth="1"/>
    <col min="6911" max="6911" width="14" customWidth="1"/>
    <col min="6912" max="6912" width="10.7265625" customWidth="1"/>
    <col min="6913" max="6913" width="14" customWidth="1"/>
    <col min="6914" max="6914" width="34.453125" bestFit="1" customWidth="1"/>
    <col min="6915" max="6916" width="14" customWidth="1"/>
    <col min="6917" max="6917" width="7.7265625" bestFit="1" customWidth="1"/>
    <col min="6918" max="6918" width="12.26953125" customWidth="1"/>
    <col min="6919" max="6920" width="6.1796875" customWidth="1"/>
    <col min="6921" max="6921" width="36.7265625" bestFit="1" customWidth="1"/>
    <col min="6922" max="6923" width="6.1796875" customWidth="1"/>
    <col min="6924" max="6924" width="11.26953125" customWidth="1"/>
    <col min="6925" max="6925" width="13.81640625" customWidth="1"/>
    <col min="6926" max="6931" width="14" customWidth="1"/>
    <col min="7162" max="7162" width="4.1796875" bestFit="1" customWidth="1"/>
    <col min="7163" max="7163" width="34.453125" bestFit="1" customWidth="1"/>
    <col min="7164" max="7164" width="12" customWidth="1"/>
    <col min="7167" max="7167" width="14" customWidth="1"/>
    <col min="7168" max="7168" width="10.7265625" customWidth="1"/>
    <col min="7169" max="7169" width="14" customWidth="1"/>
    <col min="7170" max="7170" width="34.453125" bestFit="1" customWidth="1"/>
    <col min="7171" max="7172" width="14" customWidth="1"/>
    <col min="7173" max="7173" width="7.7265625" bestFit="1" customWidth="1"/>
    <col min="7174" max="7174" width="12.26953125" customWidth="1"/>
    <col min="7175" max="7176" width="6.1796875" customWidth="1"/>
    <col min="7177" max="7177" width="36.7265625" bestFit="1" customWidth="1"/>
    <col min="7178" max="7179" width="6.1796875" customWidth="1"/>
    <col min="7180" max="7180" width="11.26953125" customWidth="1"/>
    <col min="7181" max="7181" width="13.81640625" customWidth="1"/>
    <col min="7182" max="7187" width="14" customWidth="1"/>
    <col min="7418" max="7418" width="4.1796875" bestFit="1" customWidth="1"/>
    <col min="7419" max="7419" width="34.453125" bestFit="1" customWidth="1"/>
    <col min="7420" max="7420" width="12" customWidth="1"/>
    <col min="7423" max="7423" width="14" customWidth="1"/>
    <col min="7424" max="7424" width="10.7265625" customWidth="1"/>
    <col min="7425" max="7425" width="14" customWidth="1"/>
    <col min="7426" max="7426" width="34.453125" bestFit="1" customWidth="1"/>
    <col min="7427" max="7428" width="14" customWidth="1"/>
    <col min="7429" max="7429" width="7.7265625" bestFit="1" customWidth="1"/>
    <col min="7430" max="7430" width="12.26953125" customWidth="1"/>
    <col min="7431" max="7432" width="6.1796875" customWidth="1"/>
    <col min="7433" max="7433" width="36.7265625" bestFit="1" customWidth="1"/>
    <col min="7434" max="7435" width="6.1796875" customWidth="1"/>
    <col min="7436" max="7436" width="11.26953125" customWidth="1"/>
    <col min="7437" max="7437" width="13.81640625" customWidth="1"/>
    <col min="7438" max="7443" width="14" customWidth="1"/>
    <col min="7674" max="7674" width="4.1796875" bestFit="1" customWidth="1"/>
    <col min="7675" max="7675" width="34.453125" bestFit="1" customWidth="1"/>
    <col min="7676" max="7676" width="12" customWidth="1"/>
    <col min="7679" max="7679" width="14" customWidth="1"/>
    <col min="7680" max="7680" width="10.7265625" customWidth="1"/>
    <col min="7681" max="7681" width="14" customWidth="1"/>
    <col min="7682" max="7682" width="34.453125" bestFit="1" customWidth="1"/>
    <col min="7683" max="7684" width="14" customWidth="1"/>
    <col min="7685" max="7685" width="7.7265625" bestFit="1" customWidth="1"/>
    <col min="7686" max="7686" width="12.26953125" customWidth="1"/>
    <col min="7687" max="7688" width="6.1796875" customWidth="1"/>
    <col min="7689" max="7689" width="36.7265625" bestFit="1" customWidth="1"/>
    <col min="7690" max="7691" width="6.1796875" customWidth="1"/>
    <col min="7692" max="7692" width="11.26953125" customWidth="1"/>
    <col min="7693" max="7693" width="13.81640625" customWidth="1"/>
    <col min="7694" max="7699" width="14" customWidth="1"/>
    <col min="7930" max="7930" width="4.1796875" bestFit="1" customWidth="1"/>
    <col min="7931" max="7931" width="34.453125" bestFit="1" customWidth="1"/>
    <col min="7932" max="7932" width="12" customWidth="1"/>
    <col min="7935" max="7935" width="14" customWidth="1"/>
    <col min="7936" max="7936" width="10.7265625" customWidth="1"/>
    <col min="7937" max="7937" width="14" customWidth="1"/>
    <col min="7938" max="7938" width="34.453125" bestFit="1" customWidth="1"/>
    <col min="7939" max="7940" width="14" customWidth="1"/>
    <col min="7941" max="7941" width="7.7265625" bestFit="1" customWidth="1"/>
    <col min="7942" max="7942" width="12.26953125" customWidth="1"/>
    <col min="7943" max="7944" width="6.1796875" customWidth="1"/>
    <col min="7945" max="7945" width="36.7265625" bestFit="1" customWidth="1"/>
    <col min="7946" max="7947" width="6.1796875" customWidth="1"/>
    <col min="7948" max="7948" width="11.26953125" customWidth="1"/>
    <col min="7949" max="7949" width="13.81640625" customWidth="1"/>
    <col min="7950" max="7955" width="14" customWidth="1"/>
    <col min="8186" max="8186" width="4.1796875" bestFit="1" customWidth="1"/>
    <col min="8187" max="8187" width="34.453125" bestFit="1" customWidth="1"/>
    <col min="8188" max="8188" width="12" customWidth="1"/>
    <col min="8191" max="8191" width="14" customWidth="1"/>
    <col min="8192" max="8192" width="10.7265625" customWidth="1"/>
    <col min="8193" max="8193" width="14" customWidth="1"/>
    <col min="8194" max="8194" width="34.453125" bestFit="1" customWidth="1"/>
    <col min="8195" max="8196" width="14" customWidth="1"/>
    <col min="8197" max="8197" width="7.7265625" bestFit="1" customWidth="1"/>
    <col min="8198" max="8198" width="12.26953125" customWidth="1"/>
    <col min="8199" max="8200" width="6.1796875" customWidth="1"/>
    <col min="8201" max="8201" width="36.7265625" bestFit="1" customWidth="1"/>
    <col min="8202" max="8203" width="6.1796875" customWidth="1"/>
    <col min="8204" max="8204" width="11.26953125" customWidth="1"/>
    <col min="8205" max="8205" width="13.81640625" customWidth="1"/>
    <col min="8206" max="8211" width="14" customWidth="1"/>
    <col min="8442" max="8442" width="4.1796875" bestFit="1" customWidth="1"/>
    <col min="8443" max="8443" width="34.453125" bestFit="1" customWidth="1"/>
    <col min="8444" max="8444" width="12" customWidth="1"/>
    <col min="8447" max="8447" width="14" customWidth="1"/>
    <col min="8448" max="8448" width="10.7265625" customWidth="1"/>
    <col min="8449" max="8449" width="14" customWidth="1"/>
    <col min="8450" max="8450" width="34.453125" bestFit="1" customWidth="1"/>
    <col min="8451" max="8452" width="14" customWidth="1"/>
    <col min="8453" max="8453" width="7.7265625" bestFit="1" customWidth="1"/>
    <col min="8454" max="8454" width="12.26953125" customWidth="1"/>
    <col min="8455" max="8456" width="6.1796875" customWidth="1"/>
    <col min="8457" max="8457" width="36.7265625" bestFit="1" customWidth="1"/>
    <col min="8458" max="8459" width="6.1796875" customWidth="1"/>
    <col min="8460" max="8460" width="11.26953125" customWidth="1"/>
    <col min="8461" max="8461" width="13.81640625" customWidth="1"/>
    <col min="8462" max="8467" width="14" customWidth="1"/>
    <col min="8698" max="8698" width="4.1796875" bestFit="1" customWidth="1"/>
    <col min="8699" max="8699" width="34.453125" bestFit="1" customWidth="1"/>
    <col min="8700" max="8700" width="12" customWidth="1"/>
    <col min="8703" max="8703" width="14" customWidth="1"/>
    <col min="8704" max="8704" width="10.7265625" customWidth="1"/>
    <col min="8705" max="8705" width="14" customWidth="1"/>
    <col min="8706" max="8706" width="34.453125" bestFit="1" customWidth="1"/>
    <col min="8707" max="8708" width="14" customWidth="1"/>
    <col min="8709" max="8709" width="7.7265625" bestFit="1" customWidth="1"/>
    <col min="8710" max="8710" width="12.26953125" customWidth="1"/>
    <col min="8711" max="8712" width="6.1796875" customWidth="1"/>
    <col min="8713" max="8713" width="36.7265625" bestFit="1" customWidth="1"/>
    <col min="8714" max="8715" width="6.1796875" customWidth="1"/>
    <col min="8716" max="8716" width="11.26953125" customWidth="1"/>
    <col min="8717" max="8717" width="13.81640625" customWidth="1"/>
    <col min="8718" max="8723" width="14" customWidth="1"/>
    <col min="8954" max="8954" width="4.1796875" bestFit="1" customWidth="1"/>
    <col min="8955" max="8955" width="34.453125" bestFit="1" customWidth="1"/>
    <col min="8956" max="8956" width="12" customWidth="1"/>
    <col min="8959" max="8959" width="14" customWidth="1"/>
    <col min="8960" max="8960" width="10.7265625" customWidth="1"/>
    <col min="8961" max="8961" width="14" customWidth="1"/>
    <col min="8962" max="8962" width="34.453125" bestFit="1" customWidth="1"/>
    <col min="8963" max="8964" width="14" customWidth="1"/>
    <col min="8965" max="8965" width="7.7265625" bestFit="1" customWidth="1"/>
    <col min="8966" max="8966" width="12.26953125" customWidth="1"/>
    <col min="8967" max="8968" width="6.1796875" customWidth="1"/>
    <col min="8969" max="8969" width="36.7265625" bestFit="1" customWidth="1"/>
    <col min="8970" max="8971" width="6.1796875" customWidth="1"/>
    <col min="8972" max="8972" width="11.26953125" customWidth="1"/>
    <col min="8973" max="8973" width="13.81640625" customWidth="1"/>
    <col min="8974" max="8979" width="14" customWidth="1"/>
    <col min="9210" max="9210" width="4.1796875" bestFit="1" customWidth="1"/>
    <col min="9211" max="9211" width="34.453125" bestFit="1" customWidth="1"/>
    <col min="9212" max="9212" width="12" customWidth="1"/>
    <col min="9215" max="9215" width="14" customWidth="1"/>
    <col min="9216" max="9216" width="10.7265625" customWidth="1"/>
    <col min="9217" max="9217" width="14" customWidth="1"/>
    <col min="9218" max="9218" width="34.453125" bestFit="1" customWidth="1"/>
    <col min="9219" max="9220" width="14" customWidth="1"/>
    <col min="9221" max="9221" width="7.7265625" bestFit="1" customWidth="1"/>
    <col min="9222" max="9222" width="12.26953125" customWidth="1"/>
    <col min="9223" max="9224" width="6.1796875" customWidth="1"/>
    <col min="9225" max="9225" width="36.7265625" bestFit="1" customWidth="1"/>
    <col min="9226" max="9227" width="6.1796875" customWidth="1"/>
    <col min="9228" max="9228" width="11.26953125" customWidth="1"/>
    <col min="9229" max="9229" width="13.81640625" customWidth="1"/>
    <col min="9230" max="9235" width="14" customWidth="1"/>
    <col min="9466" max="9466" width="4.1796875" bestFit="1" customWidth="1"/>
    <col min="9467" max="9467" width="34.453125" bestFit="1" customWidth="1"/>
    <col min="9468" max="9468" width="12" customWidth="1"/>
    <col min="9471" max="9471" width="14" customWidth="1"/>
    <col min="9472" max="9472" width="10.7265625" customWidth="1"/>
    <col min="9473" max="9473" width="14" customWidth="1"/>
    <col min="9474" max="9474" width="34.453125" bestFit="1" customWidth="1"/>
    <col min="9475" max="9476" width="14" customWidth="1"/>
    <col min="9477" max="9477" width="7.7265625" bestFit="1" customWidth="1"/>
    <col min="9478" max="9478" width="12.26953125" customWidth="1"/>
    <col min="9479" max="9480" width="6.1796875" customWidth="1"/>
    <col min="9481" max="9481" width="36.7265625" bestFit="1" customWidth="1"/>
    <col min="9482" max="9483" width="6.1796875" customWidth="1"/>
    <col min="9484" max="9484" width="11.26953125" customWidth="1"/>
    <col min="9485" max="9485" width="13.81640625" customWidth="1"/>
    <col min="9486" max="9491" width="14" customWidth="1"/>
    <col min="9722" max="9722" width="4.1796875" bestFit="1" customWidth="1"/>
    <col min="9723" max="9723" width="34.453125" bestFit="1" customWidth="1"/>
    <col min="9724" max="9724" width="12" customWidth="1"/>
    <col min="9727" max="9727" width="14" customWidth="1"/>
    <col min="9728" max="9728" width="10.7265625" customWidth="1"/>
    <col min="9729" max="9729" width="14" customWidth="1"/>
    <col min="9730" max="9730" width="34.453125" bestFit="1" customWidth="1"/>
    <col min="9731" max="9732" width="14" customWidth="1"/>
    <col min="9733" max="9733" width="7.7265625" bestFit="1" customWidth="1"/>
    <col min="9734" max="9734" width="12.26953125" customWidth="1"/>
    <col min="9735" max="9736" width="6.1796875" customWidth="1"/>
    <col min="9737" max="9737" width="36.7265625" bestFit="1" customWidth="1"/>
    <col min="9738" max="9739" width="6.1796875" customWidth="1"/>
    <col min="9740" max="9740" width="11.26953125" customWidth="1"/>
    <col min="9741" max="9741" width="13.81640625" customWidth="1"/>
    <col min="9742" max="9747" width="14" customWidth="1"/>
    <col min="9978" max="9978" width="4.1796875" bestFit="1" customWidth="1"/>
    <col min="9979" max="9979" width="34.453125" bestFit="1" customWidth="1"/>
    <col min="9980" max="9980" width="12" customWidth="1"/>
    <col min="9983" max="9983" width="14" customWidth="1"/>
    <col min="9984" max="9984" width="10.7265625" customWidth="1"/>
    <col min="9985" max="9985" width="14" customWidth="1"/>
    <col min="9986" max="9986" width="34.453125" bestFit="1" customWidth="1"/>
    <col min="9987" max="9988" width="14" customWidth="1"/>
    <col min="9989" max="9989" width="7.7265625" bestFit="1" customWidth="1"/>
    <col min="9990" max="9990" width="12.26953125" customWidth="1"/>
    <col min="9991" max="9992" width="6.1796875" customWidth="1"/>
    <col min="9993" max="9993" width="36.7265625" bestFit="1" customWidth="1"/>
    <col min="9994" max="9995" width="6.1796875" customWidth="1"/>
    <col min="9996" max="9996" width="11.26953125" customWidth="1"/>
    <col min="9997" max="9997" width="13.81640625" customWidth="1"/>
    <col min="9998" max="10003" width="14" customWidth="1"/>
    <col min="10234" max="10234" width="4.1796875" bestFit="1" customWidth="1"/>
    <col min="10235" max="10235" width="34.453125" bestFit="1" customWidth="1"/>
    <col min="10236" max="10236" width="12" customWidth="1"/>
    <col min="10239" max="10239" width="14" customWidth="1"/>
    <col min="10240" max="10240" width="10.7265625" customWidth="1"/>
    <col min="10241" max="10241" width="14" customWidth="1"/>
    <col min="10242" max="10242" width="34.453125" bestFit="1" customWidth="1"/>
    <col min="10243" max="10244" width="14" customWidth="1"/>
    <col min="10245" max="10245" width="7.7265625" bestFit="1" customWidth="1"/>
    <col min="10246" max="10246" width="12.26953125" customWidth="1"/>
    <col min="10247" max="10248" width="6.1796875" customWidth="1"/>
    <col min="10249" max="10249" width="36.7265625" bestFit="1" customWidth="1"/>
    <col min="10250" max="10251" width="6.1796875" customWidth="1"/>
    <col min="10252" max="10252" width="11.26953125" customWidth="1"/>
    <col min="10253" max="10253" width="13.81640625" customWidth="1"/>
    <col min="10254" max="10259" width="14" customWidth="1"/>
    <col min="10490" max="10490" width="4.1796875" bestFit="1" customWidth="1"/>
    <col min="10491" max="10491" width="34.453125" bestFit="1" customWidth="1"/>
    <col min="10492" max="10492" width="12" customWidth="1"/>
    <col min="10495" max="10495" width="14" customWidth="1"/>
    <col min="10496" max="10496" width="10.7265625" customWidth="1"/>
    <col min="10497" max="10497" width="14" customWidth="1"/>
    <col min="10498" max="10498" width="34.453125" bestFit="1" customWidth="1"/>
    <col min="10499" max="10500" width="14" customWidth="1"/>
    <col min="10501" max="10501" width="7.7265625" bestFit="1" customWidth="1"/>
    <col min="10502" max="10502" width="12.26953125" customWidth="1"/>
    <col min="10503" max="10504" width="6.1796875" customWidth="1"/>
    <col min="10505" max="10505" width="36.7265625" bestFit="1" customWidth="1"/>
    <col min="10506" max="10507" width="6.1796875" customWidth="1"/>
    <col min="10508" max="10508" width="11.26953125" customWidth="1"/>
    <col min="10509" max="10509" width="13.81640625" customWidth="1"/>
    <col min="10510" max="10515" width="14" customWidth="1"/>
    <col min="10746" max="10746" width="4.1796875" bestFit="1" customWidth="1"/>
    <col min="10747" max="10747" width="34.453125" bestFit="1" customWidth="1"/>
    <col min="10748" max="10748" width="12" customWidth="1"/>
    <col min="10751" max="10751" width="14" customWidth="1"/>
    <col min="10752" max="10752" width="10.7265625" customWidth="1"/>
    <col min="10753" max="10753" width="14" customWidth="1"/>
    <col min="10754" max="10754" width="34.453125" bestFit="1" customWidth="1"/>
    <col min="10755" max="10756" width="14" customWidth="1"/>
    <col min="10757" max="10757" width="7.7265625" bestFit="1" customWidth="1"/>
    <col min="10758" max="10758" width="12.26953125" customWidth="1"/>
    <col min="10759" max="10760" width="6.1796875" customWidth="1"/>
    <col min="10761" max="10761" width="36.7265625" bestFit="1" customWidth="1"/>
    <col min="10762" max="10763" width="6.1796875" customWidth="1"/>
    <col min="10764" max="10764" width="11.26953125" customWidth="1"/>
    <col min="10765" max="10765" width="13.81640625" customWidth="1"/>
    <col min="10766" max="10771" width="14" customWidth="1"/>
    <col min="11002" max="11002" width="4.1796875" bestFit="1" customWidth="1"/>
    <col min="11003" max="11003" width="34.453125" bestFit="1" customWidth="1"/>
    <col min="11004" max="11004" width="12" customWidth="1"/>
    <col min="11007" max="11007" width="14" customWidth="1"/>
    <col min="11008" max="11008" width="10.7265625" customWidth="1"/>
    <col min="11009" max="11009" width="14" customWidth="1"/>
    <col min="11010" max="11010" width="34.453125" bestFit="1" customWidth="1"/>
    <col min="11011" max="11012" width="14" customWidth="1"/>
    <col min="11013" max="11013" width="7.7265625" bestFit="1" customWidth="1"/>
    <col min="11014" max="11014" width="12.26953125" customWidth="1"/>
    <col min="11015" max="11016" width="6.1796875" customWidth="1"/>
    <col min="11017" max="11017" width="36.7265625" bestFit="1" customWidth="1"/>
    <col min="11018" max="11019" width="6.1796875" customWidth="1"/>
    <col min="11020" max="11020" width="11.26953125" customWidth="1"/>
    <col min="11021" max="11021" width="13.81640625" customWidth="1"/>
    <col min="11022" max="11027" width="14" customWidth="1"/>
    <col min="11258" max="11258" width="4.1796875" bestFit="1" customWidth="1"/>
    <col min="11259" max="11259" width="34.453125" bestFit="1" customWidth="1"/>
    <col min="11260" max="11260" width="12" customWidth="1"/>
    <col min="11263" max="11263" width="14" customWidth="1"/>
    <col min="11264" max="11264" width="10.7265625" customWidth="1"/>
    <col min="11265" max="11265" width="14" customWidth="1"/>
    <col min="11266" max="11266" width="34.453125" bestFit="1" customWidth="1"/>
    <col min="11267" max="11268" width="14" customWidth="1"/>
    <col min="11269" max="11269" width="7.7265625" bestFit="1" customWidth="1"/>
    <col min="11270" max="11270" width="12.26953125" customWidth="1"/>
    <col min="11271" max="11272" width="6.1796875" customWidth="1"/>
    <col min="11273" max="11273" width="36.7265625" bestFit="1" customWidth="1"/>
    <col min="11274" max="11275" width="6.1796875" customWidth="1"/>
    <col min="11276" max="11276" width="11.26953125" customWidth="1"/>
    <col min="11277" max="11277" width="13.81640625" customWidth="1"/>
    <col min="11278" max="11283" width="14" customWidth="1"/>
    <col min="11514" max="11514" width="4.1796875" bestFit="1" customWidth="1"/>
    <col min="11515" max="11515" width="34.453125" bestFit="1" customWidth="1"/>
    <col min="11516" max="11516" width="12" customWidth="1"/>
    <col min="11519" max="11519" width="14" customWidth="1"/>
    <col min="11520" max="11520" width="10.7265625" customWidth="1"/>
    <col min="11521" max="11521" width="14" customWidth="1"/>
    <col min="11522" max="11522" width="34.453125" bestFit="1" customWidth="1"/>
    <col min="11523" max="11524" width="14" customWidth="1"/>
    <col min="11525" max="11525" width="7.7265625" bestFit="1" customWidth="1"/>
    <col min="11526" max="11526" width="12.26953125" customWidth="1"/>
    <col min="11527" max="11528" width="6.1796875" customWidth="1"/>
    <col min="11529" max="11529" width="36.7265625" bestFit="1" customWidth="1"/>
    <col min="11530" max="11531" width="6.1796875" customWidth="1"/>
    <col min="11532" max="11532" width="11.26953125" customWidth="1"/>
    <col min="11533" max="11533" width="13.81640625" customWidth="1"/>
    <col min="11534" max="11539" width="14" customWidth="1"/>
    <col min="11770" max="11770" width="4.1796875" bestFit="1" customWidth="1"/>
    <col min="11771" max="11771" width="34.453125" bestFit="1" customWidth="1"/>
    <col min="11772" max="11772" width="12" customWidth="1"/>
    <col min="11775" max="11775" width="14" customWidth="1"/>
    <col min="11776" max="11776" width="10.7265625" customWidth="1"/>
    <col min="11777" max="11777" width="14" customWidth="1"/>
    <col min="11778" max="11778" width="34.453125" bestFit="1" customWidth="1"/>
    <col min="11779" max="11780" width="14" customWidth="1"/>
    <col min="11781" max="11781" width="7.7265625" bestFit="1" customWidth="1"/>
    <col min="11782" max="11782" width="12.26953125" customWidth="1"/>
    <col min="11783" max="11784" width="6.1796875" customWidth="1"/>
    <col min="11785" max="11785" width="36.7265625" bestFit="1" customWidth="1"/>
    <col min="11786" max="11787" width="6.1796875" customWidth="1"/>
    <col min="11788" max="11788" width="11.26953125" customWidth="1"/>
    <col min="11789" max="11789" width="13.81640625" customWidth="1"/>
    <col min="11790" max="11795" width="14" customWidth="1"/>
    <col min="12026" max="12026" width="4.1796875" bestFit="1" customWidth="1"/>
    <col min="12027" max="12027" width="34.453125" bestFit="1" customWidth="1"/>
    <col min="12028" max="12028" width="12" customWidth="1"/>
    <col min="12031" max="12031" width="14" customWidth="1"/>
    <col min="12032" max="12032" width="10.7265625" customWidth="1"/>
    <col min="12033" max="12033" width="14" customWidth="1"/>
    <col min="12034" max="12034" width="34.453125" bestFit="1" customWidth="1"/>
    <col min="12035" max="12036" width="14" customWidth="1"/>
    <col min="12037" max="12037" width="7.7265625" bestFit="1" customWidth="1"/>
    <col min="12038" max="12038" width="12.26953125" customWidth="1"/>
    <col min="12039" max="12040" width="6.1796875" customWidth="1"/>
    <col min="12041" max="12041" width="36.7265625" bestFit="1" customWidth="1"/>
    <col min="12042" max="12043" width="6.1796875" customWidth="1"/>
    <col min="12044" max="12044" width="11.26953125" customWidth="1"/>
    <col min="12045" max="12045" width="13.81640625" customWidth="1"/>
    <col min="12046" max="12051" width="14" customWidth="1"/>
    <col min="12282" max="12282" width="4.1796875" bestFit="1" customWidth="1"/>
    <col min="12283" max="12283" width="34.453125" bestFit="1" customWidth="1"/>
    <col min="12284" max="12284" width="12" customWidth="1"/>
    <col min="12287" max="12287" width="14" customWidth="1"/>
    <col min="12288" max="12288" width="10.7265625" customWidth="1"/>
    <col min="12289" max="12289" width="14" customWidth="1"/>
    <col min="12290" max="12290" width="34.453125" bestFit="1" customWidth="1"/>
    <col min="12291" max="12292" width="14" customWidth="1"/>
    <col min="12293" max="12293" width="7.7265625" bestFit="1" customWidth="1"/>
    <col min="12294" max="12294" width="12.26953125" customWidth="1"/>
    <col min="12295" max="12296" width="6.1796875" customWidth="1"/>
    <col min="12297" max="12297" width="36.7265625" bestFit="1" customWidth="1"/>
    <col min="12298" max="12299" width="6.1796875" customWidth="1"/>
    <col min="12300" max="12300" width="11.26953125" customWidth="1"/>
    <col min="12301" max="12301" width="13.81640625" customWidth="1"/>
    <col min="12302" max="12307" width="14" customWidth="1"/>
    <col min="12538" max="12538" width="4.1796875" bestFit="1" customWidth="1"/>
    <col min="12539" max="12539" width="34.453125" bestFit="1" customWidth="1"/>
    <col min="12540" max="12540" width="12" customWidth="1"/>
    <col min="12543" max="12543" width="14" customWidth="1"/>
    <col min="12544" max="12544" width="10.7265625" customWidth="1"/>
    <col min="12545" max="12545" width="14" customWidth="1"/>
    <col min="12546" max="12546" width="34.453125" bestFit="1" customWidth="1"/>
    <col min="12547" max="12548" width="14" customWidth="1"/>
    <col min="12549" max="12549" width="7.7265625" bestFit="1" customWidth="1"/>
    <col min="12550" max="12550" width="12.26953125" customWidth="1"/>
    <col min="12551" max="12552" width="6.1796875" customWidth="1"/>
    <col min="12553" max="12553" width="36.7265625" bestFit="1" customWidth="1"/>
    <col min="12554" max="12555" width="6.1796875" customWidth="1"/>
    <col min="12556" max="12556" width="11.26953125" customWidth="1"/>
    <col min="12557" max="12557" width="13.81640625" customWidth="1"/>
    <col min="12558" max="12563" width="14" customWidth="1"/>
    <col min="12794" max="12794" width="4.1796875" bestFit="1" customWidth="1"/>
    <col min="12795" max="12795" width="34.453125" bestFit="1" customWidth="1"/>
    <col min="12796" max="12796" width="12" customWidth="1"/>
    <col min="12799" max="12799" width="14" customWidth="1"/>
    <col min="12800" max="12800" width="10.7265625" customWidth="1"/>
    <col min="12801" max="12801" width="14" customWidth="1"/>
    <col min="12802" max="12802" width="34.453125" bestFit="1" customWidth="1"/>
    <col min="12803" max="12804" width="14" customWidth="1"/>
    <col min="12805" max="12805" width="7.7265625" bestFit="1" customWidth="1"/>
    <col min="12806" max="12806" width="12.26953125" customWidth="1"/>
    <col min="12807" max="12808" width="6.1796875" customWidth="1"/>
    <col min="12809" max="12809" width="36.7265625" bestFit="1" customWidth="1"/>
    <col min="12810" max="12811" width="6.1796875" customWidth="1"/>
    <col min="12812" max="12812" width="11.26953125" customWidth="1"/>
    <col min="12813" max="12813" width="13.81640625" customWidth="1"/>
    <col min="12814" max="12819" width="14" customWidth="1"/>
    <col min="13050" max="13050" width="4.1796875" bestFit="1" customWidth="1"/>
    <col min="13051" max="13051" width="34.453125" bestFit="1" customWidth="1"/>
    <col min="13052" max="13052" width="12" customWidth="1"/>
    <col min="13055" max="13055" width="14" customWidth="1"/>
    <col min="13056" max="13056" width="10.7265625" customWidth="1"/>
    <col min="13057" max="13057" width="14" customWidth="1"/>
    <col min="13058" max="13058" width="34.453125" bestFit="1" customWidth="1"/>
    <col min="13059" max="13060" width="14" customWidth="1"/>
    <col min="13061" max="13061" width="7.7265625" bestFit="1" customWidth="1"/>
    <col min="13062" max="13062" width="12.26953125" customWidth="1"/>
    <col min="13063" max="13064" width="6.1796875" customWidth="1"/>
    <col min="13065" max="13065" width="36.7265625" bestFit="1" customWidth="1"/>
    <col min="13066" max="13067" width="6.1796875" customWidth="1"/>
    <col min="13068" max="13068" width="11.26953125" customWidth="1"/>
    <col min="13069" max="13069" width="13.81640625" customWidth="1"/>
    <col min="13070" max="13075" width="14" customWidth="1"/>
    <col min="13306" max="13306" width="4.1796875" bestFit="1" customWidth="1"/>
    <col min="13307" max="13307" width="34.453125" bestFit="1" customWidth="1"/>
    <col min="13308" max="13308" width="12" customWidth="1"/>
    <col min="13311" max="13311" width="14" customWidth="1"/>
    <col min="13312" max="13312" width="10.7265625" customWidth="1"/>
    <col min="13313" max="13313" width="14" customWidth="1"/>
    <col min="13314" max="13314" width="34.453125" bestFit="1" customWidth="1"/>
    <col min="13315" max="13316" width="14" customWidth="1"/>
    <col min="13317" max="13317" width="7.7265625" bestFit="1" customWidth="1"/>
    <col min="13318" max="13318" width="12.26953125" customWidth="1"/>
    <col min="13319" max="13320" width="6.1796875" customWidth="1"/>
    <col min="13321" max="13321" width="36.7265625" bestFit="1" customWidth="1"/>
    <col min="13322" max="13323" width="6.1796875" customWidth="1"/>
    <col min="13324" max="13324" width="11.26953125" customWidth="1"/>
    <col min="13325" max="13325" width="13.81640625" customWidth="1"/>
    <col min="13326" max="13331" width="14" customWidth="1"/>
    <col min="13562" max="13562" width="4.1796875" bestFit="1" customWidth="1"/>
    <col min="13563" max="13563" width="34.453125" bestFit="1" customWidth="1"/>
    <col min="13564" max="13564" width="12" customWidth="1"/>
    <col min="13567" max="13567" width="14" customWidth="1"/>
    <col min="13568" max="13568" width="10.7265625" customWidth="1"/>
    <col min="13569" max="13569" width="14" customWidth="1"/>
    <col min="13570" max="13570" width="34.453125" bestFit="1" customWidth="1"/>
    <col min="13571" max="13572" width="14" customWidth="1"/>
    <col min="13573" max="13573" width="7.7265625" bestFit="1" customWidth="1"/>
    <col min="13574" max="13574" width="12.26953125" customWidth="1"/>
    <col min="13575" max="13576" width="6.1796875" customWidth="1"/>
    <col min="13577" max="13577" width="36.7265625" bestFit="1" customWidth="1"/>
    <col min="13578" max="13579" width="6.1796875" customWidth="1"/>
    <col min="13580" max="13580" width="11.26953125" customWidth="1"/>
    <col min="13581" max="13581" width="13.81640625" customWidth="1"/>
    <col min="13582" max="13587" width="14" customWidth="1"/>
    <col min="13818" max="13818" width="4.1796875" bestFit="1" customWidth="1"/>
    <col min="13819" max="13819" width="34.453125" bestFit="1" customWidth="1"/>
    <col min="13820" max="13820" width="12" customWidth="1"/>
    <col min="13823" max="13823" width="14" customWidth="1"/>
    <col min="13824" max="13824" width="10.7265625" customWidth="1"/>
    <col min="13825" max="13825" width="14" customWidth="1"/>
    <col min="13826" max="13826" width="34.453125" bestFit="1" customWidth="1"/>
    <col min="13827" max="13828" width="14" customWidth="1"/>
    <col min="13829" max="13829" width="7.7265625" bestFit="1" customWidth="1"/>
    <col min="13830" max="13830" width="12.26953125" customWidth="1"/>
    <col min="13831" max="13832" width="6.1796875" customWidth="1"/>
    <col min="13833" max="13833" width="36.7265625" bestFit="1" customWidth="1"/>
    <col min="13834" max="13835" width="6.1796875" customWidth="1"/>
    <col min="13836" max="13836" width="11.26953125" customWidth="1"/>
    <col min="13837" max="13837" width="13.81640625" customWidth="1"/>
    <col min="13838" max="13843" width="14" customWidth="1"/>
    <col min="14074" max="14074" width="4.1796875" bestFit="1" customWidth="1"/>
    <col min="14075" max="14075" width="34.453125" bestFit="1" customWidth="1"/>
    <col min="14076" max="14076" width="12" customWidth="1"/>
    <col min="14079" max="14079" width="14" customWidth="1"/>
    <col min="14080" max="14080" width="10.7265625" customWidth="1"/>
    <col min="14081" max="14081" width="14" customWidth="1"/>
    <col min="14082" max="14082" width="34.453125" bestFit="1" customWidth="1"/>
    <col min="14083" max="14084" width="14" customWidth="1"/>
    <col min="14085" max="14085" width="7.7265625" bestFit="1" customWidth="1"/>
    <col min="14086" max="14086" width="12.26953125" customWidth="1"/>
    <col min="14087" max="14088" width="6.1796875" customWidth="1"/>
    <col min="14089" max="14089" width="36.7265625" bestFit="1" customWidth="1"/>
    <col min="14090" max="14091" width="6.1796875" customWidth="1"/>
    <col min="14092" max="14092" width="11.26953125" customWidth="1"/>
    <col min="14093" max="14093" width="13.81640625" customWidth="1"/>
    <col min="14094" max="14099" width="14" customWidth="1"/>
    <col min="14330" max="14330" width="4.1796875" bestFit="1" customWidth="1"/>
    <col min="14331" max="14331" width="34.453125" bestFit="1" customWidth="1"/>
    <col min="14332" max="14332" width="12" customWidth="1"/>
    <col min="14335" max="14335" width="14" customWidth="1"/>
    <col min="14336" max="14336" width="10.7265625" customWidth="1"/>
    <col min="14337" max="14337" width="14" customWidth="1"/>
    <col min="14338" max="14338" width="34.453125" bestFit="1" customWidth="1"/>
    <col min="14339" max="14340" width="14" customWidth="1"/>
    <col min="14341" max="14341" width="7.7265625" bestFit="1" customWidth="1"/>
    <col min="14342" max="14342" width="12.26953125" customWidth="1"/>
    <col min="14343" max="14344" width="6.1796875" customWidth="1"/>
    <col min="14345" max="14345" width="36.7265625" bestFit="1" customWidth="1"/>
    <col min="14346" max="14347" width="6.1796875" customWidth="1"/>
    <col min="14348" max="14348" width="11.26953125" customWidth="1"/>
    <col min="14349" max="14349" width="13.81640625" customWidth="1"/>
    <col min="14350" max="14355" width="14" customWidth="1"/>
    <col min="14586" max="14586" width="4.1796875" bestFit="1" customWidth="1"/>
    <col min="14587" max="14587" width="34.453125" bestFit="1" customWidth="1"/>
    <col min="14588" max="14588" width="12" customWidth="1"/>
    <col min="14591" max="14591" width="14" customWidth="1"/>
    <col min="14592" max="14592" width="10.7265625" customWidth="1"/>
    <col min="14593" max="14593" width="14" customWidth="1"/>
    <col min="14594" max="14594" width="34.453125" bestFit="1" customWidth="1"/>
    <col min="14595" max="14596" width="14" customWidth="1"/>
    <col min="14597" max="14597" width="7.7265625" bestFit="1" customWidth="1"/>
    <col min="14598" max="14598" width="12.26953125" customWidth="1"/>
    <col min="14599" max="14600" width="6.1796875" customWidth="1"/>
    <col min="14601" max="14601" width="36.7265625" bestFit="1" customWidth="1"/>
    <col min="14602" max="14603" width="6.1796875" customWidth="1"/>
    <col min="14604" max="14604" width="11.26953125" customWidth="1"/>
    <col min="14605" max="14605" width="13.81640625" customWidth="1"/>
    <col min="14606" max="14611" width="14" customWidth="1"/>
    <col min="14842" max="14842" width="4.1796875" bestFit="1" customWidth="1"/>
    <col min="14843" max="14843" width="34.453125" bestFit="1" customWidth="1"/>
    <col min="14844" max="14844" width="12" customWidth="1"/>
    <col min="14847" max="14847" width="14" customWidth="1"/>
    <col min="14848" max="14848" width="10.7265625" customWidth="1"/>
    <col min="14849" max="14849" width="14" customWidth="1"/>
    <col min="14850" max="14850" width="34.453125" bestFit="1" customWidth="1"/>
    <col min="14851" max="14852" width="14" customWidth="1"/>
    <col min="14853" max="14853" width="7.7265625" bestFit="1" customWidth="1"/>
    <col min="14854" max="14854" width="12.26953125" customWidth="1"/>
    <col min="14855" max="14856" width="6.1796875" customWidth="1"/>
    <col min="14857" max="14857" width="36.7265625" bestFit="1" customWidth="1"/>
    <col min="14858" max="14859" width="6.1796875" customWidth="1"/>
    <col min="14860" max="14860" width="11.26953125" customWidth="1"/>
    <col min="14861" max="14861" width="13.81640625" customWidth="1"/>
    <col min="14862" max="14867" width="14" customWidth="1"/>
    <col min="15098" max="15098" width="4.1796875" bestFit="1" customWidth="1"/>
    <col min="15099" max="15099" width="34.453125" bestFit="1" customWidth="1"/>
    <col min="15100" max="15100" width="12" customWidth="1"/>
    <col min="15103" max="15103" width="14" customWidth="1"/>
    <col min="15104" max="15104" width="10.7265625" customWidth="1"/>
    <col min="15105" max="15105" width="14" customWidth="1"/>
    <col min="15106" max="15106" width="34.453125" bestFit="1" customWidth="1"/>
    <col min="15107" max="15108" width="14" customWidth="1"/>
    <col min="15109" max="15109" width="7.7265625" bestFit="1" customWidth="1"/>
    <col min="15110" max="15110" width="12.26953125" customWidth="1"/>
    <col min="15111" max="15112" width="6.1796875" customWidth="1"/>
    <col min="15113" max="15113" width="36.7265625" bestFit="1" customWidth="1"/>
    <col min="15114" max="15115" width="6.1796875" customWidth="1"/>
    <col min="15116" max="15116" width="11.26953125" customWidth="1"/>
    <col min="15117" max="15117" width="13.81640625" customWidth="1"/>
    <col min="15118" max="15123" width="14" customWidth="1"/>
    <col min="15354" max="15354" width="4.1796875" bestFit="1" customWidth="1"/>
    <col min="15355" max="15355" width="34.453125" bestFit="1" customWidth="1"/>
    <col min="15356" max="15356" width="12" customWidth="1"/>
    <col min="15359" max="15359" width="14" customWidth="1"/>
    <col min="15360" max="15360" width="10.7265625" customWidth="1"/>
    <col min="15361" max="15361" width="14" customWidth="1"/>
    <col min="15362" max="15362" width="34.453125" bestFit="1" customWidth="1"/>
    <col min="15363" max="15364" width="14" customWidth="1"/>
    <col min="15365" max="15365" width="7.7265625" bestFit="1" customWidth="1"/>
    <col min="15366" max="15366" width="12.26953125" customWidth="1"/>
    <col min="15367" max="15368" width="6.1796875" customWidth="1"/>
    <col min="15369" max="15369" width="36.7265625" bestFit="1" customWidth="1"/>
    <col min="15370" max="15371" width="6.1796875" customWidth="1"/>
    <col min="15372" max="15372" width="11.26953125" customWidth="1"/>
    <col min="15373" max="15373" width="13.81640625" customWidth="1"/>
    <col min="15374" max="15379" width="14" customWidth="1"/>
    <col min="15610" max="15610" width="4.1796875" bestFit="1" customWidth="1"/>
    <col min="15611" max="15611" width="34.453125" bestFit="1" customWidth="1"/>
    <col min="15612" max="15612" width="12" customWidth="1"/>
    <col min="15615" max="15615" width="14" customWidth="1"/>
    <col min="15616" max="15616" width="10.7265625" customWidth="1"/>
    <col min="15617" max="15617" width="14" customWidth="1"/>
    <col min="15618" max="15618" width="34.453125" bestFit="1" customWidth="1"/>
    <col min="15619" max="15620" width="14" customWidth="1"/>
    <col min="15621" max="15621" width="7.7265625" bestFit="1" customWidth="1"/>
    <col min="15622" max="15622" width="12.26953125" customWidth="1"/>
    <col min="15623" max="15624" width="6.1796875" customWidth="1"/>
    <col min="15625" max="15625" width="36.7265625" bestFit="1" customWidth="1"/>
    <col min="15626" max="15627" width="6.1796875" customWidth="1"/>
    <col min="15628" max="15628" width="11.26953125" customWidth="1"/>
    <col min="15629" max="15629" width="13.81640625" customWidth="1"/>
    <col min="15630" max="15635" width="14" customWidth="1"/>
    <col min="15866" max="15866" width="4.1796875" bestFit="1" customWidth="1"/>
    <col min="15867" max="15867" width="34.453125" bestFit="1" customWidth="1"/>
    <col min="15868" max="15868" width="12" customWidth="1"/>
    <col min="15871" max="15871" width="14" customWidth="1"/>
    <col min="15872" max="15872" width="10.7265625" customWidth="1"/>
    <col min="15873" max="15873" width="14" customWidth="1"/>
    <col min="15874" max="15874" width="34.453125" bestFit="1" customWidth="1"/>
    <col min="15875" max="15876" width="14" customWidth="1"/>
    <col min="15877" max="15877" width="7.7265625" bestFit="1" customWidth="1"/>
    <col min="15878" max="15878" width="12.26953125" customWidth="1"/>
    <col min="15879" max="15880" width="6.1796875" customWidth="1"/>
    <col min="15881" max="15881" width="36.7265625" bestFit="1" customWidth="1"/>
    <col min="15882" max="15883" width="6.1796875" customWidth="1"/>
    <col min="15884" max="15884" width="11.26953125" customWidth="1"/>
    <col min="15885" max="15885" width="13.81640625" customWidth="1"/>
    <col min="15886" max="15891" width="14" customWidth="1"/>
    <col min="16122" max="16122" width="4.1796875" bestFit="1" customWidth="1"/>
    <col min="16123" max="16123" width="34.453125" bestFit="1" customWidth="1"/>
    <col min="16124" max="16124" width="12" customWidth="1"/>
    <col min="16127" max="16127" width="14" customWidth="1"/>
    <col min="16128" max="16128" width="10.7265625" customWidth="1"/>
    <col min="16129" max="16129" width="14" customWidth="1"/>
    <col min="16130" max="16130" width="34.453125" bestFit="1" customWidth="1"/>
    <col min="16131" max="16132" width="14" customWidth="1"/>
    <col min="16133" max="16133" width="7.7265625" bestFit="1" customWidth="1"/>
    <col min="16134" max="16134" width="12.26953125" customWidth="1"/>
    <col min="16135" max="16136" width="6.1796875" customWidth="1"/>
    <col min="16137" max="16137" width="36.7265625" bestFit="1" customWidth="1"/>
    <col min="16138" max="16139" width="6.1796875" customWidth="1"/>
    <col min="16140" max="16140" width="11.26953125" customWidth="1"/>
    <col min="16141" max="16141" width="13.81640625" customWidth="1"/>
    <col min="16142" max="16147" width="14" customWidth="1"/>
    <col min="16367" max="16384" width="9.1796875" customWidth="1"/>
  </cols>
  <sheetData>
    <row r="1" spans="1:19" ht="15" thickBot="1" x14ac:dyDescent="0.4"/>
    <row r="2" spans="1:19" ht="25.5" customHeight="1" thickBot="1" x14ac:dyDescent="0.4">
      <c r="A2" s="120">
        <v>21.5</v>
      </c>
      <c r="B2" s="201" t="s">
        <v>122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3"/>
    </row>
    <row r="3" spans="1:19" ht="30" customHeight="1" x14ac:dyDescent="0.35">
      <c r="A3" s="69">
        <v>16.5</v>
      </c>
      <c r="B3" s="70" t="s">
        <v>58</v>
      </c>
      <c r="C3" s="197" t="s">
        <v>47</v>
      </c>
      <c r="D3" s="198"/>
      <c r="E3" s="198"/>
      <c r="F3" s="199"/>
      <c r="G3" s="71"/>
      <c r="H3" s="197" t="s">
        <v>48</v>
      </c>
      <c r="I3" s="198"/>
      <c r="J3" s="198"/>
      <c r="K3" s="199"/>
      <c r="L3" s="71"/>
      <c r="M3" s="197" t="s">
        <v>116</v>
      </c>
      <c r="N3" s="198"/>
      <c r="O3" s="198"/>
      <c r="P3" s="200"/>
      <c r="Q3" s="19"/>
      <c r="R3" s="19"/>
      <c r="S3" s="19"/>
    </row>
    <row r="4" spans="1:19" s="20" customFormat="1" ht="29.5" thickBot="1" x14ac:dyDescent="0.4">
      <c r="A4" s="72">
        <v>46</v>
      </c>
      <c r="B4" s="73" t="s">
        <v>0</v>
      </c>
      <c r="C4" s="74" t="s">
        <v>49</v>
      </c>
      <c r="D4" s="73" t="s">
        <v>21</v>
      </c>
      <c r="E4" s="68" t="s">
        <v>84</v>
      </c>
      <c r="F4" s="68" t="s">
        <v>115</v>
      </c>
      <c r="G4" s="68"/>
      <c r="H4" s="74" t="s">
        <v>49</v>
      </c>
      <c r="I4" s="73" t="s">
        <v>21</v>
      </c>
      <c r="J4" s="68" t="s">
        <v>84</v>
      </c>
      <c r="K4" s="68" t="s">
        <v>115</v>
      </c>
      <c r="L4" s="68"/>
      <c r="M4" s="73" t="s">
        <v>1</v>
      </c>
      <c r="N4" s="73" t="s">
        <v>21</v>
      </c>
      <c r="O4" s="68" t="s">
        <v>84</v>
      </c>
      <c r="P4" s="153" t="s">
        <v>115</v>
      </c>
    </row>
    <row r="5" spans="1:19" outlineLevel="1" x14ac:dyDescent="0.35">
      <c r="A5" s="83">
        <v>38</v>
      </c>
      <c r="B5" s="87" t="s">
        <v>4</v>
      </c>
      <c r="C5" s="44">
        <v>0</v>
      </c>
      <c r="D5" s="21" t="s">
        <v>50</v>
      </c>
      <c r="E5" s="76">
        <v>21.5</v>
      </c>
      <c r="F5" s="77">
        <f>C5*E5</f>
        <v>0</v>
      </c>
      <c r="G5" s="194"/>
      <c r="H5" s="22">
        <v>50</v>
      </c>
      <c r="I5" s="21" t="s">
        <v>50</v>
      </c>
      <c r="J5" s="76">
        <v>21.5</v>
      </c>
      <c r="K5" s="77">
        <f>H5*J5</f>
        <v>1075</v>
      </c>
      <c r="L5" s="92"/>
      <c r="M5" s="22">
        <v>0</v>
      </c>
      <c r="N5" s="21" t="s">
        <v>50</v>
      </c>
      <c r="O5" s="76">
        <v>21.5</v>
      </c>
      <c r="P5" s="77">
        <f>M5*O5</f>
        <v>0</v>
      </c>
      <c r="Q5"/>
      <c r="R5"/>
      <c r="S5"/>
    </row>
    <row r="6" spans="1:19" outlineLevel="1" x14ac:dyDescent="0.35">
      <c r="A6" s="84">
        <v>28</v>
      </c>
      <c r="B6" s="88" t="s">
        <v>5</v>
      </c>
      <c r="C6" s="45">
        <v>40</v>
      </c>
      <c r="D6" s="1" t="s">
        <v>50</v>
      </c>
      <c r="E6" s="75">
        <v>16.5</v>
      </c>
      <c r="F6" s="78">
        <f>C6*E6</f>
        <v>660</v>
      </c>
      <c r="G6" s="195"/>
      <c r="H6" s="24">
        <v>0</v>
      </c>
      <c r="I6" s="1" t="s">
        <v>50</v>
      </c>
      <c r="J6" s="75">
        <v>16.5</v>
      </c>
      <c r="K6" s="78">
        <f>H6*J6</f>
        <v>0</v>
      </c>
      <c r="L6" s="93"/>
      <c r="M6" s="24">
        <v>2</v>
      </c>
      <c r="N6" s="1" t="s">
        <v>50</v>
      </c>
      <c r="O6" s="75">
        <v>16.5</v>
      </c>
      <c r="P6" s="78">
        <f>M6*O6</f>
        <v>33</v>
      </c>
      <c r="Q6"/>
      <c r="R6"/>
      <c r="S6"/>
    </row>
    <row r="7" spans="1:19" outlineLevel="1" x14ac:dyDescent="0.35">
      <c r="A7" s="84">
        <v>200</v>
      </c>
      <c r="B7" s="88" t="s">
        <v>6</v>
      </c>
      <c r="C7" s="45">
        <v>0</v>
      </c>
      <c r="D7" s="1" t="s">
        <v>50</v>
      </c>
      <c r="E7" s="75">
        <v>46</v>
      </c>
      <c r="F7" s="78">
        <f t="shared" ref="F7:F22" si="0">C7*E7</f>
        <v>0</v>
      </c>
      <c r="G7" s="195"/>
      <c r="H7" s="24">
        <v>0</v>
      </c>
      <c r="I7" s="1" t="s">
        <v>50</v>
      </c>
      <c r="J7" s="75">
        <v>46</v>
      </c>
      <c r="K7" s="78">
        <f t="shared" ref="K7:K22" si="1">H7*J7</f>
        <v>0</v>
      </c>
      <c r="L7" s="93"/>
      <c r="M7" s="24">
        <v>90</v>
      </c>
      <c r="N7" s="1" t="s">
        <v>50</v>
      </c>
      <c r="O7" s="75">
        <v>46</v>
      </c>
      <c r="P7" s="78">
        <f t="shared" ref="P7:P22" si="2">M7*O7</f>
        <v>4140</v>
      </c>
      <c r="Q7"/>
      <c r="R7"/>
      <c r="S7"/>
    </row>
    <row r="8" spans="1:19" outlineLevel="1" x14ac:dyDescent="0.35">
      <c r="A8" s="84">
        <v>2</v>
      </c>
      <c r="B8" s="88" t="s">
        <v>7</v>
      </c>
      <c r="C8" s="45">
        <v>0</v>
      </c>
      <c r="D8" s="1" t="s">
        <v>50</v>
      </c>
      <c r="E8" s="75">
        <v>38</v>
      </c>
      <c r="F8" s="78">
        <f t="shared" si="0"/>
        <v>0</v>
      </c>
      <c r="G8" s="195"/>
      <c r="H8" s="24">
        <v>0</v>
      </c>
      <c r="I8" s="1" t="s">
        <v>50</v>
      </c>
      <c r="J8" s="75">
        <v>38</v>
      </c>
      <c r="K8" s="78">
        <f t="shared" si="1"/>
        <v>0</v>
      </c>
      <c r="L8" s="93"/>
      <c r="M8" s="24">
        <v>0</v>
      </c>
      <c r="N8" s="1" t="s">
        <v>50</v>
      </c>
      <c r="O8" s="75">
        <v>38</v>
      </c>
      <c r="P8" s="78">
        <f t="shared" si="2"/>
        <v>0</v>
      </c>
      <c r="Q8"/>
      <c r="R8"/>
      <c r="S8"/>
    </row>
    <row r="9" spans="1:19" outlineLevel="1" x14ac:dyDescent="0.35">
      <c r="A9" s="84">
        <v>2</v>
      </c>
      <c r="B9" s="88" t="s">
        <v>8</v>
      </c>
      <c r="C9" s="45">
        <v>6</v>
      </c>
      <c r="D9" s="1" t="s">
        <v>26</v>
      </c>
      <c r="E9" s="75">
        <v>28</v>
      </c>
      <c r="F9" s="78">
        <f t="shared" si="0"/>
        <v>168</v>
      </c>
      <c r="G9" s="195"/>
      <c r="H9" s="24">
        <v>6</v>
      </c>
      <c r="I9" s="1" t="s">
        <v>26</v>
      </c>
      <c r="J9" s="75">
        <v>28</v>
      </c>
      <c r="K9" s="78">
        <f t="shared" si="1"/>
        <v>168</v>
      </c>
      <c r="L9" s="93"/>
      <c r="M9" s="24">
        <v>4</v>
      </c>
      <c r="N9" s="1" t="s">
        <v>26</v>
      </c>
      <c r="O9" s="75">
        <v>28</v>
      </c>
      <c r="P9" s="78">
        <f t="shared" si="2"/>
        <v>112</v>
      </c>
      <c r="Q9"/>
      <c r="R9"/>
      <c r="S9"/>
    </row>
    <row r="10" spans="1:19" outlineLevel="1" x14ac:dyDescent="0.35">
      <c r="A10" s="84">
        <v>112</v>
      </c>
      <c r="B10" s="88" t="s">
        <v>9</v>
      </c>
      <c r="C10" s="45">
        <v>0</v>
      </c>
      <c r="D10" s="1" t="s">
        <v>26</v>
      </c>
      <c r="E10" s="75">
        <v>200</v>
      </c>
      <c r="F10" s="78">
        <f t="shared" si="0"/>
        <v>0</v>
      </c>
      <c r="G10" s="195"/>
      <c r="H10" s="24"/>
      <c r="I10" s="1" t="s">
        <v>26</v>
      </c>
      <c r="J10" s="75">
        <v>200</v>
      </c>
      <c r="K10" s="78">
        <f t="shared" si="1"/>
        <v>0</v>
      </c>
      <c r="L10" s="93"/>
      <c r="M10" s="24">
        <v>2</v>
      </c>
      <c r="N10" s="1" t="s">
        <v>26</v>
      </c>
      <c r="O10" s="75">
        <v>200</v>
      </c>
      <c r="P10" s="78">
        <f t="shared" si="2"/>
        <v>400</v>
      </c>
      <c r="Q10"/>
      <c r="R10"/>
      <c r="S10"/>
    </row>
    <row r="11" spans="1:19" outlineLevel="1" x14ac:dyDescent="0.35">
      <c r="A11" s="84">
        <v>300</v>
      </c>
      <c r="B11" s="88" t="s">
        <v>10</v>
      </c>
      <c r="C11" s="45">
        <v>30</v>
      </c>
      <c r="D11" s="1" t="s">
        <v>26</v>
      </c>
      <c r="E11" s="75">
        <v>2</v>
      </c>
      <c r="F11" s="78">
        <f t="shared" si="0"/>
        <v>60</v>
      </c>
      <c r="G11" s="195"/>
      <c r="H11" s="24">
        <v>20</v>
      </c>
      <c r="I11" s="1" t="s">
        <v>26</v>
      </c>
      <c r="J11" s="75">
        <v>2</v>
      </c>
      <c r="K11" s="78">
        <f t="shared" si="1"/>
        <v>40</v>
      </c>
      <c r="L11" s="93"/>
      <c r="M11" s="24">
        <v>30</v>
      </c>
      <c r="N11" s="1" t="s">
        <v>26</v>
      </c>
      <c r="O11" s="75">
        <v>2</v>
      </c>
      <c r="P11" s="78">
        <f t="shared" si="2"/>
        <v>60</v>
      </c>
      <c r="Q11"/>
      <c r="R11"/>
      <c r="S11"/>
    </row>
    <row r="12" spans="1:19" outlineLevel="1" x14ac:dyDescent="0.35">
      <c r="A12" s="84">
        <v>3500</v>
      </c>
      <c r="B12" s="88" t="s">
        <v>11</v>
      </c>
      <c r="C12" s="45">
        <v>15</v>
      </c>
      <c r="D12" s="1" t="s">
        <v>26</v>
      </c>
      <c r="E12" s="75">
        <v>2</v>
      </c>
      <c r="F12" s="78">
        <f t="shared" si="0"/>
        <v>30</v>
      </c>
      <c r="G12" s="195"/>
      <c r="H12" s="24">
        <v>30</v>
      </c>
      <c r="I12" s="1" t="s">
        <v>26</v>
      </c>
      <c r="J12" s="75">
        <v>2</v>
      </c>
      <c r="K12" s="78">
        <f t="shared" si="1"/>
        <v>60</v>
      </c>
      <c r="L12" s="93"/>
      <c r="M12" s="24">
        <v>30</v>
      </c>
      <c r="N12" s="1" t="s">
        <v>26</v>
      </c>
      <c r="O12" s="75">
        <v>2</v>
      </c>
      <c r="P12" s="78">
        <f t="shared" si="2"/>
        <v>60</v>
      </c>
      <c r="Q12"/>
      <c r="R12"/>
      <c r="S12"/>
    </row>
    <row r="13" spans="1:19" outlineLevel="1" x14ac:dyDescent="0.35">
      <c r="A13" s="84">
        <v>503</v>
      </c>
      <c r="B13" s="88" t="s">
        <v>12</v>
      </c>
      <c r="C13" s="45">
        <v>0</v>
      </c>
      <c r="D13" s="1" t="s">
        <v>26</v>
      </c>
      <c r="E13" s="75">
        <v>112</v>
      </c>
      <c r="F13" s="78">
        <f t="shared" si="0"/>
        <v>0</v>
      </c>
      <c r="G13" s="195"/>
      <c r="H13" s="24">
        <v>1</v>
      </c>
      <c r="I13" s="1" t="s">
        <v>26</v>
      </c>
      <c r="J13" s="75">
        <v>112</v>
      </c>
      <c r="K13" s="78">
        <f t="shared" si="1"/>
        <v>112</v>
      </c>
      <c r="L13" s="93"/>
      <c r="M13" s="24">
        <v>1</v>
      </c>
      <c r="N13" s="1" t="s">
        <v>26</v>
      </c>
      <c r="O13" s="75">
        <v>112</v>
      </c>
      <c r="P13" s="78">
        <f t="shared" si="2"/>
        <v>112</v>
      </c>
      <c r="Q13"/>
      <c r="R13"/>
      <c r="S13"/>
    </row>
    <row r="14" spans="1:19" outlineLevel="1" x14ac:dyDescent="0.35">
      <c r="A14" s="84">
        <v>50</v>
      </c>
      <c r="B14" s="88" t="s">
        <v>13</v>
      </c>
      <c r="C14" s="45">
        <v>0</v>
      </c>
      <c r="D14" s="1" t="s">
        <v>26</v>
      </c>
      <c r="E14" s="75">
        <v>300</v>
      </c>
      <c r="F14" s="78">
        <f t="shared" si="0"/>
        <v>0</v>
      </c>
      <c r="G14" s="195"/>
      <c r="H14" s="24">
        <v>1</v>
      </c>
      <c r="I14" s="1" t="s">
        <v>26</v>
      </c>
      <c r="J14" s="75">
        <v>300</v>
      </c>
      <c r="K14" s="78">
        <f t="shared" si="1"/>
        <v>300</v>
      </c>
      <c r="L14" s="93"/>
      <c r="M14" s="24">
        <v>1</v>
      </c>
      <c r="N14" s="1" t="s">
        <v>26</v>
      </c>
      <c r="O14" s="75">
        <v>300</v>
      </c>
      <c r="P14" s="78">
        <f t="shared" si="2"/>
        <v>300</v>
      </c>
      <c r="Q14"/>
      <c r="R14"/>
      <c r="S14"/>
    </row>
    <row r="15" spans="1:19" outlineLevel="1" x14ac:dyDescent="0.35">
      <c r="A15" s="84">
        <v>10</v>
      </c>
      <c r="B15" s="88" t="s">
        <v>14</v>
      </c>
      <c r="C15" s="45">
        <v>0</v>
      </c>
      <c r="D15" s="1" t="s">
        <v>26</v>
      </c>
      <c r="E15" s="75">
        <v>3500</v>
      </c>
      <c r="F15" s="78">
        <f t="shared" si="0"/>
        <v>0</v>
      </c>
      <c r="G15" s="195"/>
      <c r="H15" s="24">
        <v>0</v>
      </c>
      <c r="I15" s="1" t="s">
        <v>26</v>
      </c>
      <c r="J15" s="75">
        <v>3500</v>
      </c>
      <c r="K15" s="78">
        <f t="shared" si="1"/>
        <v>0</v>
      </c>
      <c r="L15" s="93"/>
      <c r="M15" s="24">
        <v>0</v>
      </c>
      <c r="N15" s="1" t="s">
        <v>26</v>
      </c>
      <c r="O15" s="75">
        <v>3500</v>
      </c>
      <c r="P15" s="78">
        <f t="shared" si="2"/>
        <v>0</v>
      </c>
      <c r="Q15"/>
      <c r="R15"/>
      <c r="S15"/>
    </row>
    <row r="16" spans="1:19" ht="15.5" outlineLevel="1" x14ac:dyDescent="0.35">
      <c r="A16" s="84">
        <v>28</v>
      </c>
      <c r="B16" s="89" t="s">
        <v>15</v>
      </c>
      <c r="C16" s="45">
        <v>1</v>
      </c>
      <c r="D16" s="1" t="s">
        <v>26</v>
      </c>
      <c r="E16" s="75">
        <v>503</v>
      </c>
      <c r="F16" s="78">
        <f t="shared" si="0"/>
        <v>503</v>
      </c>
      <c r="G16" s="195"/>
      <c r="H16" s="24">
        <v>1</v>
      </c>
      <c r="I16" s="1" t="s">
        <v>26</v>
      </c>
      <c r="J16" s="75">
        <v>503</v>
      </c>
      <c r="K16" s="78">
        <f t="shared" si="1"/>
        <v>503</v>
      </c>
      <c r="L16" s="93"/>
      <c r="M16" s="24">
        <v>0</v>
      </c>
      <c r="N16" s="1" t="s">
        <v>26</v>
      </c>
      <c r="O16" s="75">
        <v>503</v>
      </c>
      <c r="P16" s="78">
        <f t="shared" si="2"/>
        <v>0</v>
      </c>
      <c r="Q16"/>
      <c r="R16"/>
      <c r="S16"/>
    </row>
    <row r="17" spans="1:19" outlineLevel="1" x14ac:dyDescent="0.35">
      <c r="A17" s="84">
        <v>38</v>
      </c>
      <c r="B17" s="88" t="s">
        <v>16</v>
      </c>
      <c r="C17" s="45">
        <v>0</v>
      </c>
      <c r="D17" s="1" t="s">
        <v>50</v>
      </c>
      <c r="E17" s="75">
        <v>50</v>
      </c>
      <c r="F17" s="78">
        <f t="shared" si="0"/>
        <v>0</v>
      </c>
      <c r="G17" s="195"/>
      <c r="H17" s="24">
        <v>0</v>
      </c>
      <c r="I17" s="1" t="s">
        <v>50</v>
      </c>
      <c r="J17" s="75">
        <v>50</v>
      </c>
      <c r="K17" s="78">
        <f t="shared" si="1"/>
        <v>0</v>
      </c>
      <c r="L17" s="93"/>
      <c r="M17" s="24">
        <v>0</v>
      </c>
      <c r="N17" s="1" t="s">
        <v>50</v>
      </c>
      <c r="O17" s="75">
        <v>50</v>
      </c>
      <c r="P17" s="78">
        <f t="shared" si="2"/>
        <v>0</v>
      </c>
      <c r="Q17"/>
      <c r="R17"/>
      <c r="S17"/>
    </row>
    <row r="18" spans="1:19" outlineLevel="1" x14ac:dyDescent="0.35">
      <c r="A18" s="84">
        <v>30</v>
      </c>
      <c r="B18" s="88" t="s">
        <v>17</v>
      </c>
      <c r="C18" s="45">
        <v>0</v>
      </c>
      <c r="D18" s="1" t="s">
        <v>26</v>
      </c>
      <c r="E18" s="75">
        <v>10</v>
      </c>
      <c r="F18" s="78">
        <f t="shared" si="0"/>
        <v>0</v>
      </c>
      <c r="G18" s="195"/>
      <c r="H18" s="24">
        <v>0</v>
      </c>
      <c r="I18" s="1" t="s">
        <v>26</v>
      </c>
      <c r="J18" s="75">
        <v>10</v>
      </c>
      <c r="K18" s="78">
        <f t="shared" si="1"/>
        <v>0</v>
      </c>
      <c r="L18" s="93"/>
      <c r="M18" s="24">
        <v>0</v>
      </c>
      <c r="N18" s="1" t="s">
        <v>26</v>
      </c>
      <c r="O18" s="75">
        <v>10</v>
      </c>
      <c r="P18" s="78">
        <f t="shared" si="2"/>
        <v>0</v>
      </c>
      <c r="Q18"/>
      <c r="R18"/>
      <c r="S18"/>
    </row>
    <row r="19" spans="1:19" outlineLevel="1" x14ac:dyDescent="0.35">
      <c r="A19" s="84">
        <v>25</v>
      </c>
      <c r="B19" s="90" t="s">
        <v>18</v>
      </c>
      <c r="C19" s="24">
        <v>1</v>
      </c>
      <c r="D19" s="1" t="s">
        <v>26</v>
      </c>
      <c r="E19" s="75">
        <v>28</v>
      </c>
      <c r="F19" s="78">
        <f t="shared" si="0"/>
        <v>28</v>
      </c>
      <c r="G19" s="195"/>
      <c r="H19" s="24">
        <v>1</v>
      </c>
      <c r="I19" s="1" t="s">
        <v>26</v>
      </c>
      <c r="J19" s="75">
        <v>28</v>
      </c>
      <c r="K19" s="78">
        <f t="shared" si="1"/>
        <v>28</v>
      </c>
      <c r="L19" s="93"/>
      <c r="M19" s="24">
        <v>0</v>
      </c>
      <c r="N19" s="1" t="s">
        <v>26</v>
      </c>
      <c r="O19" s="75">
        <v>28</v>
      </c>
      <c r="P19" s="78">
        <f t="shared" si="2"/>
        <v>0</v>
      </c>
      <c r="Q19"/>
      <c r="R19"/>
      <c r="S19"/>
    </row>
    <row r="20" spans="1:19" outlineLevel="1" x14ac:dyDescent="0.35">
      <c r="A20" s="84">
        <v>17</v>
      </c>
      <c r="B20" s="90" t="s">
        <v>19</v>
      </c>
      <c r="C20" s="45">
        <f>C10</f>
        <v>0</v>
      </c>
      <c r="D20" s="1" t="s">
        <v>26</v>
      </c>
      <c r="E20" s="75">
        <v>38</v>
      </c>
      <c r="F20" s="78">
        <f t="shared" si="0"/>
        <v>0</v>
      </c>
      <c r="G20" s="195"/>
      <c r="H20" s="24">
        <f>H10</f>
        <v>0</v>
      </c>
      <c r="I20" s="1" t="s">
        <v>26</v>
      </c>
      <c r="J20" s="75">
        <v>38</v>
      </c>
      <c r="K20" s="78">
        <f t="shared" si="1"/>
        <v>0</v>
      </c>
      <c r="L20" s="93"/>
      <c r="M20" s="24">
        <f>M10</f>
        <v>2</v>
      </c>
      <c r="N20" s="1" t="s">
        <v>26</v>
      </c>
      <c r="O20" s="75">
        <v>38</v>
      </c>
      <c r="P20" s="78">
        <f t="shared" si="2"/>
        <v>76</v>
      </c>
      <c r="Q20"/>
      <c r="R20"/>
      <c r="S20"/>
    </row>
    <row r="21" spans="1:19" outlineLevel="1" x14ac:dyDescent="0.35">
      <c r="A21" s="85">
        <v>18</v>
      </c>
      <c r="B21" s="91" t="s">
        <v>20</v>
      </c>
      <c r="C21" s="80">
        <v>1</v>
      </c>
      <c r="D21" s="37" t="s">
        <v>26</v>
      </c>
      <c r="E21" s="75">
        <v>30</v>
      </c>
      <c r="F21" s="78">
        <f t="shared" si="0"/>
        <v>30</v>
      </c>
      <c r="G21" s="195"/>
      <c r="H21" s="38">
        <v>1</v>
      </c>
      <c r="I21" s="37" t="s">
        <v>26</v>
      </c>
      <c r="J21" s="75">
        <v>30</v>
      </c>
      <c r="K21" s="78">
        <f t="shared" si="1"/>
        <v>30</v>
      </c>
      <c r="L21" s="93"/>
      <c r="M21" s="38">
        <v>1</v>
      </c>
      <c r="N21" s="37" t="s">
        <v>26</v>
      </c>
      <c r="O21" s="75">
        <v>30</v>
      </c>
      <c r="P21" s="78">
        <f t="shared" si="2"/>
        <v>30</v>
      </c>
      <c r="Q21"/>
      <c r="R21"/>
      <c r="S21"/>
    </row>
    <row r="22" spans="1:19" ht="15" outlineLevel="1" thickBot="1" x14ac:dyDescent="0.4">
      <c r="A22" s="86">
        <v>19</v>
      </c>
      <c r="B22" s="61" t="s">
        <v>82</v>
      </c>
      <c r="C22" s="46">
        <v>1</v>
      </c>
      <c r="D22" s="50" t="s">
        <v>50</v>
      </c>
      <c r="E22" s="122">
        <v>25</v>
      </c>
      <c r="F22" s="123">
        <f t="shared" si="0"/>
        <v>25</v>
      </c>
      <c r="G22" s="196"/>
      <c r="H22" s="79"/>
      <c r="I22" s="50" t="s">
        <v>50</v>
      </c>
      <c r="J22" s="122">
        <v>25</v>
      </c>
      <c r="K22" s="123">
        <f t="shared" si="1"/>
        <v>0</v>
      </c>
      <c r="L22" s="94"/>
      <c r="M22" s="79"/>
      <c r="N22" s="50" t="s">
        <v>50</v>
      </c>
      <c r="O22" s="122">
        <v>25</v>
      </c>
      <c r="P22" s="123">
        <f t="shared" si="2"/>
        <v>0</v>
      </c>
      <c r="Q22"/>
      <c r="R22"/>
      <c r="S22"/>
    </row>
    <row r="23" spans="1:19" x14ac:dyDescent="0.35">
      <c r="E23" s="147" t="s">
        <v>183</v>
      </c>
      <c r="F23" s="148">
        <f>SUM(F5:F22)</f>
        <v>1504</v>
      </c>
      <c r="G23" s="81"/>
      <c r="J23" s="147" t="s">
        <v>183</v>
      </c>
      <c r="K23" s="148">
        <f>SUM(K5:K22)</f>
        <v>2316</v>
      </c>
      <c r="L23" s="23"/>
      <c r="M23" s="23"/>
      <c r="O23" s="147" t="s">
        <v>183</v>
      </c>
      <c r="P23" s="148">
        <f>SUM(P5:P22)</f>
        <v>5323</v>
      </c>
      <c r="Q23" s="23"/>
      <c r="R23" s="23"/>
      <c r="S23" s="23"/>
    </row>
    <row r="24" spans="1:19" x14ac:dyDescent="0.35">
      <c r="B24" s="23"/>
      <c r="C24" s="17"/>
      <c r="D24" s="25"/>
      <c r="E24" s="149" t="s">
        <v>185</v>
      </c>
      <c r="F24" s="150">
        <v>1350</v>
      </c>
      <c r="G24" s="82"/>
      <c r="H24" s="26"/>
      <c r="I24" s="25"/>
      <c r="J24" s="149" t="s">
        <v>185</v>
      </c>
      <c r="K24" s="150">
        <v>1800</v>
      </c>
      <c r="L24" s="13"/>
      <c r="M24" s="27"/>
      <c r="N24" s="25"/>
      <c r="O24" s="149" t="s">
        <v>185</v>
      </c>
      <c r="P24" s="150">
        <v>2000</v>
      </c>
      <c r="Q24" s="28"/>
      <c r="R24" s="28"/>
      <c r="S24" s="28"/>
    </row>
    <row r="25" spans="1:19" x14ac:dyDescent="0.35">
      <c r="B25" s="17"/>
      <c r="C25" s="29"/>
      <c r="D25" s="17"/>
      <c r="E25" s="149" t="s">
        <v>186</v>
      </c>
      <c r="F25" s="150">
        <f>SUM(F23:F24)</f>
        <v>2854</v>
      </c>
      <c r="G25" s="82"/>
      <c r="H25" s="26"/>
      <c r="I25" s="17"/>
      <c r="J25" s="149" t="s">
        <v>186</v>
      </c>
      <c r="K25" s="150">
        <f>SUM(K23:K24)</f>
        <v>4116</v>
      </c>
      <c r="L25" s="13"/>
      <c r="M25" s="30"/>
      <c r="N25" s="17"/>
      <c r="O25" s="149" t="s">
        <v>186</v>
      </c>
      <c r="P25" s="150">
        <f>SUM(P23:P24)</f>
        <v>7323</v>
      </c>
      <c r="Q25" s="23"/>
      <c r="R25" s="23"/>
      <c r="S25" s="23"/>
    </row>
    <row r="26" spans="1:19" x14ac:dyDescent="0.35">
      <c r="B26" s="17"/>
      <c r="C26" s="29"/>
      <c r="D26" s="17"/>
      <c r="E26" s="149" t="s">
        <v>108</v>
      </c>
      <c r="F26" s="150">
        <f>F25*0.16</f>
        <v>456.64</v>
      </c>
      <c r="G26" s="82"/>
      <c r="H26" s="26"/>
      <c r="I26" s="17"/>
      <c r="J26" s="149" t="s">
        <v>108</v>
      </c>
      <c r="K26" s="150">
        <f>K25*0.16</f>
        <v>658.56000000000006</v>
      </c>
      <c r="L26" s="13"/>
      <c r="M26" s="30"/>
      <c r="N26" s="17"/>
      <c r="O26" s="149" t="s">
        <v>108</v>
      </c>
      <c r="P26" s="150">
        <f>P25*0.16</f>
        <v>1171.68</v>
      </c>
      <c r="Q26" s="23"/>
      <c r="R26" s="23"/>
      <c r="S26" s="23"/>
    </row>
    <row r="27" spans="1:19" ht="15" thickBot="1" x14ac:dyDescent="0.4">
      <c r="B27" s="17"/>
      <c r="C27" s="29"/>
      <c r="D27" s="17"/>
      <c r="E27" s="151" t="s">
        <v>174</v>
      </c>
      <c r="F27" s="152">
        <f>F26+F25</f>
        <v>3310.64</v>
      </c>
      <c r="G27" s="82"/>
      <c r="H27" s="26"/>
      <c r="I27" s="17"/>
      <c r="J27" s="151" t="s">
        <v>174</v>
      </c>
      <c r="K27" s="152">
        <f>K26+K25</f>
        <v>4774.5600000000004</v>
      </c>
      <c r="L27" s="13"/>
      <c r="M27" s="30"/>
      <c r="N27" s="17"/>
      <c r="O27" s="151" t="s">
        <v>174</v>
      </c>
      <c r="P27" s="152">
        <f>P26+P25</f>
        <v>8494.68</v>
      </c>
      <c r="Q27" s="23"/>
      <c r="R27" s="23"/>
      <c r="S27" s="23"/>
    </row>
    <row r="28" spans="1:19" x14ac:dyDescent="0.35">
      <c r="E28" s="31"/>
      <c r="F28" s="31"/>
      <c r="G28" s="31"/>
      <c r="H28" s="32"/>
      <c r="J28" s="31"/>
      <c r="K28" s="31"/>
      <c r="L28" s="13"/>
      <c r="M28" s="33"/>
      <c r="O28" s="31"/>
      <c r="P28" s="31"/>
      <c r="Q28" s="34"/>
      <c r="R28" s="34"/>
      <c r="S28" s="34"/>
    </row>
    <row r="30" spans="1:19" x14ac:dyDescent="0.35">
      <c r="A30" s="35"/>
      <c r="B30" s="15"/>
      <c r="C30" s="15"/>
      <c r="D30" s="15"/>
      <c r="E30" s="18"/>
      <c r="F30" s="18"/>
      <c r="G30" s="18"/>
      <c r="H30" s="18"/>
      <c r="I30" s="15"/>
      <c r="J30" s="18"/>
      <c r="K30" s="18"/>
      <c r="L30" s="18"/>
      <c r="M30" s="18"/>
      <c r="N30" s="15"/>
      <c r="O30" s="18"/>
      <c r="P30" s="18"/>
    </row>
  </sheetData>
  <mergeCells count="5">
    <mergeCell ref="G5:G22"/>
    <mergeCell ref="C3:F3"/>
    <mergeCell ref="H3:K3"/>
    <mergeCell ref="M3:P3"/>
    <mergeCell ref="B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8"/>
  <sheetViews>
    <sheetView topLeftCell="A9" workbookViewId="0">
      <selection activeCell="F14" sqref="F14"/>
    </sheetView>
  </sheetViews>
  <sheetFormatPr defaultRowHeight="14.5" x14ac:dyDescent="0.35"/>
  <cols>
    <col min="1" max="1" width="5" customWidth="1"/>
    <col min="3" max="3" width="72.54296875" bestFit="1" customWidth="1"/>
    <col min="5" max="5" width="10.54296875" customWidth="1"/>
    <col min="6" max="6" width="17.54296875" customWidth="1"/>
    <col min="7" max="7" width="16.453125" customWidth="1"/>
  </cols>
  <sheetData>
    <row r="1" spans="2:7" ht="15" thickBot="1" x14ac:dyDescent="0.4"/>
    <row r="2" spans="2:7" ht="30" customHeight="1" thickBot="1" x14ac:dyDescent="0.4">
      <c r="B2" s="67"/>
      <c r="C2" s="204" t="s">
        <v>123</v>
      </c>
      <c r="D2" s="205"/>
      <c r="E2" s="205"/>
      <c r="F2" s="205"/>
      <c r="G2" s="206"/>
    </row>
    <row r="3" spans="2:7" ht="23.25" customHeight="1" thickBot="1" x14ac:dyDescent="0.4">
      <c r="B3" s="54" t="s">
        <v>113</v>
      </c>
      <c r="C3" s="53" t="s">
        <v>83</v>
      </c>
      <c r="D3" s="42" t="s">
        <v>104</v>
      </c>
      <c r="E3" s="42" t="s">
        <v>111</v>
      </c>
      <c r="F3" s="105" t="s">
        <v>102</v>
      </c>
      <c r="G3" s="106" t="s">
        <v>110</v>
      </c>
    </row>
    <row r="4" spans="2:7" ht="24.75" customHeight="1" x14ac:dyDescent="0.35">
      <c r="B4" s="59">
        <v>1</v>
      </c>
      <c r="C4" s="57" t="s">
        <v>94</v>
      </c>
      <c r="D4" s="48" t="s">
        <v>106</v>
      </c>
      <c r="E4" s="48">
        <v>1</v>
      </c>
      <c r="F4" s="107">
        <v>25</v>
      </c>
      <c r="G4" s="101">
        <f>E4*F4</f>
        <v>25</v>
      </c>
    </row>
    <row r="5" spans="2:7" ht="24.75" customHeight="1" x14ac:dyDescent="0.35">
      <c r="B5" s="60">
        <v>2</v>
      </c>
      <c r="C5" s="56" t="s">
        <v>95</v>
      </c>
      <c r="D5" s="39" t="s">
        <v>106</v>
      </c>
      <c r="E5" s="39">
        <v>1</v>
      </c>
      <c r="F5" s="108">
        <v>30</v>
      </c>
      <c r="G5" s="102">
        <f t="shared" ref="G5:G15" si="0">E5*F5</f>
        <v>30</v>
      </c>
    </row>
    <row r="6" spans="2:7" ht="24.75" customHeight="1" x14ac:dyDescent="0.35">
      <c r="B6" s="60">
        <v>3</v>
      </c>
      <c r="C6" s="56" t="s">
        <v>96</v>
      </c>
      <c r="D6" s="39" t="s">
        <v>106</v>
      </c>
      <c r="E6" s="39">
        <v>1</v>
      </c>
      <c r="F6" s="108">
        <v>55</v>
      </c>
      <c r="G6" s="102">
        <f t="shared" si="0"/>
        <v>55</v>
      </c>
    </row>
    <row r="7" spans="2:7" ht="24.75" customHeight="1" x14ac:dyDescent="0.35">
      <c r="B7" s="60">
        <v>4</v>
      </c>
      <c r="C7" s="56" t="s">
        <v>97</v>
      </c>
      <c r="D7" s="39" t="s">
        <v>106</v>
      </c>
      <c r="E7" s="39">
        <v>1</v>
      </c>
      <c r="F7" s="108">
        <v>70</v>
      </c>
      <c r="G7" s="102">
        <f t="shared" si="0"/>
        <v>70</v>
      </c>
    </row>
    <row r="8" spans="2:7" ht="24.75" customHeight="1" x14ac:dyDescent="0.35">
      <c r="B8" s="60">
        <v>5</v>
      </c>
      <c r="C8" s="56" t="s">
        <v>98</v>
      </c>
      <c r="D8" s="39" t="s">
        <v>106</v>
      </c>
      <c r="E8" s="39">
        <v>1</v>
      </c>
      <c r="F8" s="108">
        <v>85</v>
      </c>
      <c r="G8" s="102">
        <f t="shared" si="0"/>
        <v>85</v>
      </c>
    </row>
    <row r="9" spans="2:7" ht="24.75" customHeight="1" x14ac:dyDescent="0.35">
      <c r="B9" s="60">
        <v>6</v>
      </c>
      <c r="C9" s="56" t="s">
        <v>99</v>
      </c>
      <c r="D9" s="39" t="s">
        <v>106</v>
      </c>
      <c r="E9" s="39">
        <v>1</v>
      </c>
      <c r="F9" s="108">
        <v>100</v>
      </c>
      <c r="G9" s="102">
        <f t="shared" si="0"/>
        <v>100</v>
      </c>
    </row>
    <row r="10" spans="2:7" ht="24.75" customHeight="1" x14ac:dyDescent="0.35">
      <c r="B10" s="60">
        <v>7</v>
      </c>
      <c r="C10" s="56" t="s">
        <v>100</v>
      </c>
      <c r="D10" s="39" t="s">
        <v>106</v>
      </c>
      <c r="E10" s="39">
        <v>1</v>
      </c>
      <c r="F10" s="108">
        <v>20</v>
      </c>
      <c r="G10" s="102">
        <f t="shared" si="0"/>
        <v>20</v>
      </c>
    </row>
    <row r="11" spans="2:7" ht="24.75" customHeight="1" x14ac:dyDescent="0.35">
      <c r="B11" s="60">
        <v>8</v>
      </c>
      <c r="C11" s="56" t="s">
        <v>101</v>
      </c>
      <c r="D11" s="39" t="s">
        <v>106</v>
      </c>
      <c r="E11" s="39">
        <v>1</v>
      </c>
      <c r="F11" s="108">
        <v>20</v>
      </c>
      <c r="G11" s="102">
        <f t="shared" si="0"/>
        <v>20</v>
      </c>
    </row>
    <row r="12" spans="2:7" ht="33" customHeight="1" x14ac:dyDescent="0.35">
      <c r="B12" s="60">
        <v>9</v>
      </c>
      <c r="C12" s="56" t="s">
        <v>59</v>
      </c>
      <c r="D12" s="39" t="s">
        <v>106</v>
      </c>
      <c r="E12" s="39">
        <v>1</v>
      </c>
      <c r="F12" s="108">
        <v>350</v>
      </c>
      <c r="G12" s="102">
        <f t="shared" si="0"/>
        <v>350</v>
      </c>
    </row>
    <row r="13" spans="2:7" ht="24.75" customHeight="1" x14ac:dyDescent="0.35">
      <c r="B13" s="60">
        <v>10</v>
      </c>
      <c r="C13" s="56" t="s">
        <v>60</v>
      </c>
      <c r="D13" s="39" t="s">
        <v>106</v>
      </c>
      <c r="E13" s="39">
        <v>1</v>
      </c>
      <c r="F13" s="108">
        <v>500</v>
      </c>
      <c r="G13" s="102">
        <f t="shared" si="0"/>
        <v>500</v>
      </c>
    </row>
    <row r="14" spans="2:7" ht="34.5" customHeight="1" x14ac:dyDescent="0.35">
      <c r="B14" s="60">
        <v>11</v>
      </c>
      <c r="C14" s="56" t="s">
        <v>61</v>
      </c>
      <c r="D14" s="39" t="s">
        <v>106</v>
      </c>
      <c r="E14" s="39">
        <v>1</v>
      </c>
      <c r="F14" s="108">
        <v>600</v>
      </c>
      <c r="G14" s="102">
        <f t="shared" si="0"/>
        <v>600</v>
      </c>
    </row>
    <row r="15" spans="2:7" ht="25.5" thickBot="1" x14ac:dyDescent="0.4">
      <c r="B15" s="61">
        <v>12</v>
      </c>
      <c r="C15" s="58" t="s">
        <v>62</v>
      </c>
      <c r="D15" s="51" t="s">
        <v>106</v>
      </c>
      <c r="E15" s="51">
        <v>1</v>
      </c>
      <c r="F15" s="109">
        <v>600</v>
      </c>
      <c r="G15" s="103">
        <f t="shared" si="0"/>
        <v>600</v>
      </c>
    </row>
    <row r="16" spans="2:7" s="138" customFormat="1" x14ac:dyDescent="0.35">
      <c r="F16" s="154" t="s">
        <v>107</v>
      </c>
      <c r="G16" s="155">
        <f>SUM(G4:G15)</f>
        <v>2455</v>
      </c>
    </row>
    <row r="17" spans="6:7" s="138" customFormat="1" x14ac:dyDescent="0.35">
      <c r="F17" s="156" t="s">
        <v>112</v>
      </c>
      <c r="G17" s="157">
        <f>G16*16%</f>
        <v>392.8</v>
      </c>
    </row>
    <row r="18" spans="6:7" s="138" customFormat="1" ht="15" thickBot="1" x14ac:dyDescent="0.4">
      <c r="F18" s="158" t="s">
        <v>109</v>
      </c>
      <c r="G18" s="159">
        <f>G16+G17</f>
        <v>2847.8</v>
      </c>
    </row>
  </sheetData>
  <mergeCells count="1">
    <mergeCell ref="C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8"/>
  <sheetViews>
    <sheetView workbookViewId="0">
      <selection activeCell="F4" sqref="F4:F15"/>
    </sheetView>
  </sheetViews>
  <sheetFormatPr defaultRowHeight="14.5" x14ac:dyDescent="0.35"/>
  <cols>
    <col min="1" max="1" width="2" customWidth="1"/>
    <col min="3" max="3" width="72.54296875" bestFit="1" customWidth="1"/>
    <col min="4" max="4" width="10.7265625" customWidth="1"/>
    <col min="5" max="5" width="11.1796875" customWidth="1"/>
    <col min="6" max="6" width="16" bestFit="1" customWidth="1"/>
    <col min="7" max="7" width="19.54296875" customWidth="1"/>
  </cols>
  <sheetData>
    <row r="1" spans="2:7" ht="27" customHeight="1" thickBot="1" x14ac:dyDescent="0.4">
      <c r="B1" s="119"/>
      <c r="C1" s="210"/>
      <c r="D1" s="211"/>
      <c r="E1" s="211"/>
      <c r="F1" s="211"/>
      <c r="G1" s="212"/>
    </row>
    <row r="2" spans="2:7" ht="23.25" customHeight="1" thickBot="1" x14ac:dyDescent="0.4">
      <c r="B2" s="207" t="s">
        <v>124</v>
      </c>
      <c r="C2" s="208"/>
      <c r="D2" s="208"/>
      <c r="E2" s="208"/>
      <c r="F2" s="208"/>
      <c r="G2" s="209"/>
    </row>
    <row r="3" spans="2:7" ht="15" thickBot="1" x14ac:dyDescent="0.4">
      <c r="B3" s="52" t="s">
        <v>85</v>
      </c>
      <c r="C3" s="53" t="s">
        <v>83</v>
      </c>
      <c r="D3" s="42" t="s">
        <v>104</v>
      </c>
      <c r="E3" s="42" t="s">
        <v>111</v>
      </c>
      <c r="F3" s="105" t="s">
        <v>102</v>
      </c>
      <c r="G3" s="106" t="s">
        <v>110</v>
      </c>
    </row>
    <row r="4" spans="2:7" ht="20.25" customHeight="1" x14ac:dyDescent="0.35">
      <c r="B4" s="59">
        <v>1</v>
      </c>
      <c r="C4" s="55" t="s">
        <v>87</v>
      </c>
      <c r="D4" s="41" t="s">
        <v>105</v>
      </c>
      <c r="E4" s="41">
        <v>1</v>
      </c>
      <c r="F4" s="110">
        <v>65</v>
      </c>
      <c r="G4" s="104">
        <f>E4*F4</f>
        <v>65</v>
      </c>
    </row>
    <row r="5" spans="2:7" ht="20.25" customHeight="1" x14ac:dyDescent="0.35">
      <c r="B5" s="60">
        <v>2</v>
      </c>
      <c r="C5" s="56" t="s">
        <v>86</v>
      </c>
      <c r="D5" s="39" t="s">
        <v>105</v>
      </c>
      <c r="E5" s="39">
        <v>1</v>
      </c>
      <c r="F5" s="108">
        <v>70</v>
      </c>
      <c r="G5" s="102">
        <f t="shared" ref="G5:G15" si="0">E5*F5</f>
        <v>70</v>
      </c>
    </row>
    <row r="6" spans="2:7" ht="20.25" customHeight="1" x14ac:dyDescent="0.35">
      <c r="B6" s="60">
        <v>3</v>
      </c>
      <c r="C6" s="56" t="s">
        <v>88</v>
      </c>
      <c r="D6" s="39" t="s">
        <v>105</v>
      </c>
      <c r="E6" s="39">
        <v>1</v>
      </c>
      <c r="F6" s="108">
        <v>130</v>
      </c>
      <c r="G6" s="102">
        <f t="shared" si="0"/>
        <v>130</v>
      </c>
    </row>
    <row r="7" spans="2:7" ht="20.25" customHeight="1" x14ac:dyDescent="0.35">
      <c r="B7" s="60">
        <v>4</v>
      </c>
      <c r="C7" s="56" t="s">
        <v>89</v>
      </c>
      <c r="D7" s="39" t="s">
        <v>105</v>
      </c>
      <c r="E7" s="39">
        <v>1</v>
      </c>
      <c r="F7" s="108">
        <v>170</v>
      </c>
      <c r="G7" s="102">
        <f t="shared" si="0"/>
        <v>170</v>
      </c>
    </row>
    <row r="8" spans="2:7" ht="20.25" customHeight="1" x14ac:dyDescent="0.35">
      <c r="B8" s="60">
        <v>5</v>
      </c>
      <c r="C8" s="56" t="s">
        <v>90</v>
      </c>
      <c r="D8" s="39" t="s">
        <v>105</v>
      </c>
      <c r="E8" s="39">
        <v>1</v>
      </c>
      <c r="F8" s="108">
        <v>200</v>
      </c>
      <c r="G8" s="102">
        <f t="shared" si="0"/>
        <v>200</v>
      </c>
    </row>
    <row r="9" spans="2:7" ht="20.25" customHeight="1" x14ac:dyDescent="0.35">
      <c r="B9" s="60">
        <v>6</v>
      </c>
      <c r="C9" s="56" t="s">
        <v>91</v>
      </c>
      <c r="D9" s="39" t="s">
        <v>105</v>
      </c>
      <c r="E9" s="39">
        <v>1</v>
      </c>
      <c r="F9" s="108">
        <v>230</v>
      </c>
      <c r="G9" s="102">
        <f t="shared" si="0"/>
        <v>230</v>
      </c>
    </row>
    <row r="10" spans="2:7" ht="20.25" customHeight="1" x14ac:dyDescent="0.35">
      <c r="B10" s="60">
        <v>7</v>
      </c>
      <c r="C10" s="56" t="s">
        <v>92</v>
      </c>
      <c r="D10" s="39" t="s">
        <v>105</v>
      </c>
      <c r="E10" s="39">
        <v>1</v>
      </c>
      <c r="F10" s="108">
        <v>50</v>
      </c>
      <c r="G10" s="102">
        <f t="shared" si="0"/>
        <v>50</v>
      </c>
    </row>
    <row r="11" spans="2:7" ht="20.25" customHeight="1" x14ac:dyDescent="0.35">
      <c r="B11" s="60">
        <v>8</v>
      </c>
      <c r="C11" s="56" t="s">
        <v>93</v>
      </c>
      <c r="D11" s="39" t="s">
        <v>105</v>
      </c>
      <c r="E11" s="39">
        <v>1</v>
      </c>
      <c r="F11" s="108">
        <v>50</v>
      </c>
      <c r="G11" s="102">
        <f t="shared" si="0"/>
        <v>50</v>
      </c>
    </row>
    <row r="12" spans="2:7" ht="34.5" customHeight="1" x14ac:dyDescent="0.35">
      <c r="B12" s="60">
        <v>10</v>
      </c>
      <c r="C12" s="56" t="s">
        <v>59</v>
      </c>
      <c r="D12" s="39" t="s">
        <v>105</v>
      </c>
      <c r="E12" s="39">
        <v>1</v>
      </c>
      <c r="F12" s="108">
        <v>300</v>
      </c>
      <c r="G12" s="102">
        <f t="shared" si="0"/>
        <v>300</v>
      </c>
    </row>
    <row r="13" spans="2:7" ht="29.25" customHeight="1" x14ac:dyDescent="0.35">
      <c r="B13" s="60">
        <v>11</v>
      </c>
      <c r="C13" s="56" t="s">
        <v>60</v>
      </c>
      <c r="D13" s="39" t="s">
        <v>106</v>
      </c>
      <c r="E13" s="39">
        <v>1</v>
      </c>
      <c r="F13" s="108">
        <v>300</v>
      </c>
      <c r="G13" s="102">
        <f t="shared" si="0"/>
        <v>300</v>
      </c>
    </row>
    <row r="14" spans="2:7" ht="36.75" customHeight="1" x14ac:dyDescent="0.35">
      <c r="B14" s="60">
        <v>12</v>
      </c>
      <c r="C14" s="56" t="s">
        <v>61</v>
      </c>
      <c r="D14" s="39" t="s">
        <v>106</v>
      </c>
      <c r="E14" s="39">
        <v>1</v>
      </c>
      <c r="F14" s="108">
        <v>1500</v>
      </c>
      <c r="G14" s="102">
        <f t="shared" si="0"/>
        <v>1500</v>
      </c>
    </row>
    <row r="15" spans="2:7" ht="33.75" customHeight="1" thickBot="1" x14ac:dyDescent="0.4">
      <c r="B15" s="61">
        <v>13</v>
      </c>
      <c r="C15" s="58" t="s">
        <v>62</v>
      </c>
      <c r="D15" s="51" t="s">
        <v>106</v>
      </c>
      <c r="E15" s="51">
        <v>1</v>
      </c>
      <c r="F15" s="111">
        <v>1500</v>
      </c>
      <c r="G15" s="102">
        <f t="shared" si="0"/>
        <v>1500</v>
      </c>
    </row>
    <row r="16" spans="2:7" s="138" customFormat="1" x14ac:dyDescent="0.35">
      <c r="F16" s="160"/>
      <c r="G16" s="161">
        <f>SUM(G4:G15)</f>
        <v>4565</v>
      </c>
    </row>
    <row r="17" spans="6:7" s="138" customFormat="1" x14ac:dyDescent="0.35">
      <c r="F17" s="156" t="s">
        <v>112</v>
      </c>
      <c r="G17" s="157">
        <f>G16*16%</f>
        <v>730.4</v>
      </c>
    </row>
    <row r="18" spans="6:7" s="138" customFormat="1" ht="15" thickBot="1" x14ac:dyDescent="0.4">
      <c r="F18" s="158" t="s">
        <v>109</v>
      </c>
      <c r="G18" s="159">
        <f>G16+G17</f>
        <v>5295.4</v>
      </c>
    </row>
  </sheetData>
  <mergeCells count="2">
    <mergeCell ref="B2:G2"/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26"/>
  <sheetViews>
    <sheetView topLeftCell="A10" workbookViewId="0">
      <selection activeCell="D29" sqref="C27:D29"/>
    </sheetView>
  </sheetViews>
  <sheetFormatPr defaultRowHeight="14.5" x14ac:dyDescent="0.35"/>
  <cols>
    <col min="3" max="3" width="35" bestFit="1" customWidth="1"/>
    <col min="4" max="5" width="19.26953125" customWidth="1"/>
    <col min="6" max="6" width="19" customWidth="1"/>
    <col min="7" max="7" width="26.1796875" customWidth="1"/>
  </cols>
  <sheetData>
    <row r="1" spans="2:7" ht="15" thickBot="1" x14ac:dyDescent="0.4">
      <c r="B1" s="204" t="s">
        <v>125</v>
      </c>
      <c r="C1" s="205"/>
      <c r="D1" s="205"/>
      <c r="E1" s="205"/>
      <c r="F1" s="205"/>
      <c r="G1" s="206"/>
    </row>
    <row r="2" spans="2:7" ht="15" thickBot="1" x14ac:dyDescent="0.4">
      <c r="B2" s="67" t="s">
        <v>113</v>
      </c>
      <c r="C2" s="64" t="s">
        <v>103</v>
      </c>
      <c r="D2" s="43" t="s">
        <v>104</v>
      </c>
      <c r="E2" s="112" t="s">
        <v>111</v>
      </c>
      <c r="F2" s="113" t="s">
        <v>102</v>
      </c>
      <c r="G2" s="114" t="s">
        <v>110</v>
      </c>
    </row>
    <row r="3" spans="2:7" x14ac:dyDescent="0.35">
      <c r="B3" s="66">
        <v>1</v>
      </c>
      <c r="C3" s="65" t="s">
        <v>63</v>
      </c>
      <c r="D3" s="48" t="s">
        <v>106</v>
      </c>
      <c r="E3" s="115">
        <v>1</v>
      </c>
      <c r="F3" s="107">
        <v>1350</v>
      </c>
      <c r="G3" s="101">
        <f>E3*F3</f>
        <v>1350</v>
      </c>
    </row>
    <row r="4" spans="2:7" x14ac:dyDescent="0.35">
      <c r="B4" s="60">
        <v>2</v>
      </c>
      <c r="C4" s="62" t="s">
        <v>64</v>
      </c>
      <c r="D4" s="39" t="s">
        <v>105</v>
      </c>
      <c r="E4" s="116">
        <v>1</v>
      </c>
      <c r="F4" s="108">
        <v>503.96</v>
      </c>
      <c r="G4" s="102">
        <f t="shared" ref="G4:G23" si="0">E4*F4</f>
        <v>503.96</v>
      </c>
    </row>
    <row r="5" spans="2:7" x14ac:dyDescent="0.35">
      <c r="B5" s="60">
        <v>3</v>
      </c>
      <c r="C5" s="62" t="s">
        <v>65</v>
      </c>
      <c r="D5" s="39" t="s">
        <v>105</v>
      </c>
      <c r="E5" s="116">
        <v>1</v>
      </c>
      <c r="F5" s="108">
        <v>200</v>
      </c>
      <c r="G5" s="102">
        <f t="shared" si="0"/>
        <v>200</v>
      </c>
    </row>
    <row r="6" spans="2:7" x14ac:dyDescent="0.35">
      <c r="B6" s="60">
        <v>4</v>
      </c>
      <c r="C6" s="62" t="s">
        <v>66</v>
      </c>
      <c r="D6" s="39" t="s">
        <v>50</v>
      </c>
      <c r="E6" s="116">
        <v>1</v>
      </c>
      <c r="F6" s="108">
        <v>3</v>
      </c>
      <c r="G6" s="102">
        <f t="shared" si="0"/>
        <v>3</v>
      </c>
    </row>
    <row r="7" spans="2:7" x14ac:dyDescent="0.35">
      <c r="B7" s="60">
        <v>5</v>
      </c>
      <c r="C7" s="62" t="s">
        <v>67</v>
      </c>
      <c r="D7" s="39" t="s">
        <v>50</v>
      </c>
      <c r="E7" s="116">
        <v>1</v>
      </c>
      <c r="F7" s="108">
        <v>130</v>
      </c>
      <c r="G7" s="102">
        <f t="shared" si="0"/>
        <v>130</v>
      </c>
    </row>
    <row r="8" spans="2:7" x14ac:dyDescent="0.35">
      <c r="B8" s="60">
        <v>6</v>
      </c>
      <c r="C8" s="62" t="s">
        <v>3</v>
      </c>
      <c r="D8" s="39" t="s">
        <v>105</v>
      </c>
      <c r="E8" s="116">
        <v>1</v>
      </c>
      <c r="F8" s="108">
        <v>2</v>
      </c>
      <c r="G8" s="102">
        <f t="shared" si="0"/>
        <v>2</v>
      </c>
    </row>
    <row r="9" spans="2:7" x14ac:dyDescent="0.35">
      <c r="B9" s="60">
        <v>7</v>
      </c>
      <c r="C9" s="62" t="s">
        <v>68</v>
      </c>
      <c r="D9" s="39" t="s">
        <v>105</v>
      </c>
      <c r="E9" s="116">
        <v>1</v>
      </c>
      <c r="F9" s="108">
        <v>2</v>
      </c>
      <c r="G9" s="102">
        <f t="shared" si="0"/>
        <v>2</v>
      </c>
    </row>
    <row r="10" spans="2:7" x14ac:dyDescent="0.35">
      <c r="B10" s="60">
        <v>8</v>
      </c>
      <c r="C10" s="62" t="s">
        <v>69</v>
      </c>
      <c r="D10" s="39" t="s">
        <v>105</v>
      </c>
      <c r="E10" s="116">
        <v>1</v>
      </c>
      <c r="F10" s="108">
        <v>28</v>
      </c>
      <c r="G10" s="102">
        <f t="shared" si="0"/>
        <v>28</v>
      </c>
    </row>
    <row r="11" spans="2:7" x14ac:dyDescent="0.35">
      <c r="B11" s="60">
        <v>9</v>
      </c>
      <c r="C11" s="62" t="s">
        <v>70</v>
      </c>
      <c r="D11" s="39" t="s">
        <v>25</v>
      </c>
      <c r="E11" s="116">
        <v>1</v>
      </c>
      <c r="F11" s="108">
        <v>21.5</v>
      </c>
      <c r="G11" s="102">
        <f t="shared" si="0"/>
        <v>21.5</v>
      </c>
    </row>
    <row r="12" spans="2:7" x14ac:dyDescent="0.35">
      <c r="B12" s="60">
        <v>10</v>
      </c>
      <c r="C12" s="62" t="s">
        <v>81</v>
      </c>
      <c r="D12" s="39" t="s">
        <v>105</v>
      </c>
      <c r="E12" s="116">
        <v>1</v>
      </c>
      <c r="F12" s="108">
        <v>22.4</v>
      </c>
      <c r="G12" s="102">
        <f t="shared" si="0"/>
        <v>22.4</v>
      </c>
    </row>
    <row r="13" spans="2:7" x14ac:dyDescent="0.35">
      <c r="B13" s="60">
        <v>11</v>
      </c>
      <c r="C13" s="62" t="s">
        <v>71</v>
      </c>
      <c r="D13" s="39" t="s">
        <v>50</v>
      </c>
      <c r="E13" s="116">
        <v>1</v>
      </c>
      <c r="F13" s="108">
        <v>32.5</v>
      </c>
      <c r="G13" s="102">
        <f t="shared" si="0"/>
        <v>32.5</v>
      </c>
    </row>
    <row r="14" spans="2:7" x14ac:dyDescent="0.35">
      <c r="B14" s="60">
        <v>12</v>
      </c>
      <c r="C14" s="62" t="s">
        <v>80</v>
      </c>
      <c r="D14" s="39" t="s">
        <v>105</v>
      </c>
      <c r="E14" s="116">
        <v>1</v>
      </c>
      <c r="F14" s="108">
        <v>1000</v>
      </c>
      <c r="G14" s="102">
        <f t="shared" si="0"/>
        <v>1000</v>
      </c>
    </row>
    <row r="15" spans="2:7" x14ac:dyDescent="0.35">
      <c r="B15" s="60">
        <v>13</v>
      </c>
      <c r="C15" s="62" t="s">
        <v>72</v>
      </c>
      <c r="D15" s="39" t="s">
        <v>50</v>
      </c>
      <c r="E15" s="116">
        <v>1</v>
      </c>
      <c r="F15" s="108">
        <v>16.600000000000001</v>
      </c>
      <c r="G15" s="102">
        <f t="shared" si="0"/>
        <v>16.600000000000001</v>
      </c>
    </row>
    <row r="16" spans="2:7" x14ac:dyDescent="0.35">
      <c r="B16" s="60">
        <v>14</v>
      </c>
      <c r="C16" s="62" t="s">
        <v>79</v>
      </c>
      <c r="D16" s="39" t="s">
        <v>50</v>
      </c>
      <c r="E16" s="116">
        <v>1</v>
      </c>
      <c r="F16" s="108">
        <v>27</v>
      </c>
      <c r="G16" s="102">
        <f t="shared" si="0"/>
        <v>27</v>
      </c>
    </row>
    <row r="17" spans="2:7" x14ac:dyDescent="0.35">
      <c r="B17" s="60">
        <v>15</v>
      </c>
      <c r="C17" s="62" t="s">
        <v>73</v>
      </c>
      <c r="D17" s="39" t="s">
        <v>105</v>
      </c>
      <c r="E17" s="116">
        <v>1</v>
      </c>
      <c r="F17" s="108">
        <v>5</v>
      </c>
      <c r="G17" s="102">
        <f t="shared" si="0"/>
        <v>5</v>
      </c>
    </row>
    <row r="18" spans="2:7" x14ac:dyDescent="0.35">
      <c r="B18" s="60">
        <v>16</v>
      </c>
      <c r="C18" s="62" t="s">
        <v>74</v>
      </c>
      <c r="D18" s="39" t="s">
        <v>50</v>
      </c>
      <c r="E18" s="116">
        <v>1</v>
      </c>
      <c r="F18" s="108">
        <v>46</v>
      </c>
      <c r="G18" s="102">
        <f t="shared" si="0"/>
        <v>46</v>
      </c>
    </row>
    <row r="19" spans="2:7" x14ac:dyDescent="0.35">
      <c r="B19" s="60">
        <v>17</v>
      </c>
      <c r="C19" s="62" t="s">
        <v>75</v>
      </c>
      <c r="D19" s="39" t="s">
        <v>105</v>
      </c>
      <c r="E19" s="116">
        <v>1</v>
      </c>
      <c r="F19" s="108">
        <v>28</v>
      </c>
      <c r="G19" s="102">
        <f t="shared" si="0"/>
        <v>28</v>
      </c>
    </row>
    <row r="20" spans="2:7" x14ac:dyDescent="0.35">
      <c r="B20" s="60">
        <v>18</v>
      </c>
      <c r="C20" s="62" t="s">
        <v>76</v>
      </c>
      <c r="D20" s="39" t="s">
        <v>105</v>
      </c>
      <c r="E20" s="116">
        <v>1</v>
      </c>
      <c r="F20" s="108">
        <v>11</v>
      </c>
      <c r="G20" s="102">
        <f t="shared" si="0"/>
        <v>11</v>
      </c>
    </row>
    <row r="21" spans="2:7" x14ac:dyDescent="0.35">
      <c r="B21" s="60">
        <v>19</v>
      </c>
      <c r="C21" s="62" t="s">
        <v>2</v>
      </c>
      <c r="D21" s="39" t="s">
        <v>105</v>
      </c>
      <c r="E21" s="116">
        <v>1</v>
      </c>
      <c r="F21" s="108">
        <v>400</v>
      </c>
      <c r="G21" s="102">
        <f t="shared" si="0"/>
        <v>400</v>
      </c>
    </row>
    <row r="22" spans="2:7" x14ac:dyDescent="0.35">
      <c r="B22" s="60">
        <v>20</v>
      </c>
      <c r="C22" s="62" t="s">
        <v>77</v>
      </c>
      <c r="D22" s="39" t="s">
        <v>105</v>
      </c>
      <c r="E22" s="116">
        <v>1</v>
      </c>
      <c r="F22" s="108">
        <v>200</v>
      </c>
      <c r="G22" s="102">
        <f t="shared" si="0"/>
        <v>200</v>
      </c>
    </row>
    <row r="23" spans="2:7" ht="15" thickBot="1" x14ac:dyDescent="0.4">
      <c r="B23" s="61">
        <v>21</v>
      </c>
      <c r="C23" s="63" t="s">
        <v>78</v>
      </c>
      <c r="D23" s="49" t="s">
        <v>105</v>
      </c>
      <c r="E23" s="117">
        <v>1</v>
      </c>
      <c r="F23" s="109">
        <v>140</v>
      </c>
      <c r="G23" s="103">
        <f t="shared" si="0"/>
        <v>140</v>
      </c>
    </row>
    <row r="24" spans="2:7" s="138" customFormat="1" x14ac:dyDescent="0.35">
      <c r="E24" s="213" t="s">
        <v>107</v>
      </c>
      <c r="F24" s="214"/>
      <c r="G24" s="155">
        <f>SUM(G3:G23)</f>
        <v>4168.96</v>
      </c>
    </row>
    <row r="25" spans="2:7" s="138" customFormat="1" x14ac:dyDescent="0.35">
      <c r="E25" s="215" t="s">
        <v>108</v>
      </c>
      <c r="F25" s="216"/>
      <c r="G25" s="157">
        <f>G24*16%</f>
        <v>667.03359999999998</v>
      </c>
    </row>
    <row r="26" spans="2:7" s="138" customFormat="1" ht="15" thickBot="1" x14ac:dyDescent="0.4">
      <c r="E26" s="217" t="s">
        <v>109</v>
      </c>
      <c r="F26" s="218"/>
      <c r="G26" s="159">
        <f>G24+G25</f>
        <v>4835.9935999999998</v>
      </c>
    </row>
  </sheetData>
  <mergeCells count="4">
    <mergeCell ref="E24:F24"/>
    <mergeCell ref="E25:F25"/>
    <mergeCell ref="E26:F26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Summary Services &amp; Supplies</vt:lpstr>
      <vt:lpstr>Installations services Gpon-HFC</vt:lpstr>
      <vt:lpstr>Materials Supply  for Gpon -HFC</vt:lpstr>
      <vt:lpstr>Gpon Materials per unit</vt:lpstr>
      <vt:lpstr>HFC Materials per unit</vt:lpstr>
      <vt:lpstr>Trunking Services </vt:lpstr>
      <vt:lpstr>Trunking Materials</vt:lpstr>
      <vt:lpstr>Support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Painito</dc:creator>
  <cp:lastModifiedBy>Anthony Mburu</cp:lastModifiedBy>
  <cp:lastPrinted>2021-12-09T06:27:06Z</cp:lastPrinted>
  <dcterms:created xsi:type="dcterms:W3CDTF">2020-11-20T09:59:09Z</dcterms:created>
  <dcterms:modified xsi:type="dcterms:W3CDTF">2021-12-09T08:16:41Z</dcterms:modified>
</cp:coreProperties>
</file>