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customProperty4.bin" ContentType="application/vnd.openxmlformats-officedocument.spreadsheetml.customProperty"/>
  <Override PartName="/xl/drawings/drawing2.xml" ContentType="application/vnd.openxmlformats-officedocument.drawing+xml"/>
  <Override PartName="/xl/customProperty5.bin" ContentType="application/vnd.openxmlformats-officedocument.spreadsheetml.customProperty"/>
  <Override PartName="/xl/customProperty6.bin" ContentType="application/vnd.openxmlformats-officedocument.spreadsheetml.customProperty"/>
  <Override PartName="/xl/drawings/drawing3.xml" ContentType="application/vnd.openxmlformats-officedocument.drawing+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ustomProperty12.bin" ContentType="application/vnd.openxmlformats-officedocument.spreadsheetml.customProperty"/>
  <Override PartName="/xl/customProperty13.bin" ContentType="application/vnd.openxmlformats-officedocument.spreadsheetml.customProperty"/>
  <Override PartName="/xl/drawings/drawing10.xml" ContentType="application/vnd.openxmlformats-officedocument.drawing+xml"/>
  <Override PartName="/xl/customProperty14.bin" ContentType="application/vnd.openxmlformats-officedocument.spreadsheetml.customProperty"/>
  <Override PartName="/xl/customProperty15.bin" ContentType="application/vnd.openxmlformats-officedocument.spreadsheetml.customProperty"/>
  <Override PartName="/xl/drawings/drawing11.xml" ContentType="application/vnd.openxmlformats-officedocument.drawing+xml"/>
  <Override PartName="/xl/customProperty16.bin" ContentType="application/vnd.openxmlformats-officedocument.spreadsheetml.customProperty"/>
  <Override PartName="/xl/customProperty17.bin" ContentType="application/vnd.openxmlformats-officedocument.spreadsheetml.customProperty"/>
  <Override PartName="/xl/drawings/drawing12.xml" ContentType="application/vnd.openxmlformats-officedocument.drawing+xml"/>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D:\projects\Geodesix 4.2.2\GeodesiX\help\"/>
    </mc:Choice>
  </mc:AlternateContent>
  <xr:revisionPtr revIDLastSave="0" documentId="8_{DC41FE72-3ADD-401E-9D4A-FA99DD89510C}" xr6:coauthVersionLast="47" xr6:coauthVersionMax="47" xr10:uidLastSave="{00000000-0000-0000-0000-000000000000}"/>
  <bookViews>
    <workbookView xWindow="-120" yWindow="-120" windowWidth="38640" windowHeight="21390" tabRatio="865" activeTab="3" xr2:uid="{00000000-000D-0000-FFFF-FFFF00000000}"/>
  </bookViews>
  <sheets>
    <sheet name="Start" sheetId="24" r:id="rId1"/>
    <sheet name="Home" sheetId="1" r:id="rId2"/>
    <sheet name="Fields" sheetId="2" r:id="rId3"/>
    <sheet name="Geocoding" sheetId="3" r:id="rId4"/>
    <sheet name="Reverse" sheetId="8" r:id="rId5"/>
    <sheet name="Status" sheetId="7" r:id="rId6"/>
    <sheet name="Distances" sheetId="5" r:id="rId7"/>
    <sheet name="Multiple" sheetId="14" r:id="rId8"/>
    <sheet name="TSS" sheetId="20" r:id="rId9"/>
    <sheet name="Directions" sheetId="10" r:id="rId10"/>
    <sheet name="Quota" sheetId="9" r:id="rId11"/>
    <sheet name="EEC" sheetId="13" r:id="rId12"/>
    <sheet name="EECTSS" sheetId="21" r:id="rId13"/>
    <sheet name="Countries" sheetId="19" r:id="rId14"/>
    <sheet name="$GeoCache$" sheetId="25" r:id="rId15"/>
    <sheet name="$LocationCache$" sheetId="26" r:id="rId16"/>
  </sheets>
  <calcPr calcId="181029"/>
</workbook>
</file>

<file path=xl/calcChain.xml><?xml version="1.0" encoding="utf-8"?>
<calcChain xmlns="http://schemas.openxmlformats.org/spreadsheetml/2006/main">
  <c r="D32" i="2" l="1"/>
  <c r="D33" i="2"/>
  <c r="D34" i="2"/>
  <c r="F12" i="13"/>
  <c r="F2" i="13"/>
  <c r="F3" i="13"/>
  <c r="F4" i="13"/>
  <c r="F5" i="13"/>
  <c r="F6" i="13"/>
  <c r="F7" i="13"/>
  <c r="F8" i="13"/>
  <c r="F9" i="13"/>
  <c r="F10" i="13"/>
  <c r="F11" i="13"/>
  <c r="F13" i="13"/>
  <c r="F14" i="13"/>
  <c r="F15" i="13"/>
  <c r="F16" i="13"/>
  <c r="F17" i="13"/>
  <c r="F18" i="13"/>
  <c r="F19" i="13"/>
  <c r="F20" i="13"/>
  <c r="F21" i="13"/>
  <c r="F22" i="13"/>
  <c r="F23" i="13"/>
  <c r="F24" i="13"/>
  <c r="F25" i="13"/>
  <c r="F26" i="13"/>
  <c r="F27" i="13"/>
  <c r="F28" i="13"/>
  <c r="V3" i="13"/>
  <c r="V4" i="13"/>
  <c r="V5" i="13"/>
  <c r="V6" i="13"/>
  <c r="V7" i="13"/>
  <c r="V8" i="13"/>
  <c r="V9" i="13"/>
  <c r="V10" i="13"/>
  <c r="V11" i="13"/>
  <c r="V12" i="13"/>
  <c r="V13" i="13"/>
  <c r="V14" i="13"/>
  <c r="V15" i="13"/>
  <c r="V16" i="13"/>
  <c r="V17" i="13"/>
  <c r="V18" i="13"/>
  <c r="V19" i="13"/>
  <c r="V20" i="13"/>
  <c r="V21" i="13"/>
  <c r="V22" i="13"/>
  <c r="V23" i="13"/>
  <c r="V24" i="13"/>
  <c r="V25" i="13"/>
  <c r="V26" i="13"/>
  <c r="V27" i="13"/>
  <c r="V28" i="13"/>
  <c r="V2" i="13"/>
  <c r="U3" i="13"/>
  <c r="U4" i="13"/>
  <c r="U5" i="13"/>
  <c r="U6" i="13"/>
  <c r="U7" i="13"/>
  <c r="U8" i="13"/>
  <c r="U9" i="13"/>
  <c r="U10" i="13"/>
  <c r="U11" i="13"/>
  <c r="U12" i="13"/>
  <c r="U13" i="13"/>
  <c r="U14" i="13"/>
  <c r="U15" i="13"/>
  <c r="U16" i="13"/>
  <c r="U17" i="13"/>
  <c r="U18" i="13"/>
  <c r="U19" i="13"/>
  <c r="U20" i="13"/>
  <c r="U21" i="13"/>
  <c r="U22" i="13"/>
  <c r="U23" i="13"/>
  <c r="U24" i="13"/>
  <c r="U25" i="13"/>
  <c r="U26" i="13"/>
  <c r="U27" i="13"/>
  <c r="U28" i="13"/>
  <c r="U2" i="13"/>
  <c r="T3" i="13"/>
  <c r="T4" i="13"/>
  <c r="T5" i="13"/>
  <c r="T6" i="13"/>
  <c r="T7" i="13"/>
  <c r="T8" i="13"/>
  <c r="T9" i="13"/>
  <c r="T10" i="13"/>
  <c r="T11" i="13"/>
  <c r="T12" i="13"/>
  <c r="T13" i="13"/>
  <c r="T14" i="13"/>
  <c r="T15" i="13"/>
  <c r="T16" i="13"/>
  <c r="T17" i="13"/>
  <c r="T18" i="13"/>
  <c r="T19" i="13"/>
  <c r="T20" i="13"/>
  <c r="T21" i="13"/>
  <c r="T22" i="13"/>
  <c r="T23" i="13"/>
  <c r="T24" i="13"/>
  <c r="T25" i="13"/>
  <c r="T26" i="13"/>
  <c r="T27" i="13"/>
  <c r="T28" i="13"/>
  <c r="T2" i="13"/>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 i="13"/>
  <c r="B27" i="13"/>
  <c r="B10" i="13"/>
  <c r="F32" i="2"/>
  <c r="B20" i="13"/>
  <c r="G32" i="2"/>
  <c r="D27" i="10"/>
  <c r="B28" i="13"/>
  <c r="B15" i="13"/>
  <c r="B24" i="13"/>
  <c r="B9" i="13"/>
  <c r="B12" i="13"/>
  <c r="F33" i="2"/>
  <c r="G33" i="2" s="1"/>
  <c r="B6" i="13"/>
  <c r="B8" i="13"/>
  <c r="B7" i="13"/>
  <c r="F34" i="2"/>
  <c r="G34" i="2"/>
  <c r="B23" i="13"/>
  <c r="B21" i="13"/>
  <c r="C28" i="10"/>
  <c r="E28" i="10"/>
  <c r="B16" i="13"/>
  <c r="B19" i="13"/>
  <c r="B3" i="13"/>
  <c r="B2" i="13"/>
  <c r="C27" i="10"/>
  <c r="E27" i="10"/>
  <c r="B22" i="13"/>
  <c r="B18" i="13"/>
  <c r="B11" i="13"/>
  <c r="C26" i="10"/>
  <c r="D26" i="10"/>
  <c r="B26" i="13"/>
  <c r="B13" i="13"/>
  <c r="B5" i="13"/>
  <c r="B14" i="13"/>
  <c r="B25" i="13"/>
  <c r="E26" i="10"/>
  <c r="B4" i="13"/>
  <c r="D28" i="10"/>
  <c r="B17" i="13"/>
  <c r="D7" i="1"/>
  <c r="D6" i="1"/>
  <c r="D10" i="1"/>
  <c r="D4" i="2"/>
  <c r="D15" i="1"/>
  <c r="D7" i="2"/>
  <c r="D11" i="1"/>
  <c r="D13" i="1"/>
  <c r="D14" i="1"/>
  <c r="P2" i="13" l="1"/>
  <c r="Q2" i="13"/>
  <c r="R2" i="13"/>
  <c r="S2" i="13"/>
  <c r="W2" i="13"/>
  <c r="P3" i="13"/>
  <c r="Q3" i="13"/>
  <c r="R3" i="13"/>
  <c r="S3" i="13"/>
  <c r="W3" i="13"/>
  <c r="P4" i="13"/>
  <c r="Q4" i="13"/>
  <c r="R4" i="13"/>
  <c r="S4" i="13"/>
  <c r="W4" i="13"/>
  <c r="P5" i="13"/>
  <c r="Q5" i="13"/>
  <c r="R5" i="13"/>
  <c r="S5" i="13"/>
  <c r="W5" i="13"/>
  <c r="P6" i="13"/>
  <c r="Q6" i="13"/>
  <c r="R6" i="13"/>
  <c r="S6" i="13"/>
  <c r="W6" i="13"/>
  <c r="P7" i="13"/>
  <c r="Q7" i="13"/>
  <c r="R7" i="13"/>
  <c r="S7" i="13"/>
  <c r="W7" i="13"/>
  <c r="P8" i="13"/>
  <c r="Q8" i="13"/>
  <c r="R8" i="13"/>
  <c r="S8" i="13"/>
  <c r="W8" i="13"/>
  <c r="P9" i="13"/>
  <c r="Q9" i="13"/>
  <c r="R9" i="13"/>
  <c r="S9" i="13"/>
  <c r="W9" i="13"/>
  <c r="P10" i="13"/>
  <c r="Q10" i="13"/>
  <c r="R10" i="13"/>
  <c r="S10" i="13"/>
  <c r="W10" i="13"/>
  <c r="P11" i="13"/>
  <c r="Q11" i="13"/>
  <c r="R11" i="13"/>
  <c r="S11" i="13"/>
  <c r="W11" i="13"/>
  <c r="P12" i="13"/>
  <c r="Q12" i="13"/>
  <c r="R12" i="13"/>
  <c r="S12" i="13"/>
  <c r="W12" i="13"/>
  <c r="P13" i="13"/>
  <c r="Q13" i="13"/>
  <c r="R13" i="13"/>
  <c r="S13" i="13"/>
  <c r="W13" i="13"/>
  <c r="P14" i="13"/>
  <c r="Q14" i="13"/>
  <c r="R14" i="13"/>
  <c r="S14" i="13"/>
  <c r="W14" i="13"/>
  <c r="P15" i="13"/>
  <c r="Q15" i="13"/>
  <c r="R15" i="13"/>
  <c r="S15" i="13"/>
  <c r="W15" i="13"/>
  <c r="P16" i="13"/>
  <c r="Q16" i="13"/>
  <c r="R16" i="13"/>
  <c r="S16" i="13"/>
  <c r="W16" i="13"/>
  <c r="P17" i="13"/>
  <c r="Q17" i="13"/>
  <c r="R17" i="13"/>
  <c r="S17" i="13"/>
  <c r="W17" i="13"/>
  <c r="P18" i="13"/>
  <c r="Q18" i="13"/>
  <c r="R18" i="13"/>
  <c r="S18" i="13"/>
  <c r="W18" i="13"/>
  <c r="P19" i="13"/>
  <c r="Q19" i="13"/>
  <c r="R19" i="13"/>
  <c r="S19" i="13"/>
  <c r="W19" i="13"/>
  <c r="P20" i="13"/>
  <c r="Q20" i="13"/>
  <c r="R20" i="13"/>
  <c r="S20" i="13"/>
  <c r="W20" i="13"/>
  <c r="P21" i="13"/>
  <c r="Q21" i="13"/>
  <c r="R21" i="13"/>
  <c r="S21" i="13"/>
  <c r="W21" i="13"/>
  <c r="P22" i="13"/>
  <c r="Q22" i="13"/>
  <c r="R22" i="13"/>
  <c r="S22" i="13"/>
  <c r="W22" i="13"/>
  <c r="P23" i="13"/>
  <c r="Q23" i="13"/>
  <c r="R23" i="13"/>
  <c r="S23" i="13"/>
  <c r="W23" i="13"/>
  <c r="P24" i="13"/>
  <c r="Q24" i="13"/>
  <c r="R24" i="13"/>
  <c r="S24" i="13"/>
  <c r="W24" i="13"/>
  <c r="P25" i="13"/>
  <c r="Q25" i="13"/>
  <c r="R25" i="13"/>
  <c r="S25" i="13"/>
  <c r="W25" i="13"/>
  <c r="P26" i="13"/>
  <c r="Q26" i="13"/>
  <c r="R26" i="13"/>
  <c r="S26" i="13"/>
  <c r="W26" i="13"/>
  <c r="P27" i="13"/>
  <c r="Q27" i="13"/>
  <c r="R27" i="13"/>
  <c r="S27" i="13"/>
  <c r="W27" i="13"/>
  <c r="P28" i="13"/>
  <c r="Q28" i="13"/>
  <c r="R28" i="13"/>
  <c r="S28" i="13"/>
  <c r="W28" i="13"/>
  <c r="D12" i="2"/>
  <c r="D13" i="2"/>
  <c r="D14" i="2"/>
  <c r="D15" i="2"/>
  <c r="D16" i="2"/>
  <c r="D17" i="2"/>
  <c r="D18" i="2"/>
  <c r="D19" i="2"/>
  <c r="D20" i="2"/>
  <c r="D21" i="2"/>
  <c r="D22" i="2"/>
  <c r="D23" i="2"/>
  <c r="D24" i="2"/>
  <c r="D25" i="2"/>
  <c r="D26" i="2"/>
  <c r="D27" i="2"/>
  <c r="D28" i="2"/>
  <c r="D29" i="2"/>
  <c r="D30" i="2"/>
  <c r="D31" i="2"/>
  <c r="G2" i="13"/>
  <c r="D6" i="5"/>
  <c r="C21" i="21"/>
  <c r="B7" i="21"/>
  <c r="G13" i="13"/>
  <c r="E11" i="7"/>
  <c r="F19" i="2"/>
  <c r="F26" i="2"/>
  <c r="B18" i="21"/>
  <c r="C9" i="7"/>
  <c r="C17" i="13"/>
  <c r="I28" i="21"/>
  <c r="C7" i="1"/>
  <c r="E22" i="10"/>
  <c r="C16" i="13"/>
  <c r="F12" i="2"/>
  <c r="B21" i="21"/>
  <c r="F13" i="2"/>
  <c r="C25" i="13"/>
  <c r="C6" i="13"/>
  <c r="B9" i="21"/>
  <c r="I20" i="21"/>
  <c r="C5" i="21"/>
  <c r="G17" i="13"/>
  <c r="B4" i="21"/>
  <c r="G28" i="13"/>
  <c r="C10" i="21"/>
  <c r="C10" i="7"/>
  <c r="C12" i="8"/>
  <c r="I6" i="21"/>
  <c r="F24" i="2"/>
  <c r="D8" i="7"/>
  <c r="C6" i="1"/>
  <c r="I10" i="21"/>
  <c r="G9" i="13"/>
  <c r="C26" i="13"/>
  <c r="I19" i="21"/>
  <c r="F27" i="2"/>
  <c r="C27" i="13"/>
  <c r="I12" i="21"/>
  <c r="D13" i="8"/>
  <c r="C6" i="5"/>
  <c r="B10" i="21"/>
  <c r="C12" i="13"/>
  <c r="E13" i="8"/>
  <c r="E7" i="2"/>
  <c r="B14" i="21"/>
  <c r="C28" i="13"/>
  <c r="G26" i="13"/>
  <c r="D23" i="10"/>
  <c r="I2" i="21"/>
  <c r="H13" i="8"/>
  <c r="B19" i="21"/>
  <c r="C7" i="21"/>
  <c r="C11" i="13"/>
  <c r="G10" i="13"/>
  <c r="C11" i="1"/>
  <c r="I4" i="21"/>
  <c r="C18" i="13"/>
  <c r="I3" i="21"/>
  <c r="C20" i="21"/>
  <c r="C7" i="13"/>
  <c r="F14" i="2"/>
  <c r="F21" i="2"/>
  <c r="I7" i="21"/>
  <c r="F29" i="2"/>
  <c r="B28" i="21"/>
  <c r="C4" i="21"/>
  <c r="I5" i="21"/>
  <c r="G23" i="13"/>
  <c r="G7" i="13"/>
  <c r="D15" i="8"/>
  <c r="C10" i="1"/>
  <c r="F17" i="2"/>
  <c r="G6" i="13"/>
  <c r="G14" i="13"/>
  <c r="D11" i="7"/>
  <c r="I14" i="21"/>
  <c r="D12" i="8"/>
  <c r="C8" i="13"/>
  <c r="D9" i="7"/>
  <c r="C15" i="8"/>
  <c r="B16" i="21"/>
  <c r="I18" i="21"/>
  <c r="F23" i="2"/>
  <c r="C11" i="8"/>
  <c r="C15" i="21"/>
  <c r="F31" i="2"/>
  <c r="D14" i="8"/>
  <c r="E14" i="8" s="1"/>
  <c r="C23" i="21"/>
  <c r="B20" i="21"/>
  <c r="G4" i="13"/>
  <c r="C3" i="13"/>
  <c r="G21" i="13"/>
  <c r="C14" i="13"/>
  <c r="C17" i="21"/>
  <c r="I15" i="21"/>
  <c r="I24" i="21"/>
  <c r="I9" i="21"/>
  <c r="I25" i="21"/>
  <c r="C11" i="10"/>
  <c r="E10" i="7"/>
  <c r="B6" i="21"/>
  <c r="B25" i="21"/>
  <c r="F20" i="2"/>
  <c r="C12" i="21"/>
  <c r="F15" i="8"/>
  <c r="C28" i="21"/>
  <c r="C24" i="13"/>
  <c r="G12" i="8"/>
  <c r="B5" i="21"/>
  <c r="G27" i="13"/>
  <c r="G22" i="13"/>
  <c r="C23" i="13"/>
  <c r="I22" i="21"/>
  <c r="C25" i="21"/>
  <c r="C13" i="21"/>
  <c r="E9" i="7"/>
  <c r="B11" i="21"/>
  <c r="C14" i="21"/>
  <c r="F30" i="2"/>
  <c r="B13" i="21"/>
  <c r="C15" i="13"/>
  <c r="C6" i="21"/>
  <c r="F16" i="2"/>
  <c r="C14" i="8"/>
  <c r="C22" i="10"/>
  <c r="H12" i="8"/>
  <c r="D10" i="7"/>
  <c r="C21" i="13"/>
  <c r="I26" i="21"/>
  <c r="C27" i="21"/>
  <c r="C9" i="21"/>
  <c r="C2" i="21"/>
  <c r="G3" i="13"/>
  <c r="C2" i="13"/>
  <c r="D22" i="10"/>
  <c r="C20" i="13"/>
  <c r="C26" i="21"/>
  <c r="I21" i="21"/>
  <c r="D16" i="8"/>
  <c r="F15" i="2"/>
  <c r="C5" i="13"/>
  <c r="C11" i="21"/>
  <c r="B23" i="21"/>
  <c r="C13" i="13"/>
  <c r="G18" i="13"/>
  <c r="I13" i="21"/>
  <c r="F28" i="2"/>
  <c r="C24" i="21"/>
  <c r="G11" i="13"/>
  <c r="I8" i="21"/>
  <c r="G8" i="13"/>
  <c r="B8" i="21"/>
  <c r="C16" i="8"/>
  <c r="E8" i="7"/>
  <c r="C9" i="13"/>
  <c r="G5" i="13"/>
  <c r="C5" i="5"/>
  <c r="G15" i="13"/>
  <c r="I23" i="21"/>
  <c r="C12" i="10"/>
  <c r="I27" i="21"/>
  <c r="C22" i="13"/>
  <c r="B22" i="21"/>
  <c r="C11" i="7"/>
  <c r="D5" i="5"/>
  <c r="C8" i="7"/>
  <c r="C19" i="13"/>
  <c r="B15" i="21"/>
  <c r="E23" i="10"/>
  <c r="G12" i="13"/>
  <c r="G16" i="13"/>
  <c r="B24" i="21"/>
  <c r="C3" i="21"/>
  <c r="C13" i="8"/>
  <c r="B2" i="21"/>
  <c r="G20" i="13"/>
  <c r="C22" i="21"/>
  <c r="B27" i="21"/>
  <c r="G19" i="13"/>
  <c r="I16" i="21"/>
  <c r="G24" i="13"/>
  <c r="I11" i="21"/>
  <c r="H14" i="8"/>
  <c r="B3" i="21"/>
  <c r="F18" i="2"/>
  <c r="G25" i="13"/>
  <c r="C8" i="21"/>
  <c r="C10" i="13"/>
  <c r="F25" i="2"/>
  <c r="D11" i="8"/>
  <c r="C16" i="21"/>
  <c r="F14" i="8"/>
  <c r="C19" i="21"/>
  <c r="C18" i="21"/>
  <c r="B26" i="21"/>
  <c r="B12" i="21"/>
  <c r="B17" i="21"/>
  <c r="C23" i="10"/>
  <c r="C4" i="13"/>
  <c r="F22" i="2"/>
  <c r="E4" i="2"/>
  <c r="I17" i="21"/>
  <c r="H15" i="8"/>
  <c r="E15" i="8"/>
  <c r="F12" i="8"/>
  <c r="E12" i="8"/>
  <c r="F16" i="8"/>
  <c r="E16" i="8"/>
  <c r="H16" i="8"/>
  <c r="H11" i="8"/>
  <c r="F11" i="8"/>
  <c r="G11" i="8"/>
  <c r="E11" i="8"/>
  <c r="D12" i="21"/>
  <c r="D29" i="21"/>
  <c r="D9" i="21"/>
  <c r="D7" i="21"/>
  <c r="D17" i="21"/>
  <c r="D5" i="21"/>
  <c r="D15" i="21"/>
  <c r="D16" i="21"/>
  <c r="D27" i="21"/>
  <c r="D26" i="21"/>
  <c r="D2" i="21"/>
  <c r="D25" i="21"/>
  <c r="C37" i="10" l="1"/>
  <c r="C36" i="10"/>
  <c r="E10" i="13"/>
  <c r="E9" i="13"/>
  <c r="E24" i="13"/>
  <c r="E7" i="13"/>
  <c r="E28" i="13"/>
  <c r="E27" i="13"/>
  <c r="E26" i="13"/>
  <c r="E25" i="13"/>
  <c r="E23" i="13"/>
  <c r="E22" i="13"/>
  <c r="E21" i="13"/>
  <c r="E20" i="13"/>
  <c r="E19" i="13"/>
  <c r="E18" i="13"/>
  <c r="E17" i="13"/>
  <c r="E16" i="13"/>
  <c r="E15" i="13"/>
  <c r="E14" i="13"/>
  <c r="E13" i="13"/>
  <c r="E12" i="13"/>
  <c r="E11" i="13"/>
  <c r="E8" i="13"/>
  <c r="E6" i="13"/>
  <c r="E5" i="13"/>
  <c r="E4" i="13"/>
  <c r="E3" i="13"/>
  <c r="E2" i="13"/>
  <c r="C33" i="10"/>
  <c r="C32" i="10"/>
  <c r="C29" i="10"/>
  <c r="G15" i="8"/>
  <c r="G20" i="2"/>
  <c r="G17" i="2"/>
  <c r="G12" i="2"/>
  <c r="G23" i="2"/>
  <c r="G30" i="2"/>
  <c r="G24" i="2"/>
  <c r="G27" i="2"/>
  <c r="C13" i="1"/>
  <c r="G16" i="8"/>
  <c r="G14" i="8"/>
  <c r="G14" i="2"/>
  <c r="C7" i="5"/>
  <c r="G13" i="8"/>
  <c r="G19" i="2"/>
  <c r="G22" i="2"/>
  <c r="G28" i="2"/>
  <c r="G29" i="2"/>
  <c r="F13" i="8"/>
  <c r="G31" i="2"/>
  <c r="G16" i="2"/>
  <c r="G15" i="2"/>
  <c r="G26" i="2"/>
  <c r="G13" i="2"/>
  <c r="G21" i="2"/>
  <c r="G25" i="2"/>
  <c r="G18" i="2"/>
  <c r="D14" i="21"/>
  <c r="D21" i="21"/>
  <c r="D18" i="21"/>
  <c r="D24" i="21"/>
  <c r="D28" i="21"/>
  <c r="D11" i="21"/>
  <c r="D6" i="21"/>
  <c r="D8" i="21"/>
  <c r="D4" i="21"/>
  <c r="D3" i="21"/>
  <c r="D19" i="21"/>
  <c r="D10" i="21"/>
  <c r="D20" i="21"/>
  <c r="D23" i="21"/>
  <c r="D13" i="21"/>
  <c r="D22" i="21"/>
  <c r="C8" i="5" l="1"/>
  <c r="C34" i="10"/>
</calcChain>
</file>

<file path=xl/sharedStrings.xml><?xml version="1.0" encoding="utf-8"?>
<sst xmlns="http://schemas.openxmlformats.org/spreadsheetml/2006/main" count="1952" uniqueCount="1138">
  <si>
    <t>Chile</t>
  </si>
  <si>
    <t>China</t>
  </si>
  <si>
    <t>Colombia</t>
  </si>
  <si>
    <t>Comoros</t>
  </si>
  <si>
    <t>Congo</t>
  </si>
  <si>
    <t>Costa Rica</t>
  </si>
  <si>
    <t>Croatia</t>
  </si>
  <si>
    <t>Cuba</t>
  </si>
  <si>
    <t>Djibouti</t>
  </si>
  <si>
    <t>Dominica</t>
  </si>
  <si>
    <t>Dominican Republic</t>
  </si>
  <si>
    <t>Ecuador</t>
  </si>
  <si>
    <t>Egypt</t>
  </si>
  <si>
    <t>El Salvador</t>
  </si>
  <si>
    <t>Equatorial Guinea</t>
  </si>
  <si>
    <t>Eritrea</t>
  </si>
  <si>
    <t>Ethiopia</t>
  </si>
  <si>
    <t>Faroe Islands</t>
  </si>
  <si>
    <t>Fiji</t>
  </si>
  <si>
    <t>French Guiana</t>
  </si>
  <si>
    <t>French Polynesia</t>
  </si>
  <si>
    <t>Gabon</t>
  </si>
  <si>
    <t>Georgia</t>
  </si>
  <si>
    <t>Ghana</t>
  </si>
  <si>
    <t>Greenland</t>
  </si>
  <si>
    <t>Grenada</t>
  </si>
  <si>
    <t>Guadeloupe</t>
  </si>
  <si>
    <t>Guatemala</t>
  </si>
  <si>
    <t>Guinea-Bissau</t>
  </si>
  <si>
    <t>Guinea</t>
  </si>
  <si>
    <t>Guyana</t>
  </si>
  <si>
    <t>Haiti</t>
  </si>
  <si>
    <t>Honduras</t>
  </si>
  <si>
    <t>Hong Kong</t>
  </si>
  <si>
    <t>Iceland</t>
  </si>
  <si>
    <t>India</t>
  </si>
  <si>
    <t>Indonesia</t>
  </si>
  <si>
    <t>Iraq</t>
  </si>
  <si>
    <t>Isle of Man</t>
  </si>
  <si>
    <t>Israel</t>
  </si>
  <si>
    <t>Jamaica</t>
  </si>
  <si>
    <t>Japan</t>
  </si>
  <si>
    <t>Jordan</t>
  </si>
  <si>
    <t>Kazakhstan</t>
  </si>
  <si>
    <t>Kenya</t>
  </si>
  <si>
    <t>Kiribati</t>
  </si>
  <si>
    <t>Kuwait</t>
  </si>
  <si>
    <t>Kyrgyzstan</t>
  </si>
  <si>
    <t>Lebanon</t>
  </si>
  <si>
    <t>Lesotho</t>
  </si>
  <si>
    <t>Liberia</t>
  </si>
  <si>
    <t>Libya</t>
  </si>
  <si>
    <t>Liechtenstein</t>
  </si>
  <si>
    <t>Madagascar</t>
  </si>
  <si>
    <t>Malawi</t>
  </si>
  <si>
    <t>Malaysia</t>
  </si>
  <si>
    <t>Maldives</t>
  </si>
  <si>
    <t>Mali</t>
  </si>
  <si>
    <t>Martinique</t>
  </si>
  <si>
    <t>Mauritania</t>
  </si>
  <si>
    <t>Mauritius</t>
  </si>
  <si>
    <t>Mexico</t>
  </si>
  <si>
    <t>Monaco</t>
  </si>
  <si>
    <t>Mongolia</t>
  </si>
  <si>
    <t>Morocco</t>
  </si>
  <si>
    <t>Mozambique</t>
  </si>
  <si>
    <t>Namibia</t>
  </si>
  <si>
    <t>Nepal</t>
  </si>
  <si>
    <t>New Caledonia</t>
  </si>
  <si>
    <t>New Zealand</t>
  </si>
  <si>
    <t>Nicaragua</t>
  </si>
  <si>
    <t>Niger</t>
  </si>
  <si>
    <t>Nigeria</t>
  </si>
  <si>
    <t>Northern Mariana Islands</t>
  </si>
  <si>
    <t>Norway</t>
  </si>
  <si>
    <t>Oman</t>
  </si>
  <si>
    <t>Pakistan</t>
  </si>
  <si>
    <t>Panama</t>
  </si>
  <si>
    <t>Papua New Guinea</t>
  </si>
  <si>
    <t>Paraguay</t>
  </si>
  <si>
    <t>Peru</t>
  </si>
  <si>
    <t>Philippines</t>
  </si>
  <si>
    <t>Puerto Rico</t>
  </si>
  <si>
    <t>Qatar</t>
  </si>
  <si>
    <t>Rwanda</t>
  </si>
  <si>
    <t>San Marino</t>
  </si>
  <si>
    <t>Sao Tome and Principe</t>
  </si>
  <si>
    <t>Saudi Arabia</t>
  </si>
  <si>
    <t>Senegal</t>
  </si>
  <si>
    <t>Seychelles</t>
  </si>
  <si>
    <t>Sierra Leone</t>
  </si>
  <si>
    <t>Singapore</t>
  </si>
  <si>
    <t>Solomon Islands</t>
  </si>
  <si>
    <t>Somalia</t>
  </si>
  <si>
    <t>South Africa</t>
  </si>
  <si>
    <t>Sri Lanka</t>
  </si>
  <si>
    <t>Sudan</t>
  </si>
  <si>
    <t>Suriname</t>
  </si>
  <si>
    <t>Switzerland</t>
  </si>
  <si>
    <t>Tajikistan</t>
  </si>
  <si>
    <t>Tanzania, United Republic of</t>
  </si>
  <si>
    <t>Thailand</t>
  </si>
  <si>
    <t>Togo</t>
  </si>
  <si>
    <t>Tonga</t>
  </si>
  <si>
    <t>Trinidad and Tobago</t>
  </si>
  <si>
    <t>Tunisia</t>
  </si>
  <si>
    <t>Turkey</t>
  </si>
  <si>
    <t>Turkmenistan</t>
  </si>
  <si>
    <t>Turks and Caicos Islands</t>
  </si>
  <si>
    <t>Uganda</t>
  </si>
  <si>
    <t>Ukraine</t>
  </si>
  <si>
    <t>United Arab Emirates</t>
  </si>
  <si>
    <t>Uruguay</t>
  </si>
  <si>
    <t>Uzbekistan</t>
  </si>
  <si>
    <t>Vanuatu</t>
  </si>
  <si>
    <t>Western Sahara</t>
  </si>
  <si>
    <t>Yemen</t>
  </si>
  <si>
    <t>Zambia</t>
  </si>
  <si>
    <t>Zimbabwe</t>
  </si>
  <si>
    <t>TravellingSalesman</t>
  </si>
  <si>
    <t>This spreadsheet shows how to get the best from GeodesiX's functions.</t>
  </si>
  <si>
    <t>The latitude of</t>
  </si>
  <si>
    <t>1 Old Bond St, Westminster, London, UK</t>
  </si>
  <si>
    <t>and the longitude is</t>
  </si>
  <si>
    <t>is</t>
  </si>
  <si>
    <t>The distance between the two, in metres, is</t>
  </si>
  <si>
    <t>status</t>
  </si>
  <si>
    <t>latitude</t>
  </si>
  <si>
    <t>longitude</t>
  </si>
  <si>
    <t>formatted_address</t>
  </si>
  <si>
    <t>country political</t>
  </si>
  <si>
    <t>administrative_area_level_1 political</t>
  </si>
  <si>
    <t>Besides latitude and longitude, there are many other fields available, which may or may not be populated, depending on the request you make.</t>
  </si>
  <si>
    <t>Field</t>
  </si>
  <si>
    <t>Type a latitude, longitude to go there</t>
  </si>
  <si>
    <t>For example:</t>
  </si>
  <si>
    <t>London, UK</t>
  </si>
  <si>
    <t>New York, USA</t>
  </si>
  <si>
    <t>Latitude</t>
  </si>
  <si>
    <t>Longitude</t>
  </si>
  <si>
    <t>Distance</t>
  </si>
  <si>
    <t>metres</t>
  </si>
  <si>
    <t>Location</t>
  </si>
  <si>
    <t>Status</t>
  </si>
  <si>
    <t>Remarks</t>
  </si>
  <si>
    <t>Brick lane, USA</t>
  </si>
  <si>
    <t>Nowhere at all</t>
  </si>
  <si>
    <t>There are 4 places called Brick Lane in London (UK)</t>
  </si>
  <si>
    <t>There are loads of places called Brick Lane in the USA</t>
  </si>
  <si>
    <t>There is exactly one Brick Lane in Southall (London, UK)</t>
  </si>
  <si>
    <t>kilometres</t>
  </si>
  <si>
    <t>In these cases we fall back to the Haversine formula, with a maximum error of 0.16%</t>
  </si>
  <si>
    <t>Questions? Suggestions?</t>
  </si>
  <si>
    <t>mailto:geodesix@calvert.ch</t>
  </si>
  <si>
    <t>You can verify the results of your geocoding with the Google Maps pane.</t>
  </si>
  <si>
    <t>It tells you how your geocoding request is progressing.</t>
  </si>
  <si>
    <t>They allow you to calculate latitudes, longitudes, distances and so forth, from the names or addresses of places and points of interest.</t>
  </si>
  <si>
    <t>Here are the actual values for this address:</t>
  </si>
  <si>
    <t>=GreatCircleDistance(C5,D5,C6,D6)</t>
  </si>
  <si>
    <t>The distance is calculated using Vincenty's algorithm, which is accurate to better than 0.08 millimetres.</t>
  </si>
  <si>
    <t>and yes, Vincenty's algorithm indeed doesn't converge in a few strange cases for longitudes &gt; 179°.</t>
  </si>
  <si>
    <t>coordinates</t>
  </si>
  <si>
    <t>France</t>
  </si>
  <si>
    <t>Forward Geocode</t>
  </si>
  <si>
    <t>Reverse Geocode</t>
  </si>
  <si>
    <t>Berlin</t>
  </si>
  <si>
    <t>Empire State Building</t>
  </si>
  <si>
    <t>1 rue du Rhône, Genève</t>
  </si>
  <si>
    <r>
      <t>Unsurprisingly, there is nowhere called "</t>
    </r>
    <r>
      <rPr>
        <sz val="10"/>
        <color indexed="12"/>
        <rFont val="Arial"/>
        <family val="2"/>
      </rPr>
      <t>Nowhere at all</t>
    </r>
    <r>
      <rPr>
        <sz val="10"/>
        <rFont val="Arial"/>
        <family val="2"/>
      </rPr>
      <t>"</t>
    </r>
  </si>
  <si>
    <t>or</t>
  </si>
  <si>
    <r>
      <t xml:space="preserve">To make things clearer, formula results are shown in </t>
    </r>
    <r>
      <rPr>
        <sz val="10"/>
        <color indexed="10"/>
        <rFont val="Arial"/>
        <family val="2"/>
      </rPr>
      <t>red</t>
    </r>
    <r>
      <rPr>
        <sz val="10"/>
        <rFont val="Arial"/>
        <family val="2"/>
      </rPr>
      <t xml:space="preserve">, with the formulas to the right of the result in </t>
    </r>
    <r>
      <rPr>
        <sz val="10"/>
        <color indexed="12"/>
        <rFont val="Arial"/>
        <family val="2"/>
      </rPr>
      <t>blue</t>
    </r>
    <r>
      <rPr>
        <sz val="10"/>
        <rFont val="Arial"/>
        <family val="2"/>
      </rPr>
      <t>. For example:</t>
    </r>
  </si>
  <si>
    <t>These TOS are here</t>
  </si>
  <si>
    <r>
      <t>Please read this carefully. It is</t>
    </r>
    <r>
      <rPr>
        <b/>
        <sz val="10"/>
        <color indexed="10"/>
        <rFont val="Arial"/>
        <family val="2"/>
      </rPr>
      <t xml:space="preserve"> important</t>
    </r>
  </si>
  <si>
    <r>
      <t xml:space="preserve">It is very important to </t>
    </r>
    <r>
      <rPr>
        <b/>
        <sz val="14"/>
        <color indexed="10"/>
        <rFont val="Arial"/>
        <family val="2"/>
      </rPr>
      <t>always display the status field</t>
    </r>
    <r>
      <rPr>
        <b/>
        <sz val="14"/>
        <rFont val="Arial"/>
        <family val="2"/>
      </rPr>
      <t>.</t>
    </r>
  </si>
  <si>
    <t>Mode of transport</t>
  </si>
  <si>
    <t>distance</t>
  </si>
  <si>
    <t>duration</t>
  </si>
  <si>
    <t>driving</t>
  </si>
  <si>
    <t>bicycling</t>
  </si>
  <si>
    <t>walking</t>
  </si>
  <si>
    <t>magic carpet</t>
  </si>
  <si>
    <t>Bicycling is</t>
  </si>
  <si>
    <t>the distance of driving</t>
  </si>
  <si>
    <t>Walking is</t>
  </si>
  <si>
    <t>the distance of bicycling</t>
  </si>
  <si>
    <t>Magic carpet is</t>
  </si>
  <si>
    <t>the distance of walking</t>
  </si>
  <si>
    <t>Driving is</t>
  </si>
  <si>
    <t>times quicker than bicycling</t>
  </si>
  <si>
    <t>Bicycling is is</t>
  </si>
  <si>
    <t>times quicker than walking</t>
  </si>
  <si>
    <t>Buckingham Palace</t>
  </si>
  <si>
    <t>1. The desired result, "distance" or "duration"</t>
  </si>
  <si>
    <t>2. The origin. Must be an unambiguous place</t>
  </si>
  <si>
    <t>3. The destination Must be an unambiguous place</t>
  </si>
  <si>
    <t>The driving distance from Paris to Lyon is</t>
  </si>
  <si>
    <t>and it will take about</t>
  </si>
  <si>
    <t>=Travel("duration","Paris","Lyon","driving")</t>
  </si>
  <si>
    <t>=Travel("distance","Paris","Lyon","driving")/1000</t>
  </si>
  <si>
    <r>
      <t>Trave</t>
    </r>
    <r>
      <rPr>
        <sz val="10"/>
        <rFont val="Arial"/>
        <family val="2"/>
      </rPr>
      <t>l takes 4 arguments:</t>
    </r>
  </si>
  <si>
    <t>You can display the routes on the map.</t>
  </si>
  <si>
    <t>Observe how the map varies according to the mode of transport</t>
  </si>
  <si>
    <t>The results are used to show how much shorter or quicker each mode of transport is:</t>
  </si>
  <si>
    <t>You can get all the fields' names by generating the numbers from the row of the formula:</t>
  </si>
  <si>
    <t>=Geocode("field",D11)</t>
  </si>
  <si>
    <t>=ROW(D11)-ROW(D$10)</t>
  </si>
  <si>
    <t>You can retrieve each field's name by its number:</t>
  </si>
  <si>
    <t xml:space="preserve">    The mode is optional and defaults to "driving"</t>
  </si>
  <si>
    <t>will take you to the Blue Mosque in Istanbul</t>
  </si>
  <si>
    <t>title</t>
  </si>
  <si>
    <t>icon</t>
  </si>
  <si>
    <t>html</t>
  </si>
  <si>
    <t>State</t>
  </si>
  <si>
    <t>Capital</t>
  </si>
  <si>
    <t>Constitutional name</t>
  </si>
  <si>
    <t>Joined</t>
  </si>
  <si>
    <t>Population</t>
  </si>
  <si>
    <t>km²</t>
  </si>
  <si>
    <t>Currency</t>
  </si>
  <si>
    <t>http://upload.wikimedia.org/wikipedia/commons/thumb/4/41/Flag_of_Austria.svg/22px-Flag_of_Austria.svg.png</t>
  </si>
  <si>
    <t>Austria</t>
  </si>
  <si>
    <t>Vienna</t>
  </si>
  <si>
    <t>Republik Österreich</t>
  </si>
  <si>
    <t>Euro</t>
  </si>
  <si>
    <t>http://upload.wikimedia.org/wikipedia/commons/thumb/9/92/Flag_of_Belgium_%28civil%29.svg/22px-Flag_of_Belgium_%28civil%29.svg.png</t>
  </si>
  <si>
    <t>Belgium</t>
  </si>
  <si>
    <t>Brussels</t>
  </si>
  <si>
    <t>Koninkrijk België</t>
  </si>
  <si>
    <t>Founder</t>
  </si>
  <si>
    <t>http://upload.wikimedia.org/wikipedia/commons/thumb/9/9a/Flag_of_Bulgaria.svg/22px-Flag_of_Bulgaria.svg.png</t>
  </si>
  <si>
    <t>Bulgaria</t>
  </si>
  <si>
    <t>Sofia</t>
  </si>
  <si>
    <t>Република България</t>
  </si>
  <si>
    <t>Bulgarian Lev</t>
  </si>
  <si>
    <t>http://upload.wikimedia.org/wikipedia/commons/thumb/d/d4/Flag_of_Cyprus.svg/22px-Flag_of_Cyprus.svg.png</t>
  </si>
  <si>
    <t>Cyprus</t>
  </si>
  <si>
    <t>Nicosia</t>
  </si>
  <si>
    <t>Κυπριακή Δημοκρατία</t>
  </si>
  <si>
    <t>http://upload.wikimedia.org/wikipedia/commons/thumb/c/cb/Flag_of_the_Czech_Republic.svg/22px-Flag_of_the_Czech_Republic.svg.png</t>
  </si>
  <si>
    <t>Prague</t>
  </si>
  <si>
    <t>Česká republika</t>
  </si>
  <si>
    <t>Czech koruna</t>
  </si>
  <si>
    <t>http://upload.wikimedia.org/wikipedia/commons/thumb/9/9c/Flag_of_Denmark.svg/22px-Flag_of_Denmark.svg.png</t>
  </si>
  <si>
    <t>Denmark</t>
  </si>
  <si>
    <t>Copenhagen</t>
  </si>
  <si>
    <t>Kongeriget Danmark</t>
  </si>
  <si>
    <t>Danish krone</t>
  </si>
  <si>
    <t>http://upload.wikimedia.org/wikipedia/commons/thumb/8/8f/Flag_of_Estonia.svg/22px-Flag_of_Estonia.svg.png</t>
  </si>
  <si>
    <t>Estonia</t>
  </si>
  <si>
    <t>Tallinn</t>
  </si>
  <si>
    <t>Eesti Vabariik</t>
  </si>
  <si>
    <t>http://upload.wikimedia.org/wikipedia/commons/thumb/b/bc/Flag_of_Finland.svg/22px-Flag_of_Finland.svg.png</t>
  </si>
  <si>
    <t>Finland</t>
  </si>
  <si>
    <t>Helsinki</t>
  </si>
  <si>
    <t>Suomen tasavalta</t>
  </si>
  <si>
    <t>http://upload.wikimedia.org/wikipedia/commons/thumb/c/c3/Flag_of_France.svg/22px-Flag_of_France.svg.png</t>
  </si>
  <si>
    <t>Paris</t>
  </si>
  <si>
    <t>République française</t>
  </si>
  <si>
    <t>http://upload.wikimedia.org/wikipedia/commons/thumb/b/ba/Flag_of_Germany.svg/22px-Flag_of_Germany.svg.png</t>
  </si>
  <si>
    <t>Germany</t>
  </si>
  <si>
    <t>Bundesrepublik Deutschland</t>
  </si>
  <si>
    <t>http://upload.wikimedia.org/wikipedia/commons/thumb/5/5c/Flag_of_Greece.svg/22px-Flag_of_Greece.svg.png</t>
  </si>
  <si>
    <t>Greece</t>
  </si>
  <si>
    <t>Athens</t>
  </si>
  <si>
    <t>Ελληνική Δημοκρατία</t>
  </si>
  <si>
    <t>http://upload.wikimedia.org/wikipedia/commons/thumb/c/c1/Flag_of_Hungary.svg/22px-Flag_of_Hungary.svg.png</t>
  </si>
  <si>
    <t>Hungary</t>
  </si>
  <si>
    <t>Budapest</t>
  </si>
  <si>
    <t>Magyar Köztársaság</t>
  </si>
  <si>
    <t>Hungarian forint</t>
  </si>
  <si>
    <t>http://upload.wikimedia.org/wikipedia/commons/thumb/4/45/Flag_of_Ireland.svg/22px-Flag_of_Ireland.svg.png</t>
  </si>
  <si>
    <t>Ireland</t>
  </si>
  <si>
    <t>Dublin</t>
  </si>
  <si>
    <t>Éire</t>
  </si>
  <si>
    <t>http://upload.wikimedia.org/wikipedia/commons/thumb/0/03/Flag_of_Italy.svg/22px-Flag_of_Italy.svg.png</t>
  </si>
  <si>
    <t>Italy</t>
  </si>
  <si>
    <t>Rome</t>
  </si>
  <si>
    <t>Repubblica italiana</t>
  </si>
  <si>
    <t>http://upload.wikimedia.org/wikipedia/commons/thumb/8/84/Flag_of_Latvia.svg/22px-Flag_of_Latvia.svg.png</t>
  </si>
  <si>
    <t>Latvia</t>
  </si>
  <si>
    <t>Riga</t>
  </si>
  <si>
    <t>Latvijas Republika</t>
  </si>
  <si>
    <t>Latvian lats</t>
  </si>
  <si>
    <t>http://upload.wikimedia.org/wikipedia/commons/thumb/1/11/Flag_of_Lithuania.svg/22px-Flag_of_Lithuania.svg.png</t>
  </si>
  <si>
    <t>Lithuania</t>
  </si>
  <si>
    <t>Vilnius</t>
  </si>
  <si>
    <t>Lietuvos Respublika</t>
  </si>
  <si>
    <t>Lithuanian litas</t>
  </si>
  <si>
    <t>http://upload.wikimedia.org/wikipedia/commons/thumb/d/da/Flag_of_Luxembourg.svg/22px-Flag_of_Luxembourg.svg.png</t>
  </si>
  <si>
    <t>Luxembourg</t>
  </si>
  <si>
    <t>Grand-Duché de Luxembourg</t>
  </si>
  <si>
    <t>http://upload.wikimedia.org/wikipedia/commons/thumb/7/73/Flag_of_Malta.svg/22px-Flag_of_Malta.svg.png</t>
  </si>
  <si>
    <t>Malta</t>
  </si>
  <si>
    <t>Valletta</t>
  </si>
  <si>
    <t>Repubblika ta' Malta</t>
  </si>
  <si>
    <t>http://upload.wikimedia.org/wikipedia/commons/thumb/2/20/Flag_of_the_Netherlands.svg/22px-Flag_of_the_Netherlands.svg.png</t>
  </si>
  <si>
    <t>Netherlands</t>
  </si>
  <si>
    <t>Amsterdam</t>
  </si>
  <si>
    <t>Koninkrijk der Nederlanden</t>
  </si>
  <si>
    <t>http://upload.wikimedia.org/wikipedia/commons/thumb/1/12/Flag_of_Poland.svg/22px-Flag_of_Poland.svg.png</t>
  </si>
  <si>
    <t>Poland</t>
  </si>
  <si>
    <t>Warsaw</t>
  </si>
  <si>
    <t>Rzeczpospolita Polska</t>
  </si>
  <si>
    <t>Polish złoty</t>
  </si>
  <si>
    <t>http://upload.wikimedia.org/wikipedia/commons/thumb/5/5c/Flag_of_Portugal.svg/22px-Flag_of_Portugal.svg.png</t>
  </si>
  <si>
    <t>Portugal</t>
  </si>
  <si>
    <t>Lisbon</t>
  </si>
  <si>
    <t>República Portuguesa</t>
  </si>
  <si>
    <t>http://upload.wikimedia.org/wikipedia/commons/thumb/7/73/Flag_of_Romania.svg/22px-Flag_of_Romania.svg.png</t>
  </si>
  <si>
    <t>Romania</t>
  </si>
  <si>
    <t>Bucharest</t>
  </si>
  <si>
    <t>România</t>
  </si>
  <si>
    <t>Romanian leu</t>
  </si>
  <si>
    <t>http://upload.wikimedia.org/wikipedia/commons/thumb/e/e6/Flag_of_Slovakia.svg/22px-Flag_of_Slovakia.svg.png</t>
  </si>
  <si>
    <t>Slovakia</t>
  </si>
  <si>
    <t>Bratislava</t>
  </si>
  <si>
    <t>Slovenská republika</t>
  </si>
  <si>
    <t>http://upload.wikimedia.org/wikipedia/commons/thumb/f/f0/Flag_of_Slovenia.svg/22px-Flag_of_Slovenia.svg.png</t>
  </si>
  <si>
    <t>Slovenia</t>
  </si>
  <si>
    <t>Ljubljana</t>
  </si>
  <si>
    <t>Republika Slovenija</t>
  </si>
  <si>
    <t>http://upload.wikimedia.org/wikipedia/commons/thumb/9/9a/Flag_of_Spain.svg/22px-Flag_of_Spain.svg.png</t>
  </si>
  <si>
    <t>Spain</t>
  </si>
  <si>
    <t>Madrid</t>
  </si>
  <si>
    <t>Reino de España</t>
  </si>
  <si>
    <t>http://upload.wikimedia.org/wikipedia/commons/thumb/4/4c/Flag_of_Sweden.svg/22px-Flag_of_Sweden.svg.png</t>
  </si>
  <si>
    <t>Sweden</t>
  </si>
  <si>
    <t>Stockholm</t>
  </si>
  <si>
    <t>Konungariket Sverige</t>
  </si>
  <si>
    <t>Swedish krona</t>
  </si>
  <si>
    <t>http://upload.wikimedia.org/wikipedia/commons/thumb/a/ae/Flag_of_the_United_Kingdom.svg/22px-Flag_of_the_United_Kingdom.svg.png</t>
  </si>
  <si>
    <t>United Kingdom</t>
  </si>
  <si>
    <t>London</t>
  </si>
  <si>
    <t>United Kingdom of Great Britain</t>
  </si>
  <si>
    <t>Pound sterling</t>
  </si>
  <si>
    <t>You can display multiple places on a map.</t>
  </si>
  <si>
    <t>The EEC worksheet contains the details of the 27 capitals of the European Economic Community</t>
  </si>
  <si>
    <t>If the map is not currently displayed, click the Map icon in the Geodesix toolbar</t>
  </si>
  <si>
    <t>In the Map Sheet dropdown, choose EEC</t>
  </si>
  <si>
    <t>Here are some examples. Note that if the status is not OK, none of the other fields are populated.</t>
  </si>
  <si>
    <t>Switch to Satellite view and zoom in with the mouse wheel or the magnifying glass</t>
  </si>
  <si>
    <t>Click the Copy button</t>
  </si>
  <si>
    <t>Open Word (or Powerpoint or whatever) and Paste the picture into your document</t>
  </si>
  <si>
    <t>Left-Click-drag the map to pan over the palace</t>
  </si>
  <si>
    <t>Type an address or the name of a point of interest in the Find box to locate it</t>
  </si>
  <si>
    <r>
      <t xml:space="preserve">The </t>
    </r>
    <r>
      <rPr>
        <b/>
        <sz val="10"/>
        <color indexed="12"/>
        <rFont val="Arial"/>
        <family val="2"/>
      </rPr>
      <t>GreatCircleDistance</t>
    </r>
    <r>
      <rPr>
        <sz val="10"/>
        <rFont val="Arial"/>
        <family val="2"/>
      </rPr>
      <t xml:space="preserve"> function calculate</t>
    </r>
    <r>
      <rPr>
        <sz val="10"/>
        <rFont val="Arial"/>
        <family val="2"/>
      </rPr>
      <t>s the distances, as the crow flies, in metres, between two pairs of latitude and longitude</t>
    </r>
  </si>
  <si>
    <t>The number of fields available is obtained with =Geocode("fields"):</t>
  </si>
  <si>
    <t>Buckingham Palace London UK</t>
  </si>
  <si>
    <t>Tower of London UK</t>
  </si>
  <si>
    <t>Kinkakuji, Kyoto</t>
  </si>
  <si>
    <t>Below, we calculate the distance and travel time between the 81st Natural History Museum</t>
  </si>
  <si>
    <t>and the Pool in Central Park, New York.</t>
  </si>
  <si>
    <t>Click on the map to show its latitude &amp; longitude in the Find box</t>
  </si>
  <si>
    <t>The Pool, Central Park New York</t>
  </si>
  <si>
    <t>GDP/Capita</t>
  </si>
  <si>
    <t>London, United Kingdom</t>
  </si>
  <si>
    <t>Stockholm, Sweden</t>
  </si>
  <si>
    <t>Madrid, Spain</t>
  </si>
  <si>
    <t>Ljubljana, Slovenia</t>
  </si>
  <si>
    <t>Bratislava, Slovakia</t>
  </si>
  <si>
    <t>Bucharest, Romania</t>
  </si>
  <si>
    <t>Lisbon, Portugal</t>
  </si>
  <si>
    <t>Warsaw, Poland</t>
  </si>
  <si>
    <t>Amsterdam, Netherlands</t>
  </si>
  <si>
    <t>Valletta, Malta</t>
  </si>
  <si>
    <t>Luxembourg, Luxembourg</t>
  </si>
  <si>
    <t>Vilnius, Lithuania</t>
  </si>
  <si>
    <t>Riga, Latvia</t>
  </si>
  <si>
    <t>Rome, Italy</t>
  </si>
  <si>
    <t>Dublin, Ireland</t>
  </si>
  <si>
    <t>Budapest, Hungary</t>
  </si>
  <si>
    <t>Athens, Greece</t>
  </si>
  <si>
    <t>Berlin, Germany</t>
  </si>
  <si>
    <t>Paris, France</t>
  </si>
  <si>
    <t>Helsinki, Finland</t>
  </si>
  <si>
    <t>Tallinn, Estonia</t>
  </si>
  <si>
    <t>Copenhagen, Denmark</t>
  </si>
  <si>
    <t>Prague, Czech Republic</t>
  </si>
  <si>
    <t>Nicosia, Cyprus</t>
  </si>
  <si>
    <t>Sofia, Bulgaria</t>
  </si>
  <si>
    <t>Brussels, Belgium</t>
  </si>
  <si>
    <t>Vienna, Austria</t>
  </si>
  <si>
    <t>Museum of Natural History New York</t>
  </si>
  <si>
    <t>Afghanistan</t>
  </si>
  <si>
    <t>Albania</t>
  </si>
  <si>
    <t>Algeria</t>
  </si>
  <si>
    <t>Andorra</t>
  </si>
  <si>
    <t>Angola</t>
  </si>
  <si>
    <t>Antarctica</t>
  </si>
  <si>
    <t>Antigua and Barbuda</t>
  </si>
  <si>
    <t>Argentina</t>
  </si>
  <si>
    <t>Armenia</t>
  </si>
  <si>
    <t>Australia</t>
  </si>
  <si>
    <t>Azerbaijan</t>
  </si>
  <si>
    <t>Bahrain</t>
  </si>
  <si>
    <t>Bangladesh</t>
  </si>
  <si>
    <t>Barbados</t>
  </si>
  <si>
    <t>Belize</t>
  </si>
  <si>
    <t>Benin</t>
  </si>
  <si>
    <t>Bermuda</t>
  </si>
  <si>
    <t>Bhutan</t>
  </si>
  <si>
    <t>Bosnia and Herzegovina</t>
  </si>
  <si>
    <t>Botswana</t>
  </si>
  <si>
    <t>Brazil</t>
  </si>
  <si>
    <t>Burkina Faso</t>
  </si>
  <si>
    <t>Burundi</t>
  </si>
  <si>
    <t>Cambodia</t>
  </si>
  <si>
    <t>Cameroon</t>
  </si>
  <si>
    <t>Canada</t>
  </si>
  <si>
    <t>Central African Republic</t>
  </si>
  <si>
    <t>Chad</t>
  </si>
  <si>
    <t>Total</t>
  </si>
  <si>
    <t>lineweight</t>
  </si>
  <si>
    <t>linecolor</t>
  </si>
  <si>
    <t>red</t>
  </si>
  <si>
    <t>lineopacity</t>
  </si>
  <si>
    <t>The route might not appear perfect. Try running the Find Route again, to see if a better one can be found. You should be able to get under 14'000 Km with a few tries. If you can't, click advanced, change the initial temperature to 10'000'000, the cooling rate to 0.999999, the final temperature to 0.1 and try again</t>
  </si>
  <si>
    <r>
      <t xml:space="preserve">Geodesix can calculate the shortest route necessary to visit a set of places exactly once. This is known as the </t>
    </r>
    <r>
      <rPr>
        <b/>
        <sz val="10"/>
        <color indexed="12"/>
        <rFont val="Arial"/>
        <family val="2"/>
      </rPr>
      <t>Travelling Salesman</t>
    </r>
    <r>
      <rPr>
        <sz val="10"/>
        <rFont val="Arial"/>
        <family val="2"/>
      </rPr>
      <t xml:space="preserve"> problem: A salesman needs to visit a number of cities but wants to drive the minimum distance possible.</t>
    </r>
  </si>
  <si>
    <t>Geodesix uses the classical simulated annealing method to find a solution, which is not guaranteed to be the shortest. For 10 cities it will probably be perfect. For 25, it will be a good approximation. For 50 or more it will be no more than a best guess.</t>
  </si>
  <si>
    <t>Right click on the coordinates below and "Show on map" :</t>
  </si>
  <si>
    <t>Double-click cells to see the formulas</t>
  </si>
  <si>
    <t>For help about using Geodesix VBA functions, click Help-&gt;VBA in the Geodesix toolbar</t>
  </si>
  <si>
    <t>With the EECTSS sheet still displayed, click the TSS button in the Geodesix toolbar. Then click Find Route. After a moment, the solution will be displayed and the numbers in the TravellingSalesman column will change to indicate the order in which to visit the cities. The formula in D29 shows the total distance.</t>
  </si>
  <si>
    <t>Sort rows 1-28 in the worksheet on the TravellingSalesman column (leave row 29 where it is!)</t>
  </si>
  <si>
    <t>Czechia</t>
  </si>
  <si>
    <t>Brick Ln, Southall, UK</t>
  </si>
  <si>
    <t>41.005424,28.977127</t>
  </si>
  <si>
    <t>Brick lane, UK</t>
  </si>
  <si>
    <t>Some of the results above might differ slightly.</t>
  </si>
  <si>
    <t>This depends where you are in the world.</t>
  </si>
  <si>
    <t>(Google tries to display the most relevant answer for you)</t>
  </si>
  <si>
    <t>You can display this file later  by selecting Geodesix-&gt;Help-&gt;ReadMe in the ribbon.</t>
  </si>
  <si>
    <r>
      <rPr>
        <b/>
        <sz val="10"/>
        <rFont val="Arial"/>
        <family val="2"/>
      </rPr>
      <t>Reverse geocoding</t>
    </r>
    <r>
      <rPr>
        <sz val="10"/>
        <rFont val="Arial"/>
        <family val="2"/>
      </rPr>
      <t xml:space="preserve"> is used to find an address when you know the latitude and longitude</t>
    </r>
  </si>
  <si>
    <t>This is the GeodesiX readme, which is displayed just once after GeodesiX is installed.</t>
  </si>
  <si>
    <t>Take a moment to step through the tabs below to get an overview of this addin's capabilities.</t>
  </si>
  <si>
    <t>Read the Wikipedia article about Travelling Salesman</t>
  </si>
  <si>
    <t>Read the Wikipedia article about Simulated annealing</t>
  </si>
  <si>
    <r>
      <t xml:space="preserve">Right-click each of the yellow cells and choose </t>
    </r>
    <r>
      <rPr>
        <b/>
        <sz val="10"/>
        <color indexed="12"/>
        <rFont val="Arial"/>
        <family val="2"/>
      </rPr>
      <t>Show on map</t>
    </r>
  </si>
  <si>
    <t>https://developers.google.com/maps/faq?csw=1#usage_apis</t>
  </si>
  <si>
    <t>Googlemap's Terms Of Service limit the rate and number of geocode requests you may make.</t>
  </si>
  <si>
    <t>In a nutshell: If you exceed these limits you will receive 'Quota Exceeded' unless you pay!</t>
  </si>
  <si>
    <t>To calculate it yourself, switch to the EECTSS tab. Sort the table by Title (the contry name)</t>
  </si>
  <si>
    <r>
      <t xml:space="preserve">Right-click on </t>
    </r>
    <r>
      <rPr>
        <b/>
        <sz val="10"/>
        <rFont val="Arial"/>
        <family val="2"/>
      </rPr>
      <t>Buckingham Palace</t>
    </r>
    <r>
      <rPr>
        <sz val="10"/>
        <rFont val="Arial"/>
        <family val="2"/>
      </rPr>
      <t xml:space="preserve"> </t>
    </r>
    <r>
      <rPr>
        <sz val="10"/>
        <rFont val="Arial"/>
        <family val="2"/>
      </rPr>
      <t xml:space="preserve">below and choose the </t>
    </r>
    <r>
      <rPr>
        <b/>
        <sz val="10"/>
        <rFont val="Arial"/>
        <family val="2"/>
      </rPr>
      <t>Show on map</t>
    </r>
    <r>
      <rPr>
        <sz val="10"/>
        <rFont val="Arial"/>
        <family val="2"/>
      </rPr>
      <t xml:space="preserve"> option at the bottom</t>
    </r>
  </si>
  <si>
    <t>Instead of geocoding a name, we simply geocode a latitude,longitude pair</t>
  </si>
  <si>
    <t>Here are some examples, where we</t>
  </si>
  <si>
    <t>geocode a place and then reverse-geocode the coordinates of the result to find an address (for GoogleMaps, the 'middle' of France is in Nouvelle-Aquitaine)</t>
  </si>
  <si>
    <r>
      <t xml:space="preserve">Let me know if you can find better than 13'855  </t>
    </r>
    <r>
      <rPr>
        <sz val="14"/>
        <color indexed="53"/>
        <rFont val="Wingdings"/>
        <charset val="2"/>
      </rPr>
      <t>J</t>
    </r>
  </si>
  <si>
    <t>4. The mode of transport, "driving", "bicycling", "walking" or "transit"</t>
  </si>
  <si>
    <t>Choose EECTSS in the Map Sheet dropdown to see the journey the salesman should make. As you may observe it is quite a good route</t>
  </si>
  <si>
    <t>StateHTML</t>
  </si>
  <si>
    <t>CapitalHTML</t>
  </si>
  <si>
    <t>ConstitutionalNameHTML</t>
  </si>
  <si>
    <t>JoinedHTML</t>
  </si>
  <si>
    <t>PopulationHTML</t>
  </si>
  <si>
    <t>km²HTML</t>
  </si>
  <si>
    <t>GDPHTML</t>
  </si>
  <si>
    <t>CurrencyHTML</t>
  </si>
  <si>
    <t>label</t>
  </si>
  <si>
    <t>Country</t>
  </si>
  <si>
    <t>Alpha-2 code</t>
  </si>
  <si>
    <t>Alpha-3 code</t>
  </si>
  <si>
    <t>Numeric</t>
  </si>
  <si>
    <t>AF</t>
  </si>
  <si>
    <t>AFG</t>
  </si>
  <si>
    <t>AL</t>
  </si>
  <si>
    <t>ALB</t>
  </si>
  <si>
    <t>DZ</t>
  </si>
  <si>
    <t>DZA</t>
  </si>
  <si>
    <t>American Samoa</t>
  </si>
  <si>
    <t>AS</t>
  </si>
  <si>
    <t>ASM</t>
  </si>
  <si>
    <t>AD</t>
  </si>
  <si>
    <t>AND</t>
  </si>
  <si>
    <t>AO</t>
  </si>
  <si>
    <t>AGO</t>
  </si>
  <si>
    <t>Anguilla</t>
  </si>
  <si>
    <t>AI</t>
  </si>
  <si>
    <t>AIA</t>
  </si>
  <si>
    <t>AQ</t>
  </si>
  <si>
    <t>ATA</t>
  </si>
  <si>
    <t>AG</t>
  </si>
  <si>
    <t>ATG</t>
  </si>
  <si>
    <t>AR</t>
  </si>
  <si>
    <t>ARG</t>
  </si>
  <si>
    <t>AM</t>
  </si>
  <si>
    <t>ARM</t>
  </si>
  <si>
    <t>Aruba</t>
  </si>
  <si>
    <t>AW</t>
  </si>
  <si>
    <t>ABW</t>
  </si>
  <si>
    <t>AU</t>
  </si>
  <si>
    <t>AUS</t>
  </si>
  <si>
    <t>AT</t>
  </si>
  <si>
    <t>AUT</t>
  </si>
  <si>
    <t>AZ</t>
  </si>
  <si>
    <t>AZE</t>
  </si>
  <si>
    <t>BS</t>
  </si>
  <si>
    <t>BHS</t>
  </si>
  <si>
    <t>BH</t>
  </si>
  <si>
    <t>BHR</t>
  </si>
  <si>
    <t>BD</t>
  </si>
  <si>
    <t>BGD</t>
  </si>
  <si>
    <t>BB</t>
  </si>
  <si>
    <t>BRB</t>
  </si>
  <si>
    <t>Belarus</t>
  </si>
  <si>
    <t>BY</t>
  </si>
  <si>
    <t>BLR</t>
  </si>
  <si>
    <t>BE</t>
  </si>
  <si>
    <t>BEL</t>
  </si>
  <si>
    <t>BZ</t>
  </si>
  <si>
    <t>BLZ</t>
  </si>
  <si>
    <t>BJ</t>
  </si>
  <si>
    <t>BEN</t>
  </si>
  <si>
    <t>BM</t>
  </si>
  <si>
    <t>BMU</t>
  </si>
  <si>
    <t>BT</t>
  </si>
  <si>
    <t>BTN</t>
  </si>
  <si>
    <t>Bolivia (Plurinational State of)</t>
  </si>
  <si>
    <t>BO</t>
  </si>
  <si>
    <t>BOL</t>
  </si>
  <si>
    <t>Bonaire, Sint Eustatius and Saba</t>
  </si>
  <si>
    <t>BQ</t>
  </si>
  <si>
    <t>BES</t>
  </si>
  <si>
    <t>BA</t>
  </si>
  <si>
    <t>BIH</t>
  </si>
  <si>
    <t>BW</t>
  </si>
  <si>
    <t>BWA</t>
  </si>
  <si>
    <t>Bouvet Island</t>
  </si>
  <si>
    <t>BV</t>
  </si>
  <si>
    <t>BVT</t>
  </si>
  <si>
    <t>BR</t>
  </si>
  <si>
    <t>BRA</t>
  </si>
  <si>
    <t>IO</t>
  </si>
  <si>
    <t>IOT</t>
  </si>
  <si>
    <t>Brunei Darussalam</t>
  </si>
  <si>
    <t>BN</t>
  </si>
  <si>
    <t>BRN</t>
  </si>
  <si>
    <t>BG</t>
  </si>
  <si>
    <t>BGR</t>
  </si>
  <si>
    <t>BF</t>
  </si>
  <si>
    <t>BFA</t>
  </si>
  <si>
    <t>BI</t>
  </si>
  <si>
    <t>BDI</t>
  </si>
  <si>
    <t>Cabo Verde</t>
  </si>
  <si>
    <t>CV</t>
  </si>
  <si>
    <t>CPV</t>
  </si>
  <si>
    <t>KH</t>
  </si>
  <si>
    <t>KHM</t>
  </si>
  <si>
    <t>CM</t>
  </si>
  <si>
    <t>CMR</t>
  </si>
  <si>
    <t>CA</t>
  </si>
  <si>
    <t>CAN</t>
  </si>
  <si>
    <t>KY</t>
  </si>
  <si>
    <t>CYM</t>
  </si>
  <si>
    <t>CF</t>
  </si>
  <si>
    <t>CAF</t>
  </si>
  <si>
    <t>TD</t>
  </si>
  <si>
    <t>TCD</t>
  </si>
  <si>
    <t>CL</t>
  </si>
  <si>
    <t>CHL</t>
  </si>
  <si>
    <t>CN</t>
  </si>
  <si>
    <t>CHN</t>
  </si>
  <si>
    <t>Christmas Island</t>
  </si>
  <si>
    <t>CX</t>
  </si>
  <si>
    <t>CXR</t>
  </si>
  <si>
    <t>CC</t>
  </si>
  <si>
    <t>CCK</t>
  </si>
  <si>
    <t>CO</t>
  </si>
  <si>
    <t>COL</t>
  </si>
  <si>
    <t>KM</t>
  </si>
  <si>
    <t>COM</t>
  </si>
  <si>
    <t>Congo (the Democratic Republic of the)</t>
  </si>
  <si>
    <t>CD</t>
  </si>
  <si>
    <t>COD</t>
  </si>
  <si>
    <t>CG</t>
  </si>
  <si>
    <t>COG</t>
  </si>
  <si>
    <t>CK</t>
  </si>
  <si>
    <t>COK</t>
  </si>
  <si>
    <t>CR</t>
  </si>
  <si>
    <t>CRI</t>
  </si>
  <si>
    <t>HR</t>
  </si>
  <si>
    <t>HRV</t>
  </si>
  <si>
    <t>CU</t>
  </si>
  <si>
    <t>CUB</t>
  </si>
  <si>
    <t>Curaçao</t>
  </si>
  <si>
    <t>CW</t>
  </si>
  <si>
    <t>CUW</t>
  </si>
  <si>
    <t>CY</t>
  </si>
  <si>
    <t>CYP</t>
  </si>
  <si>
    <t>CZ</t>
  </si>
  <si>
    <t>CZE</t>
  </si>
  <si>
    <t>Côte d'Ivoire</t>
  </si>
  <si>
    <t>CI</t>
  </si>
  <si>
    <t>CIV</t>
  </si>
  <si>
    <t>DK</t>
  </si>
  <si>
    <t>DNK</t>
  </si>
  <si>
    <t>DJ</t>
  </si>
  <si>
    <t>DJI</t>
  </si>
  <si>
    <t>DM</t>
  </si>
  <si>
    <t>DMA</t>
  </si>
  <si>
    <t>DO</t>
  </si>
  <si>
    <t>DOM</t>
  </si>
  <si>
    <t>EC</t>
  </si>
  <si>
    <t>ECU</t>
  </si>
  <si>
    <t>EG</t>
  </si>
  <si>
    <t>EGY</t>
  </si>
  <si>
    <t>SV</t>
  </si>
  <si>
    <t>SLV</t>
  </si>
  <si>
    <t>GQ</t>
  </si>
  <si>
    <t>GNQ</t>
  </si>
  <si>
    <t>ER</t>
  </si>
  <si>
    <t>ERI</t>
  </si>
  <si>
    <t>EE</t>
  </si>
  <si>
    <t>EST</t>
  </si>
  <si>
    <t>Eswatini</t>
  </si>
  <si>
    <t>SZ</t>
  </si>
  <si>
    <t>SWZ</t>
  </si>
  <si>
    <t>ET</t>
  </si>
  <si>
    <t>ETH</t>
  </si>
  <si>
    <t>FK</t>
  </si>
  <si>
    <t>FLK</t>
  </si>
  <si>
    <t>FO</t>
  </si>
  <si>
    <t>FRO</t>
  </si>
  <si>
    <t>FJ</t>
  </si>
  <si>
    <t>FJI</t>
  </si>
  <si>
    <t>FI</t>
  </si>
  <si>
    <t>FIN</t>
  </si>
  <si>
    <t>FR</t>
  </si>
  <si>
    <t>FRA</t>
  </si>
  <si>
    <t>GF</t>
  </si>
  <si>
    <t>GUF</t>
  </si>
  <si>
    <t>PF</t>
  </si>
  <si>
    <t>PYF</t>
  </si>
  <si>
    <t>TF</t>
  </si>
  <si>
    <t>ATF</t>
  </si>
  <si>
    <t>GA</t>
  </si>
  <si>
    <t>GAB</t>
  </si>
  <si>
    <t>GM</t>
  </si>
  <si>
    <t>GMB</t>
  </si>
  <si>
    <t>GE</t>
  </si>
  <si>
    <t>GEO</t>
  </si>
  <si>
    <t>DE</t>
  </si>
  <si>
    <t>DEU</t>
  </si>
  <si>
    <t>GH</t>
  </si>
  <si>
    <t>GHA</t>
  </si>
  <si>
    <t>Gibraltar</t>
  </si>
  <si>
    <t>GI</t>
  </si>
  <si>
    <t>GIB</t>
  </si>
  <si>
    <t>GR</t>
  </si>
  <si>
    <t>GRC</t>
  </si>
  <si>
    <t>GL</t>
  </si>
  <si>
    <t>GRL</t>
  </si>
  <si>
    <t>GD</t>
  </si>
  <si>
    <t>GRD</t>
  </si>
  <si>
    <t>GP</t>
  </si>
  <si>
    <t>GLP</t>
  </si>
  <si>
    <t>Guam</t>
  </si>
  <si>
    <t>GU</t>
  </si>
  <si>
    <t>GUM</t>
  </si>
  <si>
    <t>GT</t>
  </si>
  <si>
    <t>GTM</t>
  </si>
  <si>
    <t>Guernsey</t>
  </si>
  <si>
    <t>GG</t>
  </si>
  <si>
    <t>GGY</t>
  </si>
  <si>
    <t>GN</t>
  </si>
  <si>
    <t>GIN</t>
  </si>
  <si>
    <t>GW</t>
  </si>
  <si>
    <t>GNB</t>
  </si>
  <si>
    <t>GY</t>
  </si>
  <si>
    <t>GUY</t>
  </si>
  <si>
    <t>HT</t>
  </si>
  <si>
    <t>HTI</t>
  </si>
  <si>
    <t>Heard Island and McDonald Islands</t>
  </si>
  <si>
    <t>HM</t>
  </si>
  <si>
    <t>HMD</t>
  </si>
  <si>
    <t>VA</t>
  </si>
  <si>
    <t>VAT</t>
  </si>
  <si>
    <t>HN</t>
  </si>
  <si>
    <t>HND</t>
  </si>
  <si>
    <t>HK</t>
  </si>
  <si>
    <t>HKG</t>
  </si>
  <si>
    <t>HU</t>
  </si>
  <si>
    <t>HUN</t>
  </si>
  <si>
    <t>IS</t>
  </si>
  <si>
    <t>ISL</t>
  </si>
  <si>
    <t>IN</t>
  </si>
  <si>
    <t>IND</t>
  </si>
  <si>
    <t>ID</t>
  </si>
  <si>
    <t>IDN</t>
  </si>
  <si>
    <t>Iran (Islamic Republic of)</t>
  </si>
  <si>
    <t>IR</t>
  </si>
  <si>
    <t>IRN</t>
  </si>
  <si>
    <t>IQ</t>
  </si>
  <si>
    <t>IRQ</t>
  </si>
  <si>
    <t>IE</t>
  </si>
  <si>
    <t>IRL</t>
  </si>
  <si>
    <t>IM</t>
  </si>
  <si>
    <t>IMN</t>
  </si>
  <si>
    <t>IL</t>
  </si>
  <si>
    <t>ISR</t>
  </si>
  <si>
    <t>IT</t>
  </si>
  <si>
    <t>ITA</t>
  </si>
  <si>
    <t>JM</t>
  </si>
  <si>
    <t>JAM</t>
  </si>
  <si>
    <t>JP</t>
  </si>
  <si>
    <t>JPN</t>
  </si>
  <si>
    <t>Jersey</t>
  </si>
  <si>
    <t>JE</t>
  </si>
  <si>
    <t>JEY</t>
  </si>
  <si>
    <t>JO</t>
  </si>
  <si>
    <t>JOR</t>
  </si>
  <si>
    <t>KZ</t>
  </si>
  <si>
    <t>KAZ</t>
  </si>
  <si>
    <t>KE</t>
  </si>
  <si>
    <t>KEN</t>
  </si>
  <si>
    <t>KI</t>
  </si>
  <si>
    <t>KIR</t>
  </si>
  <si>
    <t>Korea (the Democratic People's Republic of)</t>
  </si>
  <si>
    <t>KP</t>
  </si>
  <si>
    <t>PRK</t>
  </si>
  <si>
    <t>Korea (the Republic of)</t>
  </si>
  <si>
    <t>KR</t>
  </si>
  <si>
    <t>KOR</t>
  </si>
  <si>
    <t>KW</t>
  </si>
  <si>
    <t>KWT</t>
  </si>
  <si>
    <t>KG</t>
  </si>
  <si>
    <t>KGZ</t>
  </si>
  <si>
    <t>LA</t>
  </si>
  <si>
    <t>LAO</t>
  </si>
  <si>
    <t>LV</t>
  </si>
  <si>
    <t>LVA</t>
  </si>
  <si>
    <t>LB</t>
  </si>
  <si>
    <t>LBN</t>
  </si>
  <si>
    <t>LS</t>
  </si>
  <si>
    <t>LSO</t>
  </si>
  <si>
    <t>LR</t>
  </si>
  <si>
    <t>LBR</t>
  </si>
  <si>
    <t>LY</t>
  </si>
  <si>
    <t>LBY</t>
  </si>
  <si>
    <t>LI</t>
  </si>
  <si>
    <t>LIE</t>
  </si>
  <si>
    <t>LT</t>
  </si>
  <si>
    <t>LTU</t>
  </si>
  <si>
    <t>LU</t>
  </si>
  <si>
    <t>LUX</t>
  </si>
  <si>
    <t>Macao</t>
  </si>
  <si>
    <t>MO</t>
  </si>
  <si>
    <t>MAC</t>
  </si>
  <si>
    <t>MG</t>
  </si>
  <si>
    <t>MDG</t>
  </si>
  <si>
    <t>MW</t>
  </si>
  <si>
    <t>MWI</t>
  </si>
  <si>
    <t>MY</t>
  </si>
  <si>
    <t>MYS</t>
  </si>
  <si>
    <t>MV</t>
  </si>
  <si>
    <t>MDV</t>
  </si>
  <si>
    <t>ML</t>
  </si>
  <si>
    <t>MLI</t>
  </si>
  <si>
    <t>MT</t>
  </si>
  <si>
    <t>MLT</t>
  </si>
  <si>
    <t>MH</t>
  </si>
  <si>
    <t>MHL</t>
  </si>
  <si>
    <t>MQ</t>
  </si>
  <si>
    <t>MTQ</t>
  </si>
  <si>
    <t>MR</t>
  </si>
  <si>
    <t>MRT</t>
  </si>
  <si>
    <t>MU</t>
  </si>
  <si>
    <t>MUS</t>
  </si>
  <si>
    <t>Mayotte</t>
  </si>
  <si>
    <t>YT</t>
  </si>
  <si>
    <t>MYT</t>
  </si>
  <si>
    <t>MX</t>
  </si>
  <si>
    <t>MEX</t>
  </si>
  <si>
    <t>Micronesia (Federated States of)</t>
  </si>
  <si>
    <t>FM</t>
  </si>
  <si>
    <t>FSM</t>
  </si>
  <si>
    <t>Moldova (the Republic of)</t>
  </si>
  <si>
    <t>MD</t>
  </si>
  <si>
    <t>MDA</t>
  </si>
  <si>
    <t>MC</t>
  </si>
  <si>
    <t>MCO</t>
  </si>
  <si>
    <t>MN</t>
  </si>
  <si>
    <t>MNG</t>
  </si>
  <si>
    <t>Montenegro</t>
  </si>
  <si>
    <t>ME</t>
  </si>
  <si>
    <t>MNE</t>
  </si>
  <si>
    <t>Montserrat</t>
  </si>
  <si>
    <t>MS</t>
  </si>
  <si>
    <t>MSR</t>
  </si>
  <si>
    <t>MA</t>
  </si>
  <si>
    <t>MAR</t>
  </si>
  <si>
    <t>MZ</t>
  </si>
  <si>
    <t>MOZ</t>
  </si>
  <si>
    <t>Myanmar</t>
  </si>
  <si>
    <t>MM</t>
  </si>
  <si>
    <t>MMR</t>
  </si>
  <si>
    <t>NA</t>
  </si>
  <si>
    <t>NAM</t>
  </si>
  <si>
    <t>Nauru</t>
  </si>
  <si>
    <t>NR</t>
  </si>
  <si>
    <t>NRU</t>
  </si>
  <si>
    <t>NP</t>
  </si>
  <si>
    <t>NPL</t>
  </si>
  <si>
    <t>NL</t>
  </si>
  <si>
    <t>NLD</t>
  </si>
  <si>
    <t>NC</t>
  </si>
  <si>
    <t>NCL</t>
  </si>
  <si>
    <t>NZ</t>
  </si>
  <si>
    <t>NZL</t>
  </si>
  <si>
    <t>NI</t>
  </si>
  <si>
    <t>NIC</t>
  </si>
  <si>
    <t>NE</t>
  </si>
  <si>
    <t>NER</t>
  </si>
  <si>
    <t>NG</t>
  </si>
  <si>
    <t>NGA</t>
  </si>
  <si>
    <t>Niue</t>
  </si>
  <si>
    <t>NU</t>
  </si>
  <si>
    <t>NIU</t>
  </si>
  <si>
    <t>Norfolk Island</t>
  </si>
  <si>
    <t>NF</t>
  </si>
  <si>
    <t>NFK</t>
  </si>
  <si>
    <t>MP</t>
  </si>
  <si>
    <t>MNP</t>
  </si>
  <si>
    <t>NO</t>
  </si>
  <si>
    <t>NOR</t>
  </si>
  <si>
    <t>OM</t>
  </si>
  <si>
    <t>OMN</t>
  </si>
  <si>
    <t>PK</t>
  </si>
  <si>
    <t>PAK</t>
  </si>
  <si>
    <t>Palau</t>
  </si>
  <si>
    <t>PW</t>
  </si>
  <si>
    <t>PLW</t>
  </si>
  <si>
    <t>Palestine, State of</t>
  </si>
  <si>
    <t>PS</t>
  </si>
  <si>
    <t>PSE</t>
  </si>
  <si>
    <t>PA</t>
  </si>
  <si>
    <t>PAN</t>
  </si>
  <si>
    <t>PG</t>
  </si>
  <si>
    <t>PNG</t>
  </si>
  <si>
    <t>PY</t>
  </si>
  <si>
    <t>PRY</t>
  </si>
  <si>
    <t>PE</t>
  </si>
  <si>
    <t>PER</t>
  </si>
  <si>
    <t>PH</t>
  </si>
  <si>
    <t>PHL</t>
  </si>
  <si>
    <t>Pitcairn</t>
  </si>
  <si>
    <t>PN</t>
  </si>
  <si>
    <t>PCN</t>
  </si>
  <si>
    <t>PL</t>
  </si>
  <si>
    <t>POL</t>
  </si>
  <si>
    <t>PT</t>
  </si>
  <si>
    <t>PRT</t>
  </si>
  <si>
    <t>PR</t>
  </si>
  <si>
    <t>PRI</t>
  </si>
  <si>
    <t>QA</t>
  </si>
  <si>
    <t>QAT</t>
  </si>
  <si>
    <t>Republic of North Macedonia</t>
  </si>
  <si>
    <t>MK</t>
  </si>
  <si>
    <t>MKD</t>
  </si>
  <si>
    <t>RO</t>
  </si>
  <si>
    <t>ROU</t>
  </si>
  <si>
    <t>RU</t>
  </si>
  <si>
    <t>RUS</t>
  </si>
  <si>
    <t>RW</t>
  </si>
  <si>
    <t>RWA</t>
  </si>
  <si>
    <t>Réunion</t>
  </si>
  <si>
    <t>RE</t>
  </si>
  <si>
    <t>REU</t>
  </si>
  <si>
    <t>Saint Barthélemy</t>
  </si>
  <si>
    <t>BL</t>
  </si>
  <si>
    <t>BLM</t>
  </si>
  <si>
    <t>Saint Helena, Ascension and Tristan da Cunha</t>
  </si>
  <si>
    <t>SH</t>
  </si>
  <si>
    <t>SHN</t>
  </si>
  <si>
    <t>Saint Kitts and Nevis</t>
  </si>
  <si>
    <t>KN</t>
  </si>
  <si>
    <t>KNA</t>
  </si>
  <si>
    <t>Saint Lucia</t>
  </si>
  <si>
    <t>LC</t>
  </si>
  <si>
    <t>LCA</t>
  </si>
  <si>
    <t>Saint Martin (French part)</t>
  </si>
  <si>
    <t>MF</t>
  </si>
  <si>
    <t>MAF</t>
  </si>
  <si>
    <t>Saint Pierre and Miquelon</t>
  </si>
  <si>
    <t>PM</t>
  </si>
  <si>
    <t>SPM</t>
  </si>
  <si>
    <t>Saint Vincent and the Grenadines</t>
  </si>
  <si>
    <t>VC</t>
  </si>
  <si>
    <t>VCT</t>
  </si>
  <si>
    <t>Samoa</t>
  </si>
  <si>
    <t>WS</t>
  </si>
  <si>
    <t>WSM</t>
  </si>
  <si>
    <t>SM</t>
  </si>
  <si>
    <t>SMR</t>
  </si>
  <si>
    <t>ST</t>
  </si>
  <si>
    <t>STP</t>
  </si>
  <si>
    <t>SA</t>
  </si>
  <si>
    <t>SAU</t>
  </si>
  <si>
    <t>SN</t>
  </si>
  <si>
    <t>SEN</t>
  </si>
  <si>
    <t>Serbia</t>
  </si>
  <si>
    <t>RS</t>
  </si>
  <si>
    <t>SRB</t>
  </si>
  <si>
    <t>SC</t>
  </si>
  <si>
    <t>SYC</t>
  </si>
  <si>
    <t>SL</t>
  </si>
  <si>
    <t>SLE</t>
  </si>
  <si>
    <t>SG</t>
  </si>
  <si>
    <t>SGP</t>
  </si>
  <si>
    <t>Sint Maarten (Dutch part)</t>
  </si>
  <si>
    <t>SX</t>
  </si>
  <si>
    <t>SXM</t>
  </si>
  <si>
    <t>SK</t>
  </si>
  <si>
    <t>SVK</t>
  </si>
  <si>
    <t>SI</t>
  </si>
  <si>
    <t>SVN</t>
  </si>
  <si>
    <t>SB</t>
  </si>
  <si>
    <t>SLB</t>
  </si>
  <si>
    <t>SO</t>
  </si>
  <si>
    <t>SOM</t>
  </si>
  <si>
    <t>ZA</t>
  </si>
  <si>
    <t>ZAF</t>
  </si>
  <si>
    <t>South Georgia and the South Sandwich Islands</t>
  </si>
  <si>
    <t>GS</t>
  </si>
  <si>
    <t>SGS</t>
  </si>
  <si>
    <t>South Sudan</t>
  </si>
  <si>
    <t>SS</t>
  </si>
  <si>
    <t>SSD</t>
  </si>
  <si>
    <t>ES</t>
  </si>
  <si>
    <t>ESP</t>
  </si>
  <si>
    <t>LK</t>
  </si>
  <si>
    <t>LKA</t>
  </si>
  <si>
    <t>SD</t>
  </si>
  <si>
    <t>SDN</t>
  </si>
  <si>
    <t>SR</t>
  </si>
  <si>
    <t>SUR</t>
  </si>
  <si>
    <t>Svalbard and Jan Mayen</t>
  </si>
  <si>
    <t>SJ</t>
  </si>
  <si>
    <t>SJM</t>
  </si>
  <si>
    <t>SE</t>
  </si>
  <si>
    <t>SWE</t>
  </si>
  <si>
    <t>CH</t>
  </si>
  <si>
    <t>CHE</t>
  </si>
  <si>
    <t>Syrian Arab Republic</t>
  </si>
  <si>
    <t>SY</t>
  </si>
  <si>
    <t>SYR</t>
  </si>
  <si>
    <t>Taiwan (Province of China)</t>
  </si>
  <si>
    <t>TW</t>
  </si>
  <si>
    <t>TWN</t>
  </si>
  <si>
    <t>TJ</t>
  </si>
  <si>
    <t>TJK</t>
  </si>
  <si>
    <t>TZ</t>
  </si>
  <si>
    <t>TZA</t>
  </si>
  <si>
    <t>TH</t>
  </si>
  <si>
    <t>THA</t>
  </si>
  <si>
    <t>Timor-Leste</t>
  </si>
  <si>
    <t>TL</t>
  </si>
  <si>
    <t>TLS</t>
  </si>
  <si>
    <t>TG</t>
  </si>
  <si>
    <t>TGO</t>
  </si>
  <si>
    <t>Tokelau</t>
  </si>
  <si>
    <t>TK</t>
  </si>
  <si>
    <t>TKL</t>
  </si>
  <si>
    <t>TO</t>
  </si>
  <si>
    <t>TON</t>
  </si>
  <si>
    <t>TT</t>
  </si>
  <si>
    <t>TTO</t>
  </si>
  <si>
    <t>TN</t>
  </si>
  <si>
    <t>TUN</t>
  </si>
  <si>
    <t>TR</t>
  </si>
  <si>
    <t>TUR</t>
  </si>
  <si>
    <t>TM</t>
  </si>
  <si>
    <t>TKM</t>
  </si>
  <si>
    <t>TC</t>
  </si>
  <si>
    <t>TCA</t>
  </si>
  <si>
    <t>Tuvalu</t>
  </si>
  <si>
    <t>TV</t>
  </si>
  <si>
    <t>TUV</t>
  </si>
  <si>
    <t>UG</t>
  </si>
  <si>
    <t>UGA</t>
  </si>
  <si>
    <t>UA</t>
  </si>
  <si>
    <t>UKR</t>
  </si>
  <si>
    <t>AE</t>
  </si>
  <si>
    <t>ARE</t>
  </si>
  <si>
    <t>GB</t>
  </si>
  <si>
    <t>GBR</t>
  </si>
  <si>
    <t>UM</t>
  </si>
  <si>
    <t>UMI</t>
  </si>
  <si>
    <t>US</t>
  </si>
  <si>
    <t>USA</t>
  </si>
  <si>
    <t>UY</t>
  </si>
  <si>
    <t>URY</t>
  </si>
  <si>
    <t>UZ</t>
  </si>
  <si>
    <t>UZB</t>
  </si>
  <si>
    <t>VU</t>
  </si>
  <si>
    <t>VUT</t>
  </si>
  <si>
    <t>Venezuela (Bolivarian Republic of)</t>
  </si>
  <si>
    <t>VE</t>
  </si>
  <si>
    <t>VEN</t>
  </si>
  <si>
    <t>Viet Nam</t>
  </si>
  <si>
    <t>VN</t>
  </si>
  <si>
    <t>VNM</t>
  </si>
  <si>
    <t>Virgin Islands (British)</t>
  </si>
  <si>
    <t>VG</t>
  </si>
  <si>
    <t>VGB</t>
  </si>
  <si>
    <t>Virgin Islands (U.S.)</t>
  </si>
  <si>
    <t>VI</t>
  </si>
  <si>
    <t>VIR</t>
  </si>
  <si>
    <t>Wallis and Futuna</t>
  </si>
  <si>
    <t>WF</t>
  </si>
  <si>
    <t>WLF</t>
  </si>
  <si>
    <t>EH</t>
  </si>
  <si>
    <t>ESH</t>
  </si>
  <si>
    <t>YE</t>
  </si>
  <si>
    <t>YEM</t>
  </si>
  <si>
    <t>ZM</t>
  </si>
  <si>
    <t>ZMB</t>
  </si>
  <si>
    <t>ZW</t>
  </si>
  <si>
    <t>ZWE</t>
  </si>
  <si>
    <t>Åland Islands</t>
  </si>
  <si>
    <t>AX</t>
  </si>
  <si>
    <t>ALA</t>
  </si>
  <si>
    <t>Bahamas</t>
  </si>
  <si>
    <t>British Indian Ocean Territory</t>
  </si>
  <si>
    <t>Cayman Islands</t>
  </si>
  <si>
    <t>Cocos (Keeling) Islands</t>
  </si>
  <si>
    <t>Cook Islands</t>
  </si>
  <si>
    <t>Falkland Islands [Malvinas]</t>
  </si>
  <si>
    <t>French Southern Territories</t>
  </si>
  <si>
    <t>Gambia</t>
  </si>
  <si>
    <t>Holy See</t>
  </si>
  <si>
    <t>Lao People's Democratic Republic</t>
  </si>
  <si>
    <t>Marshall Islands</t>
  </si>
  <si>
    <t>Russian Federation</t>
  </si>
  <si>
    <t>United States Minor Outlying Islands</t>
  </si>
  <si>
    <t>United States of America</t>
  </si>
  <si>
    <t>kml</t>
  </si>
  <si>
    <t>administrative_area_level_2 political</t>
  </si>
  <si>
    <t>location_type</t>
  </si>
  <si>
    <t>postal_code</t>
  </si>
  <si>
    <t>postal_town</t>
  </si>
  <si>
    <t>route</t>
  </si>
  <si>
    <t>street_number</t>
  </si>
  <si>
    <t>OK</t>
  </si>
  <si>
    <t>England</t>
  </si>
  <si>
    <t>Greater London</t>
  </si>
  <si>
    <t>1 Old Bond St, London W1S 4PB, UK</t>
  </si>
  <si>
    <t>ROOFTOP</t>
  </si>
  <si>
    <t>W1S 4PB</t>
  </si>
  <si>
    <t>Old Bond Street</t>
  </si>
  <si>
    <t>administrative_area_level_3 political</t>
  </si>
  <si>
    <t>locality political</t>
  </si>
  <si>
    <t>partial_match</t>
  </si>
  <si>
    <t>political sublocality sublocality_level_1</t>
  </si>
  <si>
    <t>political sublocality sublocality_level_2</t>
  </si>
  <si>
    <t>postal_code postal_code_prefix</t>
  </si>
  <si>
    <t>premise</t>
  </si>
  <si>
    <t>Genève</t>
  </si>
  <si>
    <t>Rue du Rhône 1, 1204 Genève, Switzerland</t>
  </si>
  <si>
    <t>Rue du Rhône</t>
  </si>
  <si>
    <t>North Holland</t>
  </si>
  <si>
    <t>Government of Amsterdam</t>
  </si>
  <si>
    <t>APPROXIMATE</t>
  </si>
  <si>
    <t>Central Athens Regional Unit</t>
  </si>
  <si>
    <t>Austria Vienna</t>
  </si>
  <si>
    <t>Belgium Brussels</t>
  </si>
  <si>
    <t>Kreisfreie Stadt Berlin</t>
  </si>
  <si>
    <t>Bratislava Region</t>
  </si>
  <si>
    <t>Brick Ln, London, UK</t>
  </si>
  <si>
    <t>GEOMETRIC_CENTER</t>
  </si>
  <si>
    <t>Brick Lane</t>
  </si>
  <si>
    <t>United States</t>
  </si>
  <si>
    <t>Southall, UK</t>
  </si>
  <si>
    <t>Southall</t>
  </si>
  <si>
    <t>London SW1A 1AA, UK</t>
  </si>
  <si>
    <t>SW1A 1AA</t>
  </si>
  <si>
    <t>Bulgaria Sofia</t>
  </si>
  <si>
    <t>Sofia City Province</t>
  </si>
  <si>
    <t>Cyprus Nicosia</t>
  </si>
  <si>
    <t>Czechia Prague</t>
  </si>
  <si>
    <t>Hlavní město Praha</t>
  </si>
  <si>
    <t>Prague, Czechia</t>
  </si>
  <si>
    <t>Denmark Copenhagen</t>
  </si>
  <si>
    <t>County Dublin</t>
  </si>
  <si>
    <t>New York</t>
  </si>
  <si>
    <t>New York County</t>
  </si>
  <si>
    <t>20 W 34th St., New York, NY 10001, USA</t>
  </si>
  <si>
    <t>Manhattan</t>
  </si>
  <si>
    <t>West 34th Street</t>
  </si>
  <si>
    <t>Estonia Tallinn</t>
  </si>
  <si>
    <t>Harju County</t>
  </si>
  <si>
    <t>Finland Helsinki</t>
  </si>
  <si>
    <t>Uusimaa</t>
  </si>
  <si>
    <t>France Paris</t>
  </si>
  <si>
    <t>Île-de-France</t>
  </si>
  <si>
    <t>Germany Berlin</t>
  </si>
  <si>
    <t>Greece Athens</t>
  </si>
  <si>
    <t>Hungary Budapest</t>
  </si>
  <si>
    <t>Ireland Dublin</t>
  </si>
  <si>
    <t>Italy Rome</t>
  </si>
  <si>
    <t>Lazio</t>
  </si>
  <si>
    <t>Metropolitan City of Rome Capital</t>
  </si>
  <si>
    <t>Rome, Metropolitan City of Rome Capital, Italy</t>
  </si>
  <si>
    <t>Kyoto</t>
  </si>
  <si>
    <t>1 Kinkakujichō, Kita Ward, Kyoto, 603-8361, Japan</t>
  </si>
  <si>
    <t>Kita Ward</t>
  </si>
  <si>
    <t>Kinkakujichō</t>
  </si>
  <si>
    <t>603-8361</t>
  </si>
  <si>
    <t>Latvia Riga</t>
  </si>
  <si>
    <t>Lithuania Vilnius</t>
  </si>
  <si>
    <t>Vilnius County</t>
  </si>
  <si>
    <t>Vilnius City Municipality</t>
  </si>
  <si>
    <t>Vilnius, Vilnius City Municipality, Lithuania</t>
  </si>
  <si>
    <t>Luxembourg Luxembourg</t>
  </si>
  <si>
    <t>Community of Madrid</t>
  </si>
  <si>
    <t>Malta Valletta</t>
  </si>
  <si>
    <t>200 Central Park W, New York, NY 10024, USA</t>
  </si>
  <si>
    <t>Central Park West</t>
  </si>
  <si>
    <t>Netherlands Amsterdam</t>
  </si>
  <si>
    <t>New York, NY, USA</t>
  </si>
  <si>
    <t>Poland Warsaw</t>
  </si>
  <si>
    <t>Masovian Voivodeship</t>
  </si>
  <si>
    <t>Portugal Lisbon</t>
  </si>
  <si>
    <t>Romania Bucharest</t>
  </si>
  <si>
    <t>Slovakia Bratislava</t>
  </si>
  <si>
    <t>Slovenia Ljubljana</t>
  </si>
  <si>
    <t>Spain Madrid</t>
  </si>
  <si>
    <t>Stockholm County</t>
  </si>
  <si>
    <t>Sweden Stockholm</t>
  </si>
  <si>
    <t>West Dr. &amp;, 102nd St Crossing, New York, NY 10025, USA</t>
  </si>
  <si>
    <t>102nd Street Crossing</t>
  </si>
  <si>
    <t>London EC3N 4AB, UK</t>
  </si>
  <si>
    <t>EC3N 4AB</t>
  </si>
  <si>
    <t>United Kingdom London</t>
  </si>
  <si>
    <t>museum of natural history new york|the pool, central park new york|bicycling</t>
  </si>
  <si>
    <t>museum of natural history new york|the pool, central park new york|driving</t>
  </si>
  <si>
    <t>museum of natural history new york|the pool, central park new york|walking</t>
  </si>
  <si>
    <r>
      <t xml:space="preserve">The </t>
    </r>
    <r>
      <rPr>
        <b/>
        <sz val="10"/>
        <color indexed="12"/>
        <rFont val="Arial"/>
        <family val="2"/>
      </rPr>
      <t>Travel</t>
    </r>
    <r>
      <rPr>
        <sz val="10"/>
        <rFont val="Arial"/>
        <family val="2"/>
      </rPr>
      <t xml:space="preserve"> function allows you to calculate transit/driving/bicycling/walking distances and durations</t>
    </r>
  </si>
  <si>
    <t>paris|lyon|driving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</si>
</sst>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00000000"/>
    <numFmt numFmtId="165" formatCode="[$-F400]h:mm:ss\ AM/PM"/>
  </numFmts>
  <fonts count="14" x14ac:knownFonts="1">
    <font>
      <sz val="10"/>
      <name val="Arial"/>
    </font>
    <font>
      <sz val="10"/>
      <name val="Arial"/>
      <family val="2"/>
    </font>
    <font>
      <sz val="8"/>
      <name val="Arial"/>
      <family val="2"/>
    </font>
    <font>
      <b/>
      <sz val="10"/>
      <name val="Arial"/>
      <family val="2"/>
    </font>
    <font>
      <sz val="10"/>
      <color indexed="10"/>
      <name val="Arial"/>
      <family val="2"/>
    </font>
    <font>
      <u/>
      <sz val="10"/>
      <color indexed="12"/>
      <name val="Arial"/>
      <family val="2"/>
    </font>
    <font>
      <sz val="10"/>
      <color indexed="12"/>
      <name val="Arial"/>
      <family val="2"/>
    </font>
    <font>
      <b/>
      <sz val="10"/>
      <color indexed="12"/>
      <name val="Arial"/>
      <family val="2"/>
    </font>
    <font>
      <b/>
      <sz val="14"/>
      <name val="Arial"/>
      <family val="2"/>
    </font>
    <font>
      <sz val="10"/>
      <name val="Arial"/>
      <family val="2"/>
    </font>
    <font>
      <b/>
      <sz val="10"/>
      <color indexed="10"/>
      <name val="Arial"/>
      <family val="2"/>
    </font>
    <font>
      <b/>
      <sz val="14"/>
      <color indexed="10"/>
      <name val="Arial"/>
      <family val="2"/>
    </font>
    <font>
      <sz val="14"/>
      <color indexed="53"/>
      <name val="Wingdings"/>
      <charset val="2"/>
    </font>
    <font>
      <sz val="12"/>
      <name val="Arial"/>
      <family val="2"/>
    </font>
  </fonts>
  <fills count="3">
    <fill>
      <patternFill patternType="none"/>
    </fill>
    <fill>
      <patternFill patternType="gray125"/>
    </fill>
    <fill>
      <patternFill patternType="solid">
        <fgColor indexed="43"/>
        <bgColor indexed="64"/>
      </patternFill>
    </fill>
  </fills>
  <borders count="24">
    <border>
      <left/>
      <right/>
      <top/>
      <bottom/>
      <diagonal/>
    </border>
    <border>
      <left style="thin">
        <color indexed="22"/>
      </left>
      <right style="thin">
        <color indexed="22"/>
      </right>
      <top style="thin">
        <color indexed="22"/>
      </top>
      <bottom style="thin">
        <color indexed="22"/>
      </bottom>
      <diagonal/>
    </border>
    <border>
      <left/>
      <right/>
      <top style="thin">
        <color indexed="22"/>
      </top>
      <bottom style="thin">
        <color indexed="22"/>
      </bottom>
      <diagonal/>
    </border>
    <border>
      <left style="thin">
        <color indexed="64"/>
      </left>
      <right style="thin">
        <color indexed="22"/>
      </right>
      <top style="thin">
        <color indexed="22"/>
      </top>
      <bottom style="thin">
        <color indexed="22"/>
      </bottom>
      <diagonal/>
    </border>
    <border>
      <left style="thin">
        <color indexed="22"/>
      </left>
      <right style="thin">
        <color indexed="64"/>
      </right>
      <top style="thin">
        <color indexed="22"/>
      </top>
      <bottom style="thin">
        <color indexed="22"/>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diagonal/>
    </border>
    <border>
      <left style="thin">
        <color indexed="22"/>
      </left>
      <right style="thin">
        <color indexed="22"/>
      </right>
      <top/>
      <bottom/>
      <diagonal/>
    </border>
    <border>
      <left style="thin">
        <color indexed="22"/>
      </left>
      <right style="thin">
        <color indexed="22"/>
      </right>
      <top/>
      <bottom style="thin">
        <color indexed="22"/>
      </bottom>
      <diagonal/>
    </border>
    <border>
      <left style="thin">
        <color indexed="64"/>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116">
    <xf numFmtId="0" fontId="0" fillId="0" borderId="0" xfId="0"/>
    <xf numFmtId="0" fontId="0" fillId="0" borderId="0" xfId="0" applyAlignment="1">
      <alignment vertical="top"/>
    </xf>
    <xf numFmtId="0" fontId="3" fillId="0" borderId="0" xfId="0" applyFont="1" applyAlignment="1">
      <alignment horizontal="left" vertical="top"/>
    </xf>
    <xf numFmtId="0" fontId="3" fillId="0" borderId="0" xfId="0" applyFont="1"/>
    <xf numFmtId="0" fontId="3" fillId="0" borderId="1" xfId="0" applyFont="1" applyBorder="1"/>
    <xf numFmtId="0" fontId="0" fillId="0" borderId="1" xfId="0" applyBorder="1"/>
    <xf numFmtId="0" fontId="0" fillId="0" borderId="1" xfId="0" applyBorder="1" applyAlignment="1">
      <alignment horizontal="center"/>
    </xf>
    <xf numFmtId="0" fontId="4" fillId="0" borderId="1" xfId="0" applyFont="1" applyBorder="1"/>
    <xf numFmtId="0" fontId="4" fillId="0" borderId="1" xfId="0" applyFont="1" applyBorder="1" applyAlignment="1">
      <alignment horizontal="center"/>
    </xf>
    <xf numFmtId="164" fontId="4" fillId="0" borderId="1" xfId="0" applyNumberFormat="1" applyFont="1" applyBorder="1"/>
    <xf numFmtId="4" fontId="4" fillId="0" borderId="1" xfId="0" applyNumberFormat="1" applyFont="1" applyBorder="1"/>
    <xf numFmtId="0" fontId="4" fillId="0" borderId="0" xfId="0" applyFont="1" applyAlignment="1">
      <alignment horizontal="left"/>
    </xf>
    <xf numFmtId="0" fontId="0" fillId="0" borderId="0" xfId="0" applyAlignment="1">
      <alignment vertical="center"/>
    </xf>
    <xf numFmtId="0" fontId="8" fillId="0" borderId="0" xfId="0" applyFont="1"/>
    <xf numFmtId="0" fontId="0" fillId="0" borderId="0" xfId="0" applyAlignment="1">
      <alignment horizontal="center"/>
    </xf>
    <xf numFmtId="0" fontId="4" fillId="0" borderId="1" xfId="0" applyFont="1" applyBorder="1" applyAlignment="1">
      <alignment horizontal="left"/>
    </xf>
    <xf numFmtId="0" fontId="0" fillId="0" borderId="1" xfId="0" applyBorder="1" applyAlignment="1">
      <alignment horizontal="right" vertical="top"/>
    </xf>
    <xf numFmtId="0" fontId="4" fillId="0" borderId="1" xfId="0" applyFont="1" applyBorder="1" applyAlignment="1">
      <alignment horizontal="center" vertical="top"/>
    </xf>
    <xf numFmtId="0" fontId="0" fillId="0" borderId="2" xfId="0" applyBorder="1" applyAlignment="1">
      <alignment vertical="top"/>
    </xf>
    <xf numFmtId="0" fontId="6" fillId="0" borderId="1" xfId="0" quotePrefix="1" applyFont="1" applyBorder="1" applyAlignment="1">
      <alignment horizontal="left" vertical="top"/>
    </xf>
    <xf numFmtId="0" fontId="6" fillId="0" borderId="0" xfId="0" quotePrefix="1" applyFont="1"/>
    <xf numFmtId="0" fontId="6" fillId="0" borderId="0" xfId="0" quotePrefix="1" applyFont="1" applyAlignment="1">
      <alignment horizontal="left"/>
    </xf>
    <xf numFmtId="0" fontId="9" fillId="0" borderId="3" xfId="0" applyFont="1" applyBorder="1"/>
    <xf numFmtId="0" fontId="9" fillId="0" borderId="1" xfId="0" applyFont="1" applyBorder="1"/>
    <xf numFmtId="0" fontId="9" fillId="0" borderId="4" xfId="0" applyFont="1" applyBorder="1"/>
    <xf numFmtId="0" fontId="4" fillId="0" borderId="3" xfId="0" applyFont="1" applyBorder="1" applyAlignment="1">
      <alignment vertical="center"/>
    </xf>
    <xf numFmtId="0" fontId="4" fillId="0" borderId="1" xfId="0" applyFont="1" applyBorder="1" applyAlignment="1">
      <alignment vertical="center"/>
    </xf>
    <xf numFmtId="0" fontId="4" fillId="0" borderId="1" xfId="0" applyFont="1" applyBorder="1" applyAlignment="1">
      <alignment vertical="center" wrapText="1"/>
    </xf>
    <xf numFmtId="0" fontId="4" fillId="0" borderId="4" xfId="0" applyFont="1" applyBorder="1" applyAlignment="1">
      <alignment vertical="center"/>
    </xf>
    <xf numFmtId="0" fontId="4" fillId="0" borderId="5" xfId="0" applyFont="1" applyBorder="1" applyAlignment="1">
      <alignment vertical="center"/>
    </xf>
    <xf numFmtId="0" fontId="0" fillId="0" borderId="0" xfId="0" applyAlignment="1">
      <alignment horizontal="center" vertical="center"/>
    </xf>
    <xf numFmtId="0" fontId="0" fillId="0" borderId="0" xfId="0" applyAlignment="1">
      <alignment horizontal="right" vertical="center"/>
    </xf>
    <xf numFmtId="2" fontId="0" fillId="0" borderId="0" xfId="0" applyNumberFormat="1" applyAlignment="1">
      <alignment vertical="center"/>
    </xf>
    <xf numFmtId="0" fontId="4"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right"/>
    </xf>
    <xf numFmtId="0" fontId="7" fillId="0" borderId="0" xfId="0" applyFont="1" applyAlignment="1">
      <alignment horizontal="right"/>
    </xf>
    <xf numFmtId="0" fontId="3" fillId="0" borderId="1" xfId="0" applyFont="1" applyBorder="1" applyAlignment="1">
      <alignment vertical="center"/>
    </xf>
    <xf numFmtId="0" fontId="3" fillId="0" borderId="1" xfId="0" applyFont="1" applyBorder="1" applyAlignment="1">
      <alignment horizontal="center" vertical="center"/>
    </xf>
    <xf numFmtId="0" fontId="0" fillId="2" borderId="1" xfId="0" applyFill="1" applyBorder="1" applyAlignment="1">
      <alignment vertical="center" wrapText="1"/>
    </xf>
    <xf numFmtId="0" fontId="4" fillId="0" borderId="1" xfId="0" applyFont="1" applyBorder="1" applyAlignment="1">
      <alignment horizontal="center" vertical="center"/>
    </xf>
    <xf numFmtId="0" fontId="0" fillId="0" borderId="1" xfId="0" applyBorder="1" applyAlignment="1">
      <alignment vertical="center" wrapText="1"/>
    </xf>
    <xf numFmtId="0" fontId="3" fillId="0" borderId="1" xfId="0" applyFont="1" applyBorder="1" applyAlignment="1">
      <alignment horizontal="right" vertical="center"/>
    </xf>
    <xf numFmtId="0" fontId="0" fillId="0" borderId="1" xfId="0" applyBorder="1" applyAlignment="1">
      <alignment horizontal="right" vertical="center"/>
    </xf>
    <xf numFmtId="3" fontId="4" fillId="2" borderId="1" xfId="0" applyNumberFormat="1" applyFont="1" applyFill="1" applyBorder="1" applyAlignment="1">
      <alignment horizontal="center" vertical="center"/>
    </xf>
    <xf numFmtId="12" fontId="4" fillId="0" borderId="1" xfId="0" applyNumberFormat="1" applyFont="1" applyBorder="1" applyAlignment="1">
      <alignment horizontal="center" vertical="center"/>
    </xf>
    <xf numFmtId="2" fontId="4" fillId="0" borderId="1" xfId="0" applyNumberFormat="1" applyFont="1" applyBorder="1" applyAlignment="1">
      <alignment horizontal="center" vertical="center"/>
    </xf>
    <xf numFmtId="0" fontId="6" fillId="0" borderId="0" xfId="0" applyFont="1"/>
    <xf numFmtId="0" fontId="0" fillId="0" borderId="0" xfId="0" applyAlignment="1">
      <alignment vertical="top" wrapText="1"/>
    </xf>
    <xf numFmtId="0" fontId="3" fillId="0" borderId="0" xfId="0" applyFont="1" applyAlignment="1">
      <alignment horizontal="center" vertical="top"/>
    </xf>
    <xf numFmtId="0" fontId="3" fillId="0" borderId="0" xfId="0" applyFont="1" applyAlignment="1">
      <alignment horizontal="center" vertical="center"/>
    </xf>
    <xf numFmtId="0" fontId="0" fillId="0" borderId="0" xfId="0" applyAlignment="1">
      <alignment vertical="center" wrapText="1"/>
    </xf>
    <xf numFmtId="0" fontId="3" fillId="0" borderId="1" xfId="0" applyFont="1" applyBorder="1" applyAlignment="1">
      <alignment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xf numFmtId="0" fontId="0" fillId="0" borderId="7" xfId="0" applyBorder="1"/>
    <xf numFmtId="0" fontId="3" fillId="0" borderId="7" xfId="0" applyFont="1" applyBorder="1"/>
    <xf numFmtId="0" fontId="0" fillId="0" borderId="8" xfId="0" applyBorder="1"/>
    <xf numFmtId="3" fontId="4" fillId="0" borderId="1" xfId="0" applyNumberFormat="1" applyFont="1" applyBorder="1" applyAlignment="1">
      <alignment horizontal="center" vertical="center"/>
    </xf>
    <xf numFmtId="0" fontId="7" fillId="0" borderId="7" xfId="0" applyFont="1" applyBorder="1"/>
    <xf numFmtId="3" fontId="0" fillId="0" borderId="0" xfId="0" applyNumberFormat="1" applyAlignment="1">
      <alignment horizontal="right"/>
    </xf>
    <xf numFmtId="3" fontId="0" fillId="0" borderId="0" xfId="0" applyNumberFormat="1"/>
    <xf numFmtId="3" fontId="0" fillId="0" borderId="0" xfId="1" applyNumberFormat="1" applyFont="1"/>
    <xf numFmtId="0" fontId="9" fillId="0" borderId="0" xfId="0" applyFont="1"/>
    <xf numFmtId="0" fontId="9" fillId="0" borderId="0" xfId="0" applyFont="1" applyAlignment="1">
      <alignment horizontal="right"/>
    </xf>
    <xf numFmtId="3" fontId="9" fillId="0" borderId="0" xfId="0" applyNumberFormat="1" applyFont="1" applyAlignment="1">
      <alignment horizontal="right"/>
    </xf>
    <xf numFmtId="3" fontId="9" fillId="0" borderId="0" xfId="0" applyNumberFormat="1" applyFont="1"/>
    <xf numFmtId="3" fontId="9" fillId="0" borderId="0" xfId="1" applyNumberFormat="1" applyFont="1"/>
    <xf numFmtId="0" fontId="0" fillId="0" borderId="6" xfId="0" applyBorder="1" applyAlignment="1">
      <alignment wrapText="1"/>
    </xf>
    <xf numFmtId="0" fontId="13" fillId="0" borderId="0" xfId="0" applyFont="1"/>
    <xf numFmtId="4" fontId="4" fillId="2" borderId="1" xfId="0" applyNumberFormat="1" applyFont="1" applyFill="1" applyBorder="1" applyAlignment="1">
      <alignment horizontal="center" vertical="center"/>
    </xf>
    <xf numFmtId="0" fontId="4" fillId="0" borderId="14" xfId="0" applyFont="1" applyBorder="1" applyAlignment="1">
      <alignment vertical="center"/>
    </xf>
    <xf numFmtId="0" fontId="4" fillId="0" borderId="14" xfId="0" applyFont="1" applyBorder="1" applyAlignment="1">
      <alignment vertical="center" wrapText="1"/>
    </xf>
    <xf numFmtId="0" fontId="4" fillId="0" borderId="15" xfId="0" applyFont="1" applyBorder="1" applyAlignment="1">
      <alignment vertical="center"/>
    </xf>
    <xf numFmtId="0" fontId="5" fillId="0" borderId="0" xfId="2" applyAlignment="1" applyProtection="1">
      <alignment horizontal="center" vertical="center"/>
    </xf>
    <xf numFmtId="0" fontId="3" fillId="0" borderId="0" xfId="0" applyFont="1" applyAlignment="1">
      <alignment vertical="center"/>
    </xf>
    <xf numFmtId="0" fontId="0" fillId="0" borderId="16"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5" fillId="0" borderId="0" xfId="2" applyBorder="1" applyAlignment="1" applyProtection="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1" fillId="0" borderId="0" xfId="0" applyFont="1"/>
    <xf numFmtId="0" fontId="7"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horizontal="right" vertical="center" wrapText="1"/>
    </xf>
    <xf numFmtId="3" fontId="3" fillId="0" borderId="0" xfId="0" applyNumberFormat="1" applyFont="1" applyAlignment="1">
      <alignment horizontal="right" vertical="center" wrapText="1"/>
    </xf>
    <xf numFmtId="165" fontId="4" fillId="2" borderId="1" xfId="0" applyNumberFormat="1" applyFont="1" applyFill="1" applyBorder="1" applyAlignment="1">
      <alignment horizontal="center" vertical="center"/>
    </xf>
    <xf numFmtId="165" fontId="4" fillId="0" borderId="1" xfId="0" applyNumberFormat="1" applyFont="1" applyBorder="1" applyAlignment="1">
      <alignment horizontal="center" vertical="center"/>
    </xf>
    <xf numFmtId="0" fontId="0" fillId="0" borderId="0" xfId="0" quotePrefix="1" applyAlignment="1">
      <alignment horizontal="left" vertical="top" wrapText="1"/>
    </xf>
    <xf numFmtId="0" fontId="3" fillId="0" borderId="1" xfId="0" applyFont="1" applyBorder="1" applyAlignment="1">
      <alignment horizontal="left" vertical="top"/>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6" fillId="0" borderId="6" xfId="0" quotePrefix="1" applyFont="1" applyBorder="1" applyAlignment="1">
      <alignment horizontal="left" vertical="center"/>
    </xf>
    <xf numFmtId="0" fontId="6" fillId="0" borderId="7" xfId="0" quotePrefix="1" applyFont="1" applyBorder="1" applyAlignment="1">
      <alignment horizontal="left" vertical="center"/>
    </xf>
    <xf numFmtId="0" fontId="6" fillId="0" borderId="8" xfId="0" quotePrefix="1" applyFont="1" applyBorder="1" applyAlignment="1">
      <alignment horizontal="left" vertical="center"/>
    </xf>
    <xf numFmtId="0" fontId="0" fillId="0" borderId="0" xfId="0" applyAlignment="1">
      <alignment horizontal="left" vertical="center" wrapText="1"/>
    </xf>
    <xf numFmtId="0" fontId="0" fillId="0" borderId="0" xfId="0" applyAlignment="1">
      <alignment horizontal="left" vertical="top" wrapText="1"/>
    </xf>
    <xf numFmtId="0" fontId="0" fillId="0" borderId="1" xfId="0" applyBorder="1" applyAlignment="1">
      <alignment horizontal="right" vertical="center" wrapText="1"/>
    </xf>
    <xf numFmtId="0" fontId="3" fillId="0" borderId="9"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0" fillId="0" borderId="12" xfId="0" applyBorder="1" applyAlignment="1">
      <alignment horizontal="left" vertical="center"/>
    </xf>
    <xf numFmtId="0" fontId="0" fillId="0" borderId="13" xfId="0" applyBorder="1" applyAlignment="1">
      <alignment horizontal="left" vertical="center"/>
    </xf>
    <xf numFmtId="0" fontId="5" fillId="0" borderId="0" xfId="2" applyBorder="1" applyAlignment="1" applyProtection="1">
      <alignment horizontal="left" vertical="center"/>
    </xf>
    <xf numFmtId="0" fontId="5" fillId="0" borderId="20" xfId="2" applyBorder="1" applyAlignment="1" applyProtection="1">
      <alignment horizontal="left" vertical="center"/>
    </xf>
    <xf numFmtId="0" fontId="5" fillId="0" borderId="0" xfId="2" applyAlignment="1" applyProtection="1">
      <alignment horizontal="left" vertical="center"/>
    </xf>
  </cellXfs>
  <cellStyles count="3">
    <cellStyle name="Comma" xfId="1" builtinId="3"/>
    <cellStyle name="Hyperlink" xfId="2"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4.emf"/></Relationships>
</file>

<file path=xl/drawings/_rels/drawing9.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7.jpeg"/><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0</xdr:rowOff>
    </xdr:from>
    <xdr:to>
      <xdr:col>1</xdr:col>
      <xdr:colOff>1371600</xdr:colOff>
      <xdr:row>9</xdr:row>
      <xdr:rowOff>161925</xdr:rowOff>
    </xdr:to>
    <xdr:sp macro="" textlink="">
      <xdr:nvSpPr>
        <xdr:cNvPr id="2" name="AutoShape 1">
          <a:extLst>
            <a:ext uri="{FF2B5EF4-FFF2-40B4-BE49-F238E27FC236}">
              <a16:creationId xmlns:a16="http://schemas.microsoft.com/office/drawing/2014/main" id="{00000000-0008-0000-0000-000002000000}"/>
            </a:ext>
          </a:extLst>
        </xdr:cNvPr>
        <xdr:cNvSpPr>
          <a:spLocks noChangeArrowheads="1"/>
        </xdr:cNvSpPr>
      </xdr:nvSpPr>
      <xdr:spPr bwMode="auto">
        <a:xfrm>
          <a:off x="266700" y="1524000"/>
          <a:ext cx="1371600" cy="542925"/>
        </a:xfrm>
        <a:prstGeom prst="wedgeEllipseCallout">
          <a:avLst>
            <a:gd name="adj1" fmla="val 11111"/>
            <a:gd name="adj2" fmla="val 10789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27432" tIns="22860" rIns="27432" bIns="0" anchor="t" upright="1"/>
        <a:lstStyle/>
        <a:p>
          <a:pPr algn="ctr" rtl="0">
            <a:defRPr sz="1000"/>
          </a:pPr>
          <a:r>
            <a:rPr lang="en-GB" sz="1000" b="0" i="0" u="none" strike="noStrike" baseline="0">
              <a:solidFill>
                <a:srgbClr val="FF6600"/>
              </a:solidFill>
              <a:latin typeface="Arial"/>
              <a:cs typeface="Arial"/>
            </a:rPr>
            <a:t>Click on the Home tab now</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342900</xdr:colOff>
      <xdr:row>30</xdr:row>
      <xdr:rowOff>142875</xdr:rowOff>
    </xdr:from>
    <xdr:to>
      <xdr:col>7</xdr:col>
      <xdr:colOff>323850</xdr:colOff>
      <xdr:row>33</xdr:row>
      <xdr:rowOff>142875</xdr:rowOff>
    </xdr:to>
    <xdr:sp macro="" textlink="">
      <xdr:nvSpPr>
        <xdr:cNvPr id="8193" name="AutoShape 1">
          <a:extLst>
            <a:ext uri="{FF2B5EF4-FFF2-40B4-BE49-F238E27FC236}">
              <a16:creationId xmlns:a16="http://schemas.microsoft.com/office/drawing/2014/main" id="{00000000-0008-0000-0A00-000001200000}"/>
            </a:ext>
          </a:extLst>
        </xdr:cNvPr>
        <xdr:cNvSpPr>
          <a:spLocks noChangeArrowheads="1"/>
        </xdr:cNvSpPr>
      </xdr:nvSpPr>
      <xdr:spPr bwMode="auto">
        <a:xfrm>
          <a:off x="5410200" y="5133975"/>
          <a:ext cx="1200150" cy="485775"/>
        </a:xfrm>
        <a:prstGeom prst="wedgeEllipseCallout">
          <a:avLst>
            <a:gd name="adj1" fmla="val 0"/>
            <a:gd name="adj2" fmla="val 10490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27432" tIns="22860" rIns="27432" bIns="0" anchor="t" upright="1"/>
        <a:lstStyle/>
        <a:p>
          <a:pPr algn="ctr" rtl="0">
            <a:defRPr sz="1000"/>
          </a:pPr>
          <a:r>
            <a:rPr lang="en-GB" sz="1000" b="0" i="0" u="none" strike="noStrike" baseline="0">
              <a:solidFill>
                <a:srgbClr val="FF6600"/>
              </a:solidFill>
              <a:latin typeface="Arial"/>
              <a:cs typeface="Arial"/>
            </a:rPr>
            <a:t>Click on the  Quota tab </a:t>
          </a:r>
        </a:p>
        <a:p>
          <a:pPr algn="ctr" rtl="0">
            <a:defRPr sz="1000"/>
          </a:pPr>
          <a:r>
            <a:rPr lang="en-GB" sz="1000" b="0" i="0" u="none" strike="noStrike" baseline="0">
              <a:solidFill>
                <a:srgbClr val="FF6600"/>
              </a:solidFill>
              <a:latin typeface="Arial"/>
              <a:cs typeface="Arial"/>
            </a:rPr>
            <a:t>now</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228600</xdr:colOff>
      <xdr:row>12</xdr:row>
      <xdr:rowOff>123825</xdr:rowOff>
    </xdr:from>
    <xdr:to>
      <xdr:col>6</xdr:col>
      <xdr:colOff>409575</xdr:colOff>
      <xdr:row>18</xdr:row>
      <xdr:rowOff>114300</xdr:rowOff>
    </xdr:to>
    <xdr:sp macro="" textlink="">
      <xdr:nvSpPr>
        <xdr:cNvPr id="7169" name="AutoShape 1">
          <a:extLst>
            <a:ext uri="{FF2B5EF4-FFF2-40B4-BE49-F238E27FC236}">
              <a16:creationId xmlns:a16="http://schemas.microsoft.com/office/drawing/2014/main" id="{00000000-0008-0000-0B00-0000011C0000}"/>
            </a:ext>
          </a:extLst>
        </xdr:cNvPr>
        <xdr:cNvSpPr>
          <a:spLocks noChangeArrowheads="1"/>
        </xdr:cNvSpPr>
      </xdr:nvSpPr>
      <xdr:spPr bwMode="auto">
        <a:xfrm>
          <a:off x="1676400" y="3714750"/>
          <a:ext cx="1714500" cy="942975"/>
        </a:xfrm>
        <a:prstGeom prst="wedgeEllipseCallout">
          <a:avLst>
            <a:gd name="adj1" fmla="val -20556"/>
            <a:gd name="adj2" fmla="val 45958"/>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27432" tIns="22860" rIns="27432" bIns="0" anchor="t" upright="1"/>
        <a:lstStyle/>
        <a:p>
          <a:pPr algn="ctr" rtl="0">
            <a:defRPr sz="1000"/>
          </a:pPr>
          <a:r>
            <a:rPr lang="en-GB" sz="1000" b="0" i="0" u="none" strike="noStrike" baseline="0">
              <a:solidFill>
                <a:srgbClr val="FF6600"/>
              </a:solidFill>
              <a:latin typeface="Arial"/>
              <a:cs typeface="Arial"/>
            </a:rPr>
            <a:t>This concludes the README</a:t>
          </a:r>
        </a:p>
        <a:p>
          <a:pPr algn="ctr" rtl="0">
            <a:defRPr sz="1000"/>
          </a:pPr>
          <a:r>
            <a:rPr lang="en-GB" sz="2400" b="0" i="0" u="none" strike="noStrike" baseline="0">
              <a:solidFill>
                <a:srgbClr val="FF6600"/>
              </a:solidFill>
              <a:latin typeface="Wingdings"/>
            </a:rPr>
            <a:t>J</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28575</xdr:colOff>
      <xdr:row>2</xdr:row>
      <xdr:rowOff>38101</xdr:rowOff>
    </xdr:from>
    <xdr:to>
      <xdr:col>8</xdr:col>
      <xdr:colOff>542925</xdr:colOff>
      <xdr:row>7</xdr:row>
      <xdr:rowOff>85726</xdr:rowOff>
    </xdr:to>
    <xdr:sp macro="" textlink="">
      <xdr:nvSpPr>
        <xdr:cNvPr id="9217" name="AutoShape 1">
          <a:extLst>
            <a:ext uri="{FF2B5EF4-FFF2-40B4-BE49-F238E27FC236}">
              <a16:creationId xmlns:a16="http://schemas.microsoft.com/office/drawing/2014/main" id="{00000000-0008-0000-0C00-000001240000}"/>
            </a:ext>
          </a:extLst>
        </xdr:cNvPr>
        <xdr:cNvSpPr>
          <a:spLocks/>
        </xdr:cNvSpPr>
      </xdr:nvSpPr>
      <xdr:spPr bwMode="auto">
        <a:xfrm>
          <a:off x="2466975" y="685801"/>
          <a:ext cx="2476500" cy="857250"/>
        </a:xfrm>
        <a:prstGeom prst="borderCallout2">
          <a:avLst>
            <a:gd name="adj1" fmla="val 14634"/>
            <a:gd name="adj2" fmla="val -3278"/>
            <a:gd name="adj3" fmla="val 14634"/>
            <a:gd name="adj4" fmla="val -43032"/>
            <a:gd name="adj5" fmla="val -39319"/>
            <a:gd name="adj6" fmla="val -56406"/>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FF6600" mc:Ignorable="a14" a14:legacySpreadsheetColorIndex="53"/>
          </a:solidFill>
          <a:miter lim="800000"/>
          <a:headEnd/>
          <a:tailEnd/>
        </a:ln>
      </xdr:spPr>
      <xdr:txBody>
        <a:bodyPr vertOverflow="clip" wrap="square" lIns="27432" tIns="22860" rIns="0" bIns="0" anchor="t" upright="1"/>
        <a:lstStyle/>
        <a:p>
          <a:pPr algn="l" rtl="0">
            <a:defRPr sz="1000"/>
          </a:pPr>
          <a:r>
            <a:rPr lang="en-GB" sz="1000" b="1" i="0" u="none" strike="noStrike" baseline="0">
              <a:solidFill>
                <a:srgbClr val="0000FF"/>
              </a:solidFill>
              <a:latin typeface="Arial"/>
              <a:cs typeface="Arial"/>
            </a:rPr>
            <a:t>latitude</a:t>
          </a:r>
          <a:r>
            <a:rPr lang="en-GB" sz="1000" b="0" i="0" u="none" strike="noStrike" baseline="0">
              <a:solidFill>
                <a:srgbClr val="000000"/>
              </a:solidFill>
              <a:latin typeface="Arial"/>
              <a:cs typeface="Arial"/>
            </a:rPr>
            <a:t> and </a:t>
          </a:r>
          <a:r>
            <a:rPr lang="en-GB" sz="1000" b="1" i="0" u="none" strike="noStrike" baseline="0">
              <a:solidFill>
                <a:srgbClr val="000000"/>
              </a:solidFill>
              <a:latin typeface="Arial"/>
              <a:cs typeface="Arial"/>
            </a:rPr>
            <a:t>l</a:t>
          </a:r>
          <a:r>
            <a:rPr lang="en-GB" sz="1000" b="1" i="0" u="none" strike="noStrike" baseline="0">
              <a:solidFill>
                <a:srgbClr val="0000FF"/>
              </a:solidFill>
              <a:latin typeface="Arial"/>
              <a:cs typeface="Arial"/>
            </a:rPr>
            <a:t>ongitude</a:t>
          </a:r>
          <a:r>
            <a:rPr lang="en-GB" sz="1000" b="0" i="0" u="none" strike="noStrike" baseline="0">
              <a:solidFill>
                <a:srgbClr val="000000"/>
              </a:solidFill>
              <a:latin typeface="Arial"/>
              <a:cs typeface="Arial"/>
            </a:rPr>
            <a:t> are mandatory</a:t>
          </a:r>
        </a:p>
        <a:p>
          <a:pPr algn="l" rtl="0">
            <a:defRPr sz="1000"/>
          </a:pPr>
          <a:r>
            <a:rPr lang="en-GB" sz="1000" b="1" i="0" u="none" strike="noStrike" baseline="0">
              <a:solidFill>
                <a:srgbClr val="0000FF"/>
              </a:solidFill>
              <a:latin typeface="Arial"/>
              <a:cs typeface="Arial"/>
            </a:rPr>
            <a:t>label</a:t>
          </a:r>
          <a:r>
            <a:rPr lang="en-GB" sz="1000" b="0" i="0" u="none" strike="noStrike" baseline="0">
              <a:solidFill>
                <a:srgbClr val="000000"/>
              </a:solidFill>
              <a:latin typeface="Arial"/>
              <a:cs typeface="Arial"/>
            </a:rPr>
            <a:t> is the text for the icon</a:t>
          </a:r>
        </a:p>
        <a:p>
          <a:pPr algn="l" rtl="0">
            <a:defRPr sz="1000"/>
          </a:pPr>
          <a:r>
            <a:rPr lang="en-GB" sz="1000" b="1" i="0" u="none" strike="noStrike" baseline="0">
              <a:solidFill>
                <a:srgbClr val="0000FF"/>
              </a:solidFill>
              <a:latin typeface="Arial"/>
              <a:cs typeface="Arial"/>
            </a:rPr>
            <a:t>icon</a:t>
          </a:r>
          <a:r>
            <a:rPr lang="en-GB" sz="1000" b="0" i="0" u="none" strike="noStrike" baseline="0">
              <a:solidFill>
                <a:srgbClr val="000000"/>
              </a:solidFill>
              <a:latin typeface="Arial"/>
              <a:cs typeface="Arial"/>
            </a:rPr>
            <a:t> is the URL of the image to display</a:t>
          </a:r>
        </a:p>
        <a:p>
          <a:pPr algn="l" rtl="0">
            <a:defRPr sz="1000"/>
          </a:pPr>
          <a:r>
            <a:rPr lang="en-GB" sz="1000" b="1" i="0" u="none" strike="noStrike" baseline="0">
              <a:solidFill>
                <a:srgbClr val="0000FF"/>
              </a:solidFill>
              <a:latin typeface="Arial"/>
              <a:cs typeface="Arial"/>
            </a:rPr>
            <a:t>html</a:t>
          </a:r>
          <a:r>
            <a:rPr lang="en-GB" sz="1000" b="0" i="0" u="none" strike="noStrike" baseline="0">
              <a:solidFill>
                <a:srgbClr val="000000"/>
              </a:solidFill>
              <a:latin typeface="Arial"/>
              <a:cs typeface="Arial"/>
            </a:rPr>
            <a:t> is the HTML contents of the popup</a:t>
          </a:r>
        </a:p>
        <a:p>
          <a:pPr algn="l" rtl="0">
            <a:defRPr sz="1000"/>
          </a:pPr>
          <a:r>
            <a:rPr lang="en-GB" sz="1000" b="1" i="0" u="none" strike="noStrike" baseline="0">
              <a:solidFill>
                <a:srgbClr val="0000FF"/>
              </a:solidFill>
              <a:latin typeface="Arial"/>
              <a:cs typeface="Arial"/>
            </a:rPr>
            <a:t>kml</a:t>
          </a:r>
          <a:r>
            <a:rPr lang="en-GB" sz="1000" b="0" i="0" u="none" strike="noStrike" baseline="0">
              <a:solidFill>
                <a:srgbClr val="000000"/>
              </a:solidFill>
              <a:latin typeface="Arial"/>
              <a:cs typeface="Arial"/>
            </a:rPr>
            <a:t> is the overlay to draw on the country</a:t>
          </a:r>
        </a:p>
      </xdr:txBody>
    </xdr:sp>
    <xdr:clientData/>
  </xdr:twoCellAnchor>
  <xdr:twoCellAnchor>
    <xdr:from>
      <xdr:col>8</xdr:col>
      <xdr:colOff>9524</xdr:colOff>
      <xdr:row>19</xdr:row>
      <xdr:rowOff>104776</xdr:rowOff>
    </xdr:from>
    <xdr:to>
      <xdr:col>12</xdr:col>
      <xdr:colOff>19049</xdr:colOff>
      <xdr:row>23</xdr:row>
      <xdr:rowOff>47625</xdr:rowOff>
    </xdr:to>
    <xdr:sp macro="" textlink="">
      <xdr:nvSpPr>
        <xdr:cNvPr id="4" name="AutoShape 1">
          <a:extLst>
            <a:ext uri="{FF2B5EF4-FFF2-40B4-BE49-F238E27FC236}">
              <a16:creationId xmlns:a16="http://schemas.microsoft.com/office/drawing/2014/main" id="{34A9A6D6-5E79-4614-9D57-4135FE17CE42}"/>
            </a:ext>
          </a:extLst>
        </xdr:cNvPr>
        <xdr:cNvSpPr>
          <a:spLocks/>
        </xdr:cNvSpPr>
      </xdr:nvSpPr>
      <xdr:spPr bwMode="auto">
        <a:xfrm>
          <a:off x="4410074" y="3505201"/>
          <a:ext cx="2562225" cy="590549"/>
        </a:xfrm>
        <a:prstGeom prst="borderCallout2">
          <a:avLst>
            <a:gd name="adj1" fmla="val 14634"/>
            <a:gd name="adj2" fmla="val -3278"/>
            <a:gd name="adj3" fmla="val 14634"/>
            <a:gd name="adj4" fmla="val -43032"/>
            <a:gd name="adj5" fmla="val -39319"/>
            <a:gd name="adj6" fmla="val -56406"/>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FF6600" mc:Ignorable="a14" a14:legacySpreadsheetColorIndex="53"/>
          </a:solidFill>
          <a:miter lim="800000"/>
          <a:headEnd/>
          <a:tailEnd/>
        </a:ln>
      </xdr:spPr>
      <xdr:txBody>
        <a:bodyPr vertOverflow="clip" wrap="square" lIns="27432" tIns="22860" rIns="0" bIns="0" anchor="t" upright="1"/>
        <a:lstStyle/>
        <a:p>
          <a:pPr algn="l" rtl="0">
            <a:defRPr sz="1000"/>
          </a:pPr>
          <a:r>
            <a:rPr lang="en-GB" sz="1000" b="0" i="0" u="none" strike="noStrike" baseline="0">
              <a:solidFill>
                <a:sysClr val="windowText" lastClr="000000"/>
              </a:solidFill>
              <a:latin typeface="Arial"/>
              <a:cs typeface="Arial"/>
            </a:rPr>
            <a:t>You will see a FETCH_ERROR message for a KML file. This is normal, cross-domain KML is no longer allowed by GoogleMaps.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17</xdr:row>
      <xdr:rowOff>76200</xdr:rowOff>
    </xdr:from>
    <xdr:to>
      <xdr:col>2</xdr:col>
      <xdr:colOff>161925</xdr:colOff>
      <xdr:row>20</xdr:row>
      <xdr:rowOff>133350</xdr:rowOff>
    </xdr:to>
    <xdr:sp macro="" textlink="">
      <xdr:nvSpPr>
        <xdr:cNvPr id="1025" name="AutoShape 1">
          <a:extLst>
            <a:ext uri="{FF2B5EF4-FFF2-40B4-BE49-F238E27FC236}">
              <a16:creationId xmlns:a16="http://schemas.microsoft.com/office/drawing/2014/main" id="{00000000-0008-0000-0100-000001040000}"/>
            </a:ext>
          </a:extLst>
        </xdr:cNvPr>
        <xdr:cNvSpPr>
          <a:spLocks noChangeArrowheads="1"/>
        </xdr:cNvSpPr>
      </xdr:nvSpPr>
      <xdr:spPr bwMode="auto">
        <a:xfrm>
          <a:off x="257175" y="3629025"/>
          <a:ext cx="1371600" cy="542925"/>
        </a:xfrm>
        <a:prstGeom prst="wedgeEllipseCallout">
          <a:avLst>
            <a:gd name="adj1" fmla="val 11111"/>
            <a:gd name="adj2" fmla="val 10789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27432" tIns="22860" rIns="27432" bIns="0" anchor="t" upright="1"/>
        <a:lstStyle/>
        <a:p>
          <a:pPr algn="ctr" rtl="0">
            <a:defRPr sz="1000"/>
          </a:pPr>
          <a:r>
            <a:rPr lang="en-GB" sz="1000" b="0" i="0" u="none" strike="noStrike" baseline="0">
              <a:solidFill>
                <a:srgbClr val="FF6600"/>
              </a:solidFill>
              <a:latin typeface="Arial"/>
              <a:cs typeface="Arial"/>
            </a:rPr>
            <a:t>Click on the Fields tab now</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1190625</xdr:colOff>
      <xdr:row>32</xdr:row>
      <xdr:rowOff>57150</xdr:rowOff>
    </xdr:from>
    <xdr:to>
      <xdr:col>5</xdr:col>
      <xdr:colOff>2562225</xdr:colOff>
      <xdr:row>36</xdr:row>
      <xdr:rowOff>152400</xdr:rowOff>
    </xdr:to>
    <xdr:sp macro="" textlink="">
      <xdr:nvSpPr>
        <xdr:cNvPr id="3074" name="AutoShape 2">
          <a:extLst>
            <a:ext uri="{FF2B5EF4-FFF2-40B4-BE49-F238E27FC236}">
              <a16:creationId xmlns:a16="http://schemas.microsoft.com/office/drawing/2014/main" id="{00000000-0008-0000-0200-0000020C0000}"/>
            </a:ext>
          </a:extLst>
        </xdr:cNvPr>
        <xdr:cNvSpPr>
          <a:spLocks noChangeArrowheads="1"/>
        </xdr:cNvSpPr>
      </xdr:nvSpPr>
      <xdr:spPr bwMode="auto">
        <a:xfrm>
          <a:off x="3752850" y="5676900"/>
          <a:ext cx="1371600" cy="742950"/>
        </a:xfrm>
        <a:prstGeom prst="wedgeEllipseCallout">
          <a:avLst>
            <a:gd name="adj1" fmla="val 13889"/>
            <a:gd name="adj2" fmla="val 101282"/>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27432" tIns="22860" rIns="27432" bIns="0" anchor="t" upright="1"/>
        <a:lstStyle/>
        <a:p>
          <a:pPr algn="ctr" rtl="0">
            <a:defRPr sz="1000"/>
          </a:pPr>
          <a:r>
            <a:rPr lang="en-GB" sz="1000" b="0" i="0" u="none" strike="noStrike" baseline="0">
              <a:solidFill>
                <a:srgbClr val="FF6600"/>
              </a:solidFill>
              <a:latin typeface="Arial"/>
              <a:cs typeface="Arial"/>
            </a:rPr>
            <a:t>Click on the Geocoding tab now</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752475</xdr:colOff>
      <xdr:row>2</xdr:row>
      <xdr:rowOff>190500</xdr:rowOff>
    </xdr:from>
    <xdr:to>
      <xdr:col>2</xdr:col>
      <xdr:colOff>2190750</xdr:colOff>
      <xdr:row>4</xdr:row>
      <xdr:rowOff>85725</xdr:rowOff>
    </xdr:to>
    <xdr:sp macro="" textlink="">
      <xdr:nvSpPr>
        <xdr:cNvPr id="2063" name="Line 6">
          <a:extLst>
            <a:ext uri="{FF2B5EF4-FFF2-40B4-BE49-F238E27FC236}">
              <a16:creationId xmlns:a16="http://schemas.microsoft.com/office/drawing/2014/main" id="{00000000-0008-0000-0300-00000F080000}"/>
            </a:ext>
          </a:extLst>
        </xdr:cNvPr>
        <xdr:cNvSpPr>
          <a:spLocks noChangeShapeType="1"/>
        </xdr:cNvSpPr>
      </xdr:nvSpPr>
      <xdr:spPr bwMode="auto">
        <a:xfrm flipH="1">
          <a:off x="1247775" y="733425"/>
          <a:ext cx="1438275" cy="619125"/>
        </a:xfrm>
        <a:prstGeom prst="line">
          <a:avLst/>
        </a:prstGeom>
        <a:noFill/>
        <a:ln w="9525">
          <a:solidFill>
            <a:srgbClr xmlns:mc="http://schemas.openxmlformats.org/markup-compatibility/2006" xmlns:a14="http://schemas.microsoft.com/office/drawing/2010/main" val="FF6600" mc:Ignorable="a14" a14:legacySpreadsheetColorIndex="53"/>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2266950</xdr:colOff>
      <xdr:row>15</xdr:row>
      <xdr:rowOff>104775</xdr:rowOff>
    </xdr:from>
    <xdr:to>
      <xdr:col>3</xdr:col>
      <xdr:colOff>819150</xdr:colOff>
      <xdr:row>15</xdr:row>
      <xdr:rowOff>828675</xdr:rowOff>
    </xdr:to>
    <xdr:sp macro="" textlink="">
      <xdr:nvSpPr>
        <xdr:cNvPr id="2055" name="AutoShape 7">
          <a:extLst>
            <a:ext uri="{FF2B5EF4-FFF2-40B4-BE49-F238E27FC236}">
              <a16:creationId xmlns:a16="http://schemas.microsoft.com/office/drawing/2014/main" id="{00000000-0008-0000-0300-000007080000}"/>
            </a:ext>
          </a:extLst>
        </xdr:cNvPr>
        <xdr:cNvSpPr>
          <a:spLocks noChangeArrowheads="1"/>
        </xdr:cNvSpPr>
      </xdr:nvSpPr>
      <xdr:spPr bwMode="auto">
        <a:xfrm>
          <a:off x="2762250" y="6524625"/>
          <a:ext cx="1200150" cy="723900"/>
        </a:xfrm>
        <a:prstGeom prst="wedgeEllipseCallout">
          <a:avLst>
            <a:gd name="adj1" fmla="val -2380"/>
            <a:gd name="adj2" fmla="val 8815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27432" tIns="22860" rIns="27432" bIns="0" anchor="t" upright="1"/>
        <a:lstStyle/>
        <a:p>
          <a:pPr algn="ctr" rtl="0">
            <a:defRPr sz="1000"/>
          </a:pPr>
          <a:r>
            <a:rPr lang="en-GB" sz="1000" b="0" i="0" u="none" strike="noStrike" baseline="0">
              <a:solidFill>
                <a:srgbClr val="FF6600"/>
              </a:solidFill>
              <a:latin typeface="Arial"/>
              <a:cs typeface="Arial"/>
            </a:rPr>
            <a:t>Click on the  Reverse tab now</a:t>
          </a:r>
        </a:p>
      </xdr:txBody>
    </xdr:sp>
    <xdr:clientData/>
  </xdr:twoCellAnchor>
  <xdr:twoCellAnchor editAs="oneCell">
    <xdr:from>
      <xdr:col>3</xdr:col>
      <xdr:colOff>152399</xdr:colOff>
      <xdr:row>2</xdr:row>
      <xdr:rowOff>66674</xdr:rowOff>
    </xdr:from>
    <xdr:to>
      <xdr:col>3</xdr:col>
      <xdr:colOff>1660524</xdr:colOff>
      <xdr:row>5</xdr:row>
      <xdr:rowOff>809624</xdr:rowOff>
    </xdr:to>
    <xdr:pic>
      <xdr:nvPicPr>
        <xdr:cNvPr id="2065" name="Picture 10" descr="dropdown">
          <a:extLst>
            <a:ext uri="{FF2B5EF4-FFF2-40B4-BE49-F238E27FC236}">
              <a16:creationId xmlns:a16="http://schemas.microsoft.com/office/drawing/2014/main" id="{00000000-0008-0000-0300-000011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95649" y="609599"/>
          <a:ext cx="1508125" cy="1628775"/>
        </a:xfrm>
        <a:prstGeom prst="rect">
          <a:avLst/>
        </a:prstGeom>
        <a:noFill/>
        <a:ln w="25400">
          <a:solidFill>
            <a:srgbClr xmlns:mc="http://schemas.openxmlformats.org/markup-compatibility/2006" xmlns:a14="http://schemas.microsoft.com/office/drawing/2010/main" val="C0C0C0" mc:Ignorable="a14" a14:legacySpreadsheetColorIndex="22"/>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8</xdr:row>
      <xdr:rowOff>28575</xdr:rowOff>
    </xdr:from>
    <xdr:to>
      <xdr:col>3</xdr:col>
      <xdr:colOff>1133475</xdr:colOff>
      <xdr:row>8</xdr:row>
      <xdr:rowOff>609600</xdr:rowOff>
    </xdr:to>
    <xdr:pic>
      <xdr:nvPicPr>
        <xdr:cNvPr id="2066" name="Picture 11">
          <a:extLst>
            <a:ext uri="{FF2B5EF4-FFF2-40B4-BE49-F238E27FC236}">
              <a16:creationId xmlns:a16="http://schemas.microsoft.com/office/drawing/2014/main" id="{00000000-0008-0000-0300-000012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90875" y="4181475"/>
          <a:ext cx="1085850" cy="581025"/>
        </a:xfrm>
        <a:prstGeom prst="rect">
          <a:avLst/>
        </a:prstGeom>
        <a:noFill/>
        <a:ln w="9525">
          <a:solidFill>
            <a:srgbClr xmlns:mc="http://schemas.openxmlformats.org/markup-compatibility/2006" xmlns:a14="http://schemas.microsoft.com/office/drawing/2010/main" val="C0C0C0" mc:Ignorable="a14" a14:legacySpreadsheetColorIndex="22"/>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6</xdr:row>
      <xdr:rowOff>47625</xdr:rowOff>
    </xdr:from>
    <xdr:to>
      <xdr:col>3</xdr:col>
      <xdr:colOff>1781175</xdr:colOff>
      <xdr:row>7</xdr:row>
      <xdr:rowOff>304800</xdr:rowOff>
    </xdr:to>
    <xdr:pic>
      <xdr:nvPicPr>
        <xdr:cNvPr id="2067" name="Picture 14">
          <a:extLst>
            <a:ext uri="{FF2B5EF4-FFF2-40B4-BE49-F238E27FC236}">
              <a16:creationId xmlns:a16="http://schemas.microsoft.com/office/drawing/2014/main" id="{00000000-0008-0000-0300-00001308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190875" y="2314575"/>
          <a:ext cx="1733550" cy="181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552449</xdr:colOff>
      <xdr:row>4</xdr:row>
      <xdr:rowOff>152401</xdr:rowOff>
    </xdr:from>
    <xdr:to>
      <xdr:col>1</xdr:col>
      <xdr:colOff>752475</xdr:colOff>
      <xdr:row>10</xdr:row>
      <xdr:rowOff>152401</xdr:rowOff>
    </xdr:to>
    <xdr:sp macro="" textlink="">
      <xdr:nvSpPr>
        <xdr:cNvPr id="6149" name="Line 1">
          <a:extLst>
            <a:ext uri="{FF2B5EF4-FFF2-40B4-BE49-F238E27FC236}">
              <a16:creationId xmlns:a16="http://schemas.microsoft.com/office/drawing/2014/main" id="{00000000-0008-0000-0400-000005180000}"/>
            </a:ext>
          </a:extLst>
        </xdr:cNvPr>
        <xdr:cNvSpPr>
          <a:spLocks noChangeShapeType="1"/>
        </xdr:cNvSpPr>
      </xdr:nvSpPr>
      <xdr:spPr bwMode="auto">
        <a:xfrm flipH="1">
          <a:off x="800099" y="904876"/>
          <a:ext cx="200026" cy="971550"/>
        </a:xfrm>
        <a:prstGeom prst="line">
          <a:avLst/>
        </a:prstGeom>
        <a:noFill/>
        <a:ln w="9525">
          <a:solidFill>
            <a:srgbClr xmlns:mc="http://schemas.openxmlformats.org/markup-compatibility/2006" xmlns:a14="http://schemas.microsoft.com/office/drawing/2010/main" val="FF6600" mc:Ignorable="a14" a14:legacySpreadsheetColorIndex="53"/>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723900</xdr:colOff>
      <xdr:row>5</xdr:row>
      <xdr:rowOff>38100</xdr:rowOff>
    </xdr:from>
    <xdr:to>
      <xdr:col>3</xdr:col>
      <xdr:colOff>952500</xdr:colOff>
      <xdr:row>10</xdr:row>
      <xdr:rowOff>66675</xdr:rowOff>
    </xdr:to>
    <xdr:sp macro="" textlink="">
      <xdr:nvSpPr>
        <xdr:cNvPr id="6150" name="Line 2">
          <a:extLst>
            <a:ext uri="{FF2B5EF4-FFF2-40B4-BE49-F238E27FC236}">
              <a16:creationId xmlns:a16="http://schemas.microsoft.com/office/drawing/2014/main" id="{00000000-0008-0000-0400-000006180000}"/>
            </a:ext>
          </a:extLst>
        </xdr:cNvPr>
        <xdr:cNvSpPr>
          <a:spLocks noChangeShapeType="1"/>
        </xdr:cNvSpPr>
      </xdr:nvSpPr>
      <xdr:spPr bwMode="auto">
        <a:xfrm flipH="1">
          <a:off x="2914650" y="952500"/>
          <a:ext cx="228600" cy="838200"/>
        </a:xfrm>
        <a:prstGeom prst="line">
          <a:avLst/>
        </a:prstGeom>
        <a:noFill/>
        <a:ln w="9525">
          <a:solidFill>
            <a:srgbClr xmlns:mc="http://schemas.openxmlformats.org/markup-compatibility/2006" xmlns:a14="http://schemas.microsoft.com/office/drawing/2010/main" val="FF6600" mc:Ignorable="a14" a14:legacySpreadsheetColorIndex="53"/>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819150</xdr:colOff>
      <xdr:row>5</xdr:row>
      <xdr:rowOff>9525</xdr:rowOff>
    </xdr:from>
    <xdr:to>
      <xdr:col>5</xdr:col>
      <xdr:colOff>1114425</xdr:colOff>
      <xdr:row>10</xdr:row>
      <xdr:rowOff>76200</xdr:rowOff>
    </xdr:to>
    <xdr:sp macro="" textlink="">
      <xdr:nvSpPr>
        <xdr:cNvPr id="6151" name="Line 3">
          <a:extLst>
            <a:ext uri="{FF2B5EF4-FFF2-40B4-BE49-F238E27FC236}">
              <a16:creationId xmlns:a16="http://schemas.microsoft.com/office/drawing/2014/main" id="{00000000-0008-0000-0400-000007180000}"/>
            </a:ext>
          </a:extLst>
        </xdr:cNvPr>
        <xdr:cNvSpPr>
          <a:spLocks noChangeShapeType="1"/>
        </xdr:cNvSpPr>
      </xdr:nvSpPr>
      <xdr:spPr bwMode="auto">
        <a:xfrm>
          <a:off x="5000625" y="923925"/>
          <a:ext cx="295275" cy="876300"/>
        </a:xfrm>
        <a:prstGeom prst="line">
          <a:avLst/>
        </a:prstGeom>
        <a:noFill/>
        <a:ln w="9525">
          <a:solidFill>
            <a:srgbClr xmlns:mc="http://schemas.openxmlformats.org/markup-compatibility/2006" xmlns:a14="http://schemas.microsoft.com/office/drawing/2010/main" val="FF6600" mc:Ignorable="a14" a14:legacySpreadsheetColorIndex="53"/>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857250</xdr:colOff>
      <xdr:row>17</xdr:row>
      <xdr:rowOff>47625</xdr:rowOff>
    </xdr:from>
    <xdr:to>
      <xdr:col>5</xdr:col>
      <xdr:colOff>66675</xdr:colOff>
      <xdr:row>21</xdr:row>
      <xdr:rowOff>47625</xdr:rowOff>
    </xdr:to>
    <xdr:sp macro="" textlink="">
      <xdr:nvSpPr>
        <xdr:cNvPr id="6148" name="AutoShape 4">
          <a:extLst>
            <a:ext uri="{FF2B5EF4-FFF2-40B4-BE49-F238E27FC236}">
              <a16:creationId xmlns:a16="http://schemas.microsoft.com/office/drawing/2014/main" id="{00000000-0008-0000-0400-000004180000}"/>
            </a:ext>
          </a:extLst>
        </xdr:cNvPr>
        <xdr:cNvSpPr>
          <a:spLocks noChangeArrowheads="1"/>
        </xdr:cNvSpPr>
      </xdr:nvSpPr>
      <xdr:spPr bwMode="auto">
        <a:xfrm>
          <a:off x="3048000" y="2638425"/>
          <a:ext cx="1200150" cy="647700"/>
        </a:xfrm>
        <a:prstGeom prst="wedgeEllipseCallout">
          <a:avLst>
            <a:gd name="adj1" fmla="val 2380"/>
            <a:gd name="adj2" fmla="val 101472"/>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27432" tIns="22860" rIns="27432" bIns="0" anchor="t" upright="1"/>
        <a:lstStyle/>
        <a:p>
          <a:pPr algn="ctr" rtl="0">
            <a:defRPr sz="1000"/>
          </a:pPr>
          <a:r>
            <a:rPr lang="en-GB" sz="1000" b="0" i="0" u="none" strike="noStrike" baseline="0">
              <a:solidFill>
                <a:srgbClr val="FF6600"/>
              </a:solidFill>
              <a:latin typeface="Arial"/>
              <a:cs typeface="Arial"/>
            </a:rPr>
            <a:t>Click on the  Status tab now</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361950</xdr:colOff>
      <xdr:row>12</xdr:row>
      <xdr:rowOff>47625</xdr:rowOff>
    </xdr:from>
    <xdr:to>
      <xdr:col>4</xdr:col>
      <xdr:colOff>742950</xdr:colOff>
      <xdr:row>16</xdr:row>
      <xdr:rowOff>47625</xdr:rowOff>
    </xdr:to>
    <xdr:sp macro="" textlink="">
      <xdr:nvSpPr>
        <xdr:cNvPr id="4097" name="AutoShape 1">
          <a:extLst>
            <a:ext uri="{FF2B5EF4-FFF2-40B4-BE49-F238E27FC236}">
              <a16:creationId xmlns:a16="http://schemas.microsoft.com/office/drawing/2014/main" id="{00000000-0008-0000-0500-000001100000}"/>
            </a:ext>
          </a:extLst>
        </xdr:cNvPr>
        <xdr:cNvSpPr>
          <a:spLocks noChangeArrowheads="1"/>
        </xdr:cNvSpPr>
      </xdr:nvSpPr>
      <xdr:spPr bwMode="auto">
        <a:xfrm>
          <a:off x="3028950" y="2200275"/>
          <a:ext cx="1200150" cy="647700"/>
        </a:xfrm>
        <a:prstGeom prst="wedgeEllipseCallout">
          <a:avLst>
            <a:gd name="adj1" fmla="val 15079"/>
            <a:gd name="adj2" fmla="val 95588"/>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27432" tIns="22860" rIns="27432" bIns="0" anchor="t" upright="1"/>
        <a:lstStyle/>
        <a:p>
          <a:pPr algn="ctr" rtl="0">
            <a:defRPr sz="1000"/>
          </a:pPr>
          <a:r>
            <a:rPr lang="en-GB" sz="1000" b="0" i="0" u="none" strike="noStrike" baseline="0">
              <a:solidFill>
                <a:srgbClr val="FF6600"/>
              </a:solidFill>
              <a:latin typeface="Arial"/>
              <a:cs typeface="Arial"/>
            </a:rPr>
            <a:t>Click on the  Distances tab now</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485775</xdr:colOff>
      <xdr:row>13</xdr:row>
      <xdr:rowOff>85725</xdr:rowOff>
    </xdr:from>
    <xdr:to>
      <xdr:col>4</xdr:col>
      <xdr:colOff>371475</xdr:colOff>
      <xdr:row>17</xdr:row>
      <xdr:rowOff>85725</xdr:rowOff>
    </xdr:to>
    <xdr:sp macro="" textlink="">
      <xdr:nvSpPr>
        <xdr:cNvPr id="5122" name="AutoShape 2">
          <a:extLst>
            <a:ext uri="{FF2B5EF4-FFF2-40B4-BE49-F238E27FC236}">
              <a16:creationId xmlns:a16="http://schemas.microsoft.com/office/drawing/2014/main" id="{00000000-0008-0000-0600-000002140000}"/>
            </a:ext>
          </a:extLst>
        </xdr:cNvPr>
        <xdr:cNvSpPr>
          <a:spLocks noChangeArrowheads="1"/>
        </xdr:cNvSpPr>
      </xdr:nvSpPr>
      <xdr:spPr bwMode="auto">
        <a:xfrm>
          <a:off x="3543300" y="2190750"/>
          <a:ext cx="1200150" cy="647700"/>
        </a:xfrm>
        <a:prstGeom prst="wedgeEllipseCallout">
          <a:avLst>
            <a:gd name="adj1" fmla="val 14287"/>
            <a:gd name="adj2" fmla="val 104412"/>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27432" tIns="22860" rIns="27432" bIns="0" anchor="t" upright="1"/>
        <a:lstStyle/>
        <a:p>
          <a:pPr algn="ctr" rtl="0">
            <a:defRPr sz="1000"/>
          </a:pPr>
          <a:r>
            <a:rPr lang="en-GB" sz="1000" b="0" i="0" u="none" strike="noStrike" baseline="0">
              <a:solidFill>
                <a:srgbClr val="FF6600"/>
              </a:solidFill>
              <a:latin typeface="Arial"/>
              <a:cs typeface="Arial"/>
            </a:rPr>
            <a:t>Click on the  Multiple tab </a:t>
          </a:r>
        </a:p>
        <a:p>
          <a:pPr algn="ctr" rtl="0">
            <a:defRPr sz="1000"/>
          </a:pPr>
          <a:r>
            <a:rPr lang="en-GB" sz="1000" b="0" i="0" u="none" strike="noStrike" baseline="0">
              <a:solidFill>
                <a:srgbClr val="FF6600"/>
              </a:solidFill>
              <a:latin typeface="Arial"/>
              <a:cs typeface="Arial"/>
            </a:rPr>
            <a:t>now</a:t>
          </a:r>
        </a:p>
      </xdr:txBody>
    </xdr:sp>
    <xdr:clientData/>
  </xdr:twoCellAnchor>
  <xdr:twoCellAnchor>
    <xdr:from>
      <xdr:col>4</xdr:col>
      <xdr:colOff>333375</xdr:colOff>
      <xdr:row>2</xdr:row>
      <xdr:rowOff>123825</xdr:rowOff>
    </xdr:from>
    <xdr:to>
      <xdr:col>7</xdr:col>
      <xdr:colOff>457200</xdr:colOff>
      <xdr:row>4</xdr:row>
      <xdr:rowOff>142875</xdr:rowOff>
    </xdr:to>
    <xdr:sp macro="" textlink="">
      <xdr:nvSpPr>
        <xdr:cNvPr id="5123" name="AutoShape 3">
          <a:extLst>
            <a:ext uri="{FF2B5EF4-FFF2-40B4-BE49-F238E27FC236}">
              <a16:creationId xmlns:a16="http://schemas.microsoft.com/office/drawing/2014/main" id="{00000000-0008-0000-0600-000003140000}"/>
            </a:ext>
          </a:extLst>
        </xdr:cNvPr>
        <xdr:cNvSpPr>
          <a:spLocks/>
        </xdr:cNvSpPr>
      </xdr:nvSpPr>
      <xdr:spPr bwMode="auto">
        <a:xfrm>
          <a:off x="4705350" y="447675"/>
          <a:ext cx="1952625" cy="342900"/>
        </a:xfrm>
        <a:prstGeom prst="borderCallout2">
          <a:avLst>
            <a:gd name="adj1" fmla="val 33333"/>
            <a:gd name="adj2" fmla="val -3903"/>
            <a:gd name="adj3" fmla="val 33333"/>
            <a:gd name="adj4" fmla="val -3903"/>
            <a:gd name="adj5" fmla="val 169444"/>
            <a:gd name="adj6" fmla="val -90731"/>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22860" rIns="0" bIns="0" anchor="t" upright="1"/>
        <a:lstStyle/>
        <a:p>
          <a:pPr algn="l" rtl="0">
            <a:defRPr sz="1000"/>
          </a:pPr>
          <a:r>
            <a:rPr lang="en-GB" sz="1000" b="0" i="0" u="none" strike="noStrike" baseline="0">
              <a:solidFill>
                <a:srgbClr val="000000"/>
              </a:solidFill>
              <a:latin typeface="Arial"/>
              <a:cs typeface="Arial"/>
            </a:rPr>
            <a:t>You may need to select this cell and press F2 to re-calculate</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66675</xdr:colOff>
      <xdr:row>5</xdr:row>
      <xdr:rowOff>38100</xdr:rowOff>
    </xdr:from>
    <xdr:to>
      <xdr:col>3</xdr:col>
      <xdr:colOff>1552575</xdr:colOff>
      <xdr:row>5</xdr:row>
      <xdr:rowOff>628650</xdr:rowOff>
    </xdr:to>
    <xdr:pic>
      <xdr:nvPicPr>
        <xdr:cNvPr id="10247" name="Picture 2">
          <a:extLst>
            <a:ext uri="{FF2B5EF4-FFF2-40B4-BE49-F238E27FC236}">
              <a16:creationId xmlns:a16="http://schemas.microsoft.com/office/drawing/2014/main" id="{00000000-0008-0000-0700-0000072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71875" y="847725"/>
          <a:ext cx="14859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C0C0C0" mc:Ignorable="a14" a14:legacySpreadsheetColorIndex="22"/>
              </a:solidFill>
              <a:miter lim="800000"/>
              <a:headEnd/>
              <a:tailEnd/>
            </a14:hiddenLine>
          </a:ext>
        </a:extLst>
      </xdr:spPr>
    </xdr:pic>
    <xdr:clientData/>
  </xdr:twoCellAnchor>
  <xdr:twoCellAnchor editAs="oneCell">
    <xdr:from>
      <xdr:col>3</xdr:col>
      <xdr:colOff>114300</xdr:colOff>
      <xdr:row>6</xdr:row>
      <xdr:rowOff>47625</xdr:rowOff>
    </xdr:from>
    <xdr:to>
      <xdr:col>3</xdr:col>
      <xdr:colOff>1400175</xdr:colOff>
      <xdr:row>6</xdr:row>
      <xdr:rowOff>1171575</xdr:rowOff>
    </xdr:to>
    <xdr:pic>
      <xdr:nvPicPr>
        <xdr:cNvPr id="10248" name="Picture 3">
          <a:extLst>
            <a:ext uri="{FF2B5EF4-FFF2-40B4-BE49-F238E27FC236}">
              <a16:creationId xmlns:a16="http://schemas.microsoft.com/office/drawing/2014/main" id="{00000000-0008-0000-0700-0000082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19500" y="1524000"/>
          <a:ext cx="1285875" cy="112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314325</xdr:colOff>
      <xdr:row>7</xdr:row>
      <xdr:rowOff>123825</xdr:rowOff>
    </xdr:from>
    <xdr:to>
      <xdr:col>3</xdr:col>
      <xdr:colOff>1514475</xdr:colOff>
      <xdr:row>7</xdr:row>
      <xdr:rowOff>771525</xdr:rowOff>
    </xdr:to>
    <xdr:sp macro="" textlink="">
      <xdr:nvSpPr>
        <xdr:cNvPr id="7" name="AutoShape 6">
          <a:extLst>
            <a:ext uri="{FF2B5EF4-FFF2-40B4-BE49-F238E27FC236}">
              <a16:creationId xmlns:a16="http://schemas.microsoft.com/office/drawing/2014/main" id="{F7CC0F11-7AEC-4E60-84D4-7A29818238C8}"/>
            </a:ext>
          </a:extLst>
        </xdr:cNvPr>
        <xdr:cNvSpPr>
          <a:spLocks noChangeArrowheads="1"/>
        </xdr:cNvSpPr>
      </xdr:nvSpPr>
      <xdr:spPr bwMode="auto">
        <a:xfrm>
          <a:off x="3819525" y="4905375"/>
          <a:ext cx="1200150" cy="647700"/>
        </a:xfrm>
        <a:prstGeom prst="wedgeEllipseCallout">
          <a:avLst>
            <a:gd name="adj1" fmla="val 792"/>
            <a:gd name="adj2" fmla="val 82352"/>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27432" tIns="22860" rIns="27432" bIns="0" anchor="t" upright="1"/>
        <a:lstStyle/>
        <a:p>
          <a:pPr algn="ctr" rtl="0">
            <a:defRPr sz="1000"/>
          </a:pPr>
          <a:r>
            <a:rPr lang="en-GB" sz="1000" b="0" i="0" u="none" strike="noStrike" baseline="0">
              <a:solidFill>
                <a:srgbClr val="FF6600"/>
              </a:solidFill>
              <a:latin typeface="Arial"/>
              <a:cs typeface="Arial"/>
            </a:rPr>
            <a:t>Click on the  TSS tab</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28575</xdr:colOff>
      <xdr:row>10</xdr:row>
      <xdr:rowOff>57150</xdr:rowOff>
    </xdr:from>
    <xdr:to>
      <xdr:col>2</xdr:col>
      <xdr:colOff>4448175</xdr:colOff>
      <xdr:row>11</xdr:row>
      <xdr:rowOff>0</xdr:rowOff>
    </xdr:to>
    <xdr:pic>
      <xdr:nvPicPr>
        <xdr:cNvPr id="13322" name="Picture 1" descr="BestEECTSS">
          <a:extLst>
            <a:ext uri="{FF2B5EF4-FFF2-40B4-BE49-F238E27FC236}">
              <a16:creationId xmlns:a16="http://schemas.microsoft.com/office/drawing/2014/main" id="{00000000-0008-0000-0900-00000A3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 y="7286625"/>
          <a:ext cx="9029700" cy="339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4305300</xdr:colOff>
      <xdr:row>9</xdr:row>
      <xdr:rowOff>9525</xdr:rowOff>
    </xdr:from>
    <xdr:to>
      <xdr:col>2</xdr:col>
      <xdr:colOff>895350</xdr:colOff>
      <xdr:row>9</xdr:row>
      <xdr:rowOff>647700</xdr:rowOff>
    </xdr:to>
    <xdr:sp macro="" textlink="">
      <xdr:nvSpPr>
        <xdr:cNvPr id="13314" name="AutoShape 2">
          <a:extLst>
            <a:ext uri="{FF2B5EF4-FFF2-40B4-BE49-F238E27FC236}">
              <a16:creationId xmlns:a16="http://schemas.microsoft.com/office/drawing/2014/main" id="{00000000-0008-0000-0900-000002340000}"/>
            </a:ext>
          </a:extLst>
        </xdr:cNvPr>
        <xdr:cNvSpPr>
          <a:spLocks noChangeArrowheads="1"/>
        </xdr:cNvSpPr>
      </xdr:nvSpPr>
      <xdr:spPr bwMode="auto">
        <a:xfrm>
          <a:off x="4552950" y="6181725"/>
          <a:ext cx="1200150" cy="638175"/>
        </a:xfrm>
        <a:prstGeom prst="wedgeEllipseCallout">
          <a:avLst>
            <a:gd name="adj1" fmla="val 27778"/>
            <a:gd name="adj2" fmla="val 82838"/>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27432" tIns="22860" rIns="27432" bIns="0" anchor="t" upright="1"/>
        <a:lstStyle/>
        <a:p>
          <a:pPr algn="ctr" rtl="0">
            <a:defRPr sz="1000"/>
          </a:pPr>
          <a:r>
            <a:rPr lang="en-GB" sz="1000" b="0" i="0" u="none" strike="noStrike" baseline="0">
              <a:solidFill>
                <a:srgbClr val="FF6600"/>
              </a:solidFill>
              <a:latin typeface="Arial"/>
              <a:cs typeface="Arial"/>
            </a:rPr>
            <a:t>Click on the  Directions tab </a:t>
          </a:r>
        </a:p>
        <a:p>
          <a:pPr algn="ctr" rtl="0">
            <a:defRPr sz="1000"/>
          </a:pPr>
          <a:r>
            <a:rPr lang="en-GB" sz="1000" b="0" i="0" u="none" strike="noStrike" baseline="0">
              <a:solidFill>
                <a:srgbClr val="FF6600"/>
              </a:solidFill>
              <a:latin typeface="Arial"/>
              <a:cs typeface="Arial"/>
            </a:rPr>
            <a:t>now</a:t>
          </a:r>
        </a:p>
      </xdr:txBody>
    </xdr:sp>
    <xdr:clientData/>
  </xdr:twoCellAnchor>
  <xdr:twoCellAnchor editAs="oneCell">
    <xdr:from>
      <xdr:col>2</xdr:col>
      <xdr:colOff>190500</xdr:colOff>
      <xdr:row>3</xdr:row>
      <xdr:rowOff>19050</xdr:rowOff>
    </xdr:from>
    <xdr:to>
      <xdr:col>2</xdr:col>
      <xdr:colOff>1247775</xdr:colOff>
      <xdr:row>3</xdr:row>
      <xdr:rowOff>942975</xdr:rowOff>
    </xdr:to>
    <xdr:pic>
      <xdr:nvPicPr>
        <xdr:cNvPr id="13324" name="Picture 5" descr="t1">
          <a:extLst>
            <a:ext uri="{FF2B5EF4-FFF2-40B4-BE49-F238E27FC236}">
              <a16:creationId xmlns:a16="http://schemas.microsoft.com/office/drawing/2014/main" id="{00000000-0008-0000-0900-00000C3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48250" y="1495425"/>
          <a:ext cx="105727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142875</xdr:colOff>
      <xdr:row>5</xdr:row>
      <xdr:rowOff>0</xdr:rowOff>
    </xdr:from>
    <xdr:to>
      <xdr:col>2</xdr:col>
      <xdr:colOff>3600450</xdr:colOff>
      <xdr:row>5</xdr:row>
      <xdr:rowOff>1552575</xdr:rowOff>
    </xdr:to>
    <xdr:pic>
      <xdr:nvPicPr>
        <xdr:cNvPr id="13325" name="Picture 8" descr="t2">
          <a:extLst>
            <a:ext uri="{FF2B5EF4-FFF2-40B4-BE49-F238E27FC236}">
              <a16:creationId xmlns:a16="http://schemas.microsoft.com/office/drawing/2014/main" id="{00000000-0008-0000-0900-00000D34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000625" y="3000375"/>
          <a:ext cx="3457575" cy="1552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1533525</xdr:colOff>
      <xdr:row>4</xdr:row>
      <xdr:rowOff>161925</xdr:rowOff>
    </xdr:from>
    <xdr:to>
      <xdr:col>2</xdr:col>
      <xdr:colOff>1828800</xdr:colOff>
      <xdr:row>9</xdr:row>
      <xdr:rowOff>952500</xdr:rowOff>
    </xdr:to>
    <xdr:sp macro="" textlink="">
      <xdr:nvSpPr>
        <xdr:cNvPr id="13326" name="Line 9">
          <a:extLst>
            <a:ext uri="{FF2B5EF4-FFF2-40B4-BE49-F238E27FC236}">
              <a16:creationId xmlns:a16="http://schemas.microsoft.com/office/drawing/2014/main" id="{00000000-0008-0000-0900-00000E340000}"/>
            </a:ext>
          </a:extLst>
        </xdr:cNvPr>
        <xdr:cNvSpPr>
          <a:spLocks noChangeShapeType="1"/>
        </xdr:cNvSpPr>
      </xdr:nvSpPr>
      <xdr:spPr bwMode="auto">
        <a:xfrm>
          <a:off x="1781175" y="1638300"/>
          <a:ext cx="4905375" cy="5486400"/>
        </a:xfrm>
        <a:prstGeom prst="line">
          <a:avLst/>
        </a:prstGeom>
        <a:noFill/>
        <a:ln w="9525">
          <a:solidFill>
            <a:srgbClr xmlns:mc="http://schemas.openxmlformats.org/markup-compatibility/2006" xmlns:a14="http://schemas.microsoft.com/office/drawing/2010/main" val="FFCC99" mc:Ignorable="a14" a14:legacySpreadsheetColorIndex="47"/>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ustomProperty" Target="../customProperty13.bin"/><Relationship Id="rId2" Type="http://schemas.openxmlformats.org/officeDocument/2006/relationships/customProperty" Target="../customProperty12.bin"/><Relationship Id="rId1" Type="http://schemas.openxmlformats.org/officeDocument/2006/relationships/printerSettings" Target="../printerSettings/printerSettings9.bin"/><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ustomProperty" Target="../customProperty14.bin"/><Relationship Id="rId2" Type="http://schemas.openxmlformats.org/officeDocument/2006/relationships/hyperlink" Target="mailto:geodesix@calvert.ch" TargetMode="External"/><Relationship Id="rId1" Type="http://schemas.openxmlformats.org/officeDocument/2006/relationships/hyperlink" Target="https://developers.google.com/maps/faq?csw=1" TargetMode="External"/><Relationship Id="rId5" Type="http://schemas.openxmlformats.org/officeDocument/2006/relationships/drawing" Target="../drawings/drawing11.xml"/><Relationship Id="rId4" Type="http://schemas.openxmlformats.org/officeDocument/2006/relationships/customProperty" Target="../customProperty15.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customProperty" Target="../customProperty17.bin"/><Relationship Id="rId1" Type="http://schemas.openxmlformats.org/officeDocument/2006/relationships/customProperty" Target="../customProperty16.bin"/></Relationships>
</file>

<file path=xl/worksheets/_rels/sheet13.xml.rels><?xml version="1.0" encoding="UTF-8" standalone="yes"?>
<Relationships xmlns="http://schemas.openxmlformats.org/package/2006/relationships"><Relationship Id="rId3" Type="http://schemas.openxmlformats.org/officeDocument/2006/relationships/customProperty" Target="../customProperty19.bin"/><Relationship Id="rId2" Type="http://schemas.openxmlformats.org/officeDocument/2006/relationships/customProperty" Target="../customProperty18.bin"/><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ustomProperty" Target="../customProperty21.bin"/><Relationship Id="rId1" Type="http://schemas.openxmlformats.org/officeDocument/2006/relationships/customProperty" Target="../customProperty20.bin"/></Relationships>
</file>

<file path=xl/worksheets/_rels/sheet15.xml.rels><?xml version="1.0" encoding="UTF-8" standalone="yes"?>
<Relationships xmlns="http://schemas.openxmlformats.org/package/2006/relationships"><Relationship Id="rId2" Type="http://schemas.openxmlformats.org/officeDocument/2006/relationships/customProperty" Target="../customProperty23.bin"/><Relationship Id="rId1" Type="http://schemas.openxmlformats.org/officeDocument/2006/relationships/customProperty" Target="../customProperty22.bin"/></Relationships>
</file>

<file path=xl/worksheets/_rels/sheet16.xml.rels><?xml version="1.0" encoding="UTF-8" standalone="yes"?>
<Relationships xmlns="http://schemas.openxmlformats.org/package/2006/relationships"><Relationship Id="rId2" Type="http://schemas.openxmlformats.org/officeDocument/2006/relationships/customProperty" Target="../customProperty25.bin"/><Relationship Id="rId1" Type="http://schemas.openxmlformats.org/officeDocument/2006/relationships/customProperty" Target="../customProperty24.bin"/></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4.bin"/><Relationship Id="rId2" Type="http://schemas.openxmlformats.org/officeDocument/2006/relationships/customProperty" Target="../customProperty3.bin"/><Relationship Id="rId1" Type="http://schemas.openxmlformats.org/officeDocument/2006/relationships/printerSettings" Target="../printerSettings/printerSettings2.bin"/><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ustomProperty" Target="../customProperty6.bin"/><Relationship Id="rId2" Type="http://schemas.openxmlformats.org/officeDocument/2006/relationships/customProperty" Target="../customProperty5.bin"/><Relationship Id="rId1" Type="http://schemas.openxmlformats.org/officeDocument/2006/relationships/printerSettings" Target="../printerSettings/printerSettings3.bin"/><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ustomProperty" Target="../customProperty8.bin"/><Relationship Id="rId7" Type="http://schemas.openxmlformats.org/officeDocument/2006/relationships/drawing" Target="../drawings/drawing4.xml"/><Relationship Id="rId2" Type="http://schemas.openxmlformats.org/officeDocument/2006/relationships/customProperty" Target="../customProperty7.bin"/><Relationship Id="rId1" Type="http://schemas.openxmlformats.org/officeDocument/2006/relationships/printerSettings" Target="../printerSettings/printerSettings4.bin"/><Relationship Id="rId6" Type="http://schemas.openxmlformats.org/officeDocument/2006/relationships/customProperty" Target="../customProperty11.bin"/><Relationship Id="rId5" Type="http://schemas.openxmlformats.org/officeDocument/2006/relationships/customProperty" Target="../customProperty10.bin"/><Relationship Id="rId4" Type="http://schemas.openxmlformats.org/officeDocument/2006/relationships/customProperty" Target="../customProperty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en.wikipedia.org/wiki/Simulated_annealing" TargetMode="External"/><Relationship Id="rId1" Type="http://schemas.openxmlformats.org/officeDocument/2006/relationships/hyperlink" Target="https://en.wikipedia.org/wiki/Travelling_salesman_problem"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98DBE-94DA-4317-937C-D021C85C0839}">
  <sheetPr codeName="Sheet18"/>
  <dimension ref="A1:B12"/>
  <sheetViews>
    <sheetView showGridLines="0" showRowColHeaders="0" workbookViewId="0"/>
  </sheetViews>
  <sheetFormatPr defaultColWidth="0" defaultRowHeight="15" zeroHeight="1" x14ac:dyDescent="0.2"/>
  <cols>
    <col min="1" max="1" width="4" style="74" customWidth="1"/>
    <col min="2" max="2" width="95" style="74" customWidth="1"/>
    <col min="3" max="16384" width="9.140625" style="74" hidden="1"/>
  </cols>
  <sheetData>
    <row r="1" spans="2:2" x14ac:dyDescent="0.2"/>
    <row r="2" spans="2:2" x14ac:dyDescent="0.2">
      <c r="B2" s="74" t="s">
        <v>433</v>
      </c>
    </row>
    <row r="3" spans="2:2" x14ac:dyDescent="0.2"/>
    <row r="4" spans="2:2" x14ac:dyDescent="0.2">
      <c r="B4" s="74" t="s">
        <v>434</v>
      </c>
    </row>
    <row r="5" spans="2:2" x14ac:dyDescent="0.2"/>
    <row r="6" spans="2:2" x14ac:dyDescent="0.2">
      <c r="B6" s="74" t="s">
        <v>431</v>
      </c>
    </row>
    <row r="7" spans="2:2" x14ac:dyDescent="0.2"/>
    <row r="8" spans="2:2" x14ac:dyDescent="0.2"/>
    <row r="9" spans="2:2" x14ac:dyDescent="0.2"/>
    <row r="10" spans="2:2" x14ac:dyDescent="0.2"/>
    <row r="11" spans="2:2" x14ac:dyDescent="0.2"/>
    <row r="12" spans="2:2" x14ac:dyDescent="0.2"/>
  </sheetData>
  <pageMargins left="0.7" right="0.7" top="0.75" bottom="0.75" header="0.3" footer="0.3"/>
  <pageSetup paperSize="9" orientation="portrait" r:id="rId1"/>
  <customProperties>
    <customPr name="display" r:id="rId2"/>
    <customPr name="Guid" r:id="rId3"/>
  </customProperties>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dimension ref="B1:F38"/>
  <sheetViews>
    <sheetView showGridLines="0" workbookViewId="0">
      <selection activeCell="B3" sqref="B3"/>
    </sheetView>
  </sheetViews>
  <sheetFormatPr defaultColWidth="0" defaultRowHeight="12.75" zeroHeight="1" x14ac:dyDescent="0.2"/>
  <cols>
    <col min="1" max="1" width="3.7109375" customWidth="1"/>
    <col min="2" max="2" width="35.7109375" customWidth="1"/>
    <col min="3" max="4" width="12.140625" customWidth="1"/>
    <col min="5" max="5" width="12.28515625" customWidth="1"/>
    <col min="6" max="8" width="9.140625" customWidth="1"/>
  </cols>
  <sheetData>
    <row r="1" spans="2:4" x14ac:dyDescent="0.2"/>
    <row r="2" spans="2:4" x14ac:dyDescent="0.2">
      <c r="B2" t="s">
        <v>1136</v>
      </c>
    </row>
    <row r="3" spans="2:4" x14ac:dyDescent="0.2"/>
    <row r="4" spans="2:4" x14ac:dyDescent="0.2">
      <c r="B4" s="36" t="s">
        <v>199</v>
      </c>
      <c r="C4" t="s">
        <v>192</v>
      </c>
    </row>
    <row r="5" spans="2:4" x14ac:dyDescent="0.2">
      <c r="C5" t="s">
        <v>193</v>
      </c>
    </row>
    <row r="6" spans="2:4" x14ac:dyDescent="0.2">
      <c r="C6" t="s">
        <v>194</v>
      </c>
    </row>
    <row r="7" spans="2:4" x14ac:dyDescent="0.2">
      <c r="C7" t="s">
        <v>447</v>
      </c>
    </row>
    <row r="8" spans="2:4" x14ac:dyDescent="0.2">
      <c r="C8" t="s">
        <v>207</v>
      </c>
    </row>
    <row r="9" spans="2:4" x14ac:dyDescent="0.2"/>
    <row r="10" spans="2:4" x14ac:dyDescent="0.2">
      <c r="B10" t="s">
        <v>135</v>
      </c>
    </row>
    <row r="11" spans="2:4" x14ac:dyDescent="0.2">
      <c r="B11" s="35" t="s">
        <v>195</v>
      </c>
      <c r="C11" s="75">
        <f>_xll.GeodesiX.UDF.Travel("distance","Paris","Lyon","driving")/1000</f>
        <v>465.67500000000001</v>
      </c>
      <c r="D11" s="20" t="s">
        <v>198</v>
      </c>
    </row>
    <row r="12" spans="2:4" x14ac:dyDescent="0.2">
      <c r="B12" s="35" t="s">
        <v>196</v>
      </c>
      <c r="C12" s="95">
        <f>_xll.GeodesiX.UDF.Travel("duration","Paris","Lyon","driving")</f>
        <v>0.19295138888888899</v>
      </c>
      <c r="D12" s="20" t="s">
        <v>197</v>
      </c>
    </row>
    <row r="13" spans="2:4" x14ac:dyDescent="0.2"/>
    <row r="14" spans="2:4" x14ac:dyDescent="0.2">
      <c r="B14" t="s">
        <v>350</v>
      </c>
    </row>
    <row r="15" spans="2:4" x14ac:dyDescent="0.2">
      <c r="B15" t="s">
        <v>351</v>
      </c>
    </row>
    <row r="16" spans="2:4" x14ac:dyDescent="0.2"/>
    <row r="17" spans="2:6" x14ac:dyDescent="0.2">
      <c r="B17" t="s">
        <v>200</v>
      </c>
    </row>
    <row r="18" spans="2:6" x14ac:dyDescent="0.2">
      <c r="B18" t="s">
        <v>437</v>
      </c>
    </row>
    <row r="19" spans="2:6" x14ac:dyDescent="0.2">
      <c r="B19" t="s">
        <v>201</v>
      </c>
    </row>
    <row r="20" spans="2:6" x14ac:dyDescent="0.2"/>
    <row r="21" spans="2:6" x14ac:dyDescent="0.2">
      <c r="B21" s="37" t="s">
        <v>142</v>
      </c>
      <c r="C21" s="38" t="s">
        <v>127</v>
      </c>
      <c r="D21" s="38" t="s">
        <v>128</v>
      </c>
      <c r="E21" s="38" t="s">
        <v>126</v>
      </c>
    </row>
    <row r="22" spans="2:6" x14ac:dyDescent="0.2">
      <c r="B22" s="39" t="s">
        <v>382</v>
      </c>
      <c r="C22" s="40">
        <f>_xll.GeodesiX.UDF.Geocode(C$21,$B22)</f>
        <v>40.781324099999999</v>
      </c>
      <c r="D22" s="40">
        <f>_xll.GeodesiX.UDF.Geocode(D$21,$B22)</f>
        <v>-73.973988199999994</v>
      </c>
      <c r="E22" s="40" t="str">
        <f>_xll.GeodesiX.UDF.Geocode(E$21,$B22)</f>
        <v>OK</v>
      </c>
    </row>
    <row r="23" spans="2:6" ht="23.25" customHeight="1" x14ac:dyDescent="0.2">
      <c r="B23" s="41" t="s">
        <v>353</v>
      </c>
      <c r="C23" s="40">
        <f>_xll.GeodesiX.UDF.Geocode(C$21,$B23)</f>
        <v>40.794574799999999</v>
      </c>
      <c r="D23" s="40">
        <f>_xll.GeodesiX.UDF.Geocode(D$21,$B23)</f>
        <v>-73.959881499999995</v>
      </c>
      <c r="E23" s="40" t="str">
        <f>_xll.GeodesiX.UDF.Geocode(E$21,$B23)</f>
        <v>OK</v>
      </c>
    </row>
    <row r="24" spans="2:6" x14ac:dyDescent="0.2">
      <c r="B24" s="12"/>
      <c r="C24" s="30"/>
      <c r="D24" s="30"/>
      <c r="E24" s="30"/>
    </row>
    <row r="25" spans="2:6" x14ac:dyDescent="0.2">
      <c r="B25" s="42" t="s">
        <v>174</v>
      </c>
      <c r="C25" s="38" t="s">
        <v>175</v>
      </c>
      <c r="D25" s="38" t="s">
        <v>176</v>
      </c>
      <c r="E25" s="38" t="s">
        <v>126</v>
      </c>
    </row>
    <row r="26" spans="2:6" x14ac:dyDescent="0.2">
      <c r="B26" s="43" t="s">
        <v>177</v>
      </c>
      <c r="C26" s="44">
        <f>_xll.GeodesiX.UDF.Travel(C$25,$B$22,$B$23,$B26)</f>
        <v>1853</v>
      </c>
      <c r="D26" s="96">
        <f>_xll.GeodesiX.UDF.Travel(D$25,$B$22,$B$23,$B26)</f>
        <v>4.4097222222222203E-3</v>
      </c>
      <c r="E26" s="63" t="str">
        <f>_xll.GeodesiX.UDF.Travel(E$25,$B$22,$B$23,$B26)</f>
        <v>OK</v>
      </c>
    </row>
    <row r="27" spans="2:6" x14ac:dyDescent="0.2">
      <c r="B27" s="43" t="s">
        <v>178</v>
      </c>
      <c r="C27" s="44">
        <f>_xll.GeodesiX.UDF.Travel(C$25,$B$22,$B$23,$B27)</f>
        <v>3040</v>
      </c>
      <c r="D27" s="96">
        <f>_xll.GeodesiX.UDF.Travel(D$25,$B$22,$B$23,$B27)</f>
        <v>6.8518518518518503E-3</v>
      </c>
      <c r="E27" s="63" t="str">
        <f>_xll.GeodesiX.UDF.Travel(E$25,$B$22,$B$23,$B27)</f>
        <v>OK</v>
      </c>
    </row>
    <row r="28" spans="2:6" x14ac:dyDescent="0.2">
      <c r="B28" s="43" t="s">
        <v>179</v>
      </c>
      <c r="C28" s="44">
        <f>_xll.GeodesiX.UDF.Travel(C$25,$B$22,$B$23,$B28)</f>
        <v>1989</v>
      </c>
      <c r="D28" s="96">
        <f>_xll.GeodesiX.UDF.Travel(D$25,$B$22,$B$23,$B28)</f>
        <v>1.85532407407407E-2</v>
      </c>
      <c r="E28" s="63" t="str">
        <f>_xll.GeodesiX.UDF.Travel(E$25,$B$22,$B$23,$B28)</f>
        <v>OK</v>
      </c>
    </row>
    <row r="29" spans="2:6" x14ac:dyDescent="0.2">
      <c r="B29" s="43" t="s">
        <v>180</v>
      </c>
      <c r="C29" s="44">
        <f>_xll.GeodesiX.UDF.GreatCircleDistance(C22,D22,C23,D23)</f>
        <v>1892.8709275116885</v>
      </c>
      <c r="D29" s="34"/>
      <c r="E29" s="30"/>
    </row>
    <row r="30" spans="2:6" x14ac:dyDescent="0.2">
      <c r="B30" s="31"/>
      <c r="C30" s="33"/>
      <c r="D30" s="32"/>
      <c r="E30" s="12"/>
    </row>
    <row r="31" spans="2:6" x14ac:dyDescent="0.2">
      <c r="B31" t="s">
        <v>202</v>
      </c>
    </row>
    <row r="32" spans="2:6" x14ac:dyDescent="0.2">
      <c r="B32" s="43" t="s">
        <v>181</v>
      </c>
      <c r="C32" s="45">
        <f>C27/C26</f>
        <v>1.6405828386400432</v>
      </c>
      <c r="D32" s="111" t="s">
        <v>182</v>
      </c>
      <c r="E32" s="112"/>
      <c r="F32" s="12"/>
    </row>
    <row r="33" spans="2:5" x14ac:dyDescent="0.2">
      <c r="B33" s="43" t="s">
        <v>183</v>
      </c>
      <c r="C33" s="45">
        <f>C28/C27</f>
        <v>0.65427631578947365</v>
      </c>
      <c r="D33" s="111" t="s">
        <v>184</v>
      </c>
      <c r="E33" s="112"/>
    </row>
    <row r="34" spans="2:5" x14ac:dyDescent="0.2">
      <c r="B34" s="43" t="s">
        <v>185</v>
      </c>
      <c r="C34" s="46">
        <f>C29/C28</f>
        <v>0.95166964681331745</v>
      </c>
      <c r="D34" s="111" t="s">
        <v>186</v>
      </c>
      <c r="E34" s="112"/>
    </row>
    <row r="35" spans="2:5" x14ac:dyDescent="0.2">
      <c r="B35" s="30"/>
      <c r="C35" s="33"/>
      <c r="D35" s="34"/>
      <c r="E35" s="34"/>
    </row>
    <row r="36" spans="2:5" x14ac:dyDescent="0.2">
      <c r="B36" s="43" t="s">
        <v>187</v>
      </c>
      <c r="C36" s="46">
        <f>D27/D26</f>
        <v>1.5538057742782156</v>
      </c>
      <c r="D36" s="111" t="s">
        <v>188</v>
      </c>
      <c r="E36" s="112"/>
    </row>
    <row r="37" spans="2:5" x14ac:dyDescent="0.2">
      <c r="B37" s="43" t="s">
        <v>189</v>
      </c>
      <c r="C37" s="46">
        <f>D28/D27</f>
        <v>2.7077702702702648</v>
      </c>
      <c r="D37" s="111" t="s">
        <v>190</v>
      </c>
      <c r="E37" s="112"/>
    </row>
    <row r="38" spans="2:5" x14ac:dyDescent="0.2"/>
  </sheetData>
  <mergeCells count="5">
    <mergeCell ref="D36:E36"/>
    <mergeCell ref="D37:E37"/>
    <mergeCell ref="D32:E32"/>
    <mergeCell ref="D33:E33"/>
    <mergeCell ref="D34:E34"/>
  </mergeCells>
  <phoneticPr fontId="2" type="noConversion"/>
  <pageMargins left="0.75" right="0.75" top="1" bottom="1" header="0.5" footer="0.5"/>
  <pageSetup paperSize="9" orientation="portrait" r:id="rId1"/>
  <headerFooter alignWithMargins="0"/>
  <customProperties>
    <customPr name="display" r:id="rId2"/>
    <customPr name="Guid" r:id="rId3"/>
  </customProperties>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A1:K20"/>
  <sheetViews>
    <sheetView showGridLines="0" showRowColHeaders="0" workbookViewId="0"/>
  </sheetViews>
  <sheetFormatPr defaultColWidth="0" defaultRowHeight="12.75" zeroHeight="1" x14ac:dyDescent="0.2"/>
  <cols>
    <col min="1" max="1" width="3.7109375" style="12" customWidth="1"/>
    <col min="2" max="2" width="5.42578125" style="12" customWidth="1"/>
    <col min="3" max="3" width="12.5703125" style="12" customWidth="1"/>
    <col min="4" max="4" width="4.7109375" style="12" customWidth="1"/>
    <col min="5" max="9" width="9.140625" style="12" customWidth="1"/>
    <col min="10" max="10" width="11.42578125" style="12" customWidth="1"/>
    <col min="11" max="11" width="3.28515625" style="12" customWidth="1"/>
    <col min="12" max="16384" width="9.140625" style="12" hidden="1"/>
  </cols>
  <sheetData>
    <row r="1" spans="2:10" x14ac:dyDescent="0.2"/>
    <row r="2" spans="2:10" x14ac:dyDescent="0.2">
      <c r="B2" s="80" t="s">
        <v>172</v>
      </c>
    </row>
    <row r="3" spans="2:10" x14ac:dyDescent="0.2"/>
    <row r="4" spans="2:10" x14ac:dyDescent="0.2">
      <c r="B4" s="81" t="s">
        <v>439</v>
      </c>
      <c r="C4" s="82"/>
      <c r="D4" s="82"/>
      <c r="E4" s="82"/>
      <c r="F4" s="82"/>
      <c r="G4" s="82"/>
      <c r="H4" s="82"/>
      <c r="I4" s="82"/>
      <c r="J4" s="83"/>
    </row>
    <row r="5" spans="2:10" x14ac:dyDescent="0.2">
      <c r="B5" s="84"/>
      <c r="J5" s="85"/>
    </row>
    <row r="6" spans="2:10" x14ac:dyDescent="0.2">
      <c r="B6" s="84" t="s">
        <v>171</v>
      </c>
      <c r="D6" s="113" t="s">
        <v>438</v>
      </c>
      <c r="E6" s="113"/>
      <c r="F6" s="113"/>
      <c r="G6" s="113"/>
      <c r="H6" s="113"/>
      <c r="I6" s="113"/>
      <c r="J6" s="114"/>
    </row>
    <row r="7" spans="2:10" x14ac:dyDescent="0.2">
      <c r="B7" s="84"/>
      <c r="C7" s="86"/>
      <c r="J7" s="85"/>
    </row>
    <row r="8" spans="2:10" x14ac:dyDescent="0.2">
      <c r="B8" s="87" t="s">
        <v>440</v>
      </c>
      <c r="C8" s="88"/>
      <c r="D8" s="88"/>
      <c r="E8" s="88"/>
      <c r="F8" s="88"/>
      <c r="G8" s="88"/>
      <c r="H8" s="88"/>
      <c r="I8" s="88"/>
      <c r="J8" s="89"/>
    </row>
    <row r="9" spans="2:10" x14ac:dyDescent="0.2"/>
    <row r="10" spans="2:10" x14ac:dyDescent="0.2">
      <c r="B10" s="12" t="s">
        <v>421</v>
      </c>
    </row>
    <row r="11" spans="2:10" x14ac:dyDescent="0.2"/>
    <row r="12" spans="2:10" x14ac:dyDescent="0.2">
      <c r="B12" s="12" t="s">
        <v>152</v>
      </c>
      <c r="E12" s="115" t="s">
        <v>153</v>
      </c>
      <c r="F12" s="115"/>
      <c r="G12" s="115"/>
      <c r="H12" s="115"/>
    </row>
    <row r="13" spans="2:10" x14ac:dyDescent="0.2"/>
    <row r="14" spans="2:10" x14ac:dyDescent="0.2"/>
    <row r="15" spans="2:10" x14ac:dyDescent="0.2"/>
    <row r="16" spans="2:10" x14ac:dyDescent="0.2"/>
    <row r="17" ht="11.25" customHeight="1" x14ac:dyDescent="0.2"/>
    <row r="18" x14ac:dyDescent="0.2"/>
    <row r="19" x14ac:dyDescent="0.2"/>
    <row r="20" x14ac:dyDescent="0.2"/>
  </sheetData>
  <mergeCells count="2">
    <mergeCell ref="D6:J6"/>
    <mergeCell ref="E12:H12"/>
  </mergeCells>
  <phoneticPr fontId="2" type="noConversion"/>
  <hyperlinks>
    <hyperlink ref="D6" r:id="rId1" location="usage_apis" xr:uid="{00000000-0004-0000-0A00-000000000000}"/>
    <hyperlink ref="E12" r:id="rId2" xr:uid="{00000000-0004-0000-0A00-000001000000}"/>
  </hyperlinks>
  <pageMargins left="0.75" right="0.75" top="1" bottom="1" header="0.5" footer="0.5"/>
  <headerFooter alignWithMargins="0"/>
  <customProperties>
    <customPr name="display" r:id="rId3"/>
    <customPr name="Guid" r:id="rId4"/>
  </customProperties>
  <drawing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X30"/>
  <sheetViews>
    <sheetView workbookViewId="0">
      <selection activeCell="N25" sqref="N25"/>
    </sheetView>
  </sheetViews>
  <sheetFormatPr defaultColWidth="0" defaultRowHeight="12.75" zeroHeight="1" x14ac:dyDescent="0.2"/>
  <cols>
    <col min="1" max="1" width="11.28515625" bestFit="1" customWidth="1"/>
    <col min="2" max="2" width="9.140625" customWidth="1"/>
    <col min="3" max="3" width="10.28515625" customWidth="1"/>
    <col min="4" max="4" width="5.85546875" customWidth="1"/>
    <col min="5" max="6" width="5.5703125" customWidth="1"/>
    <col min="7" max="11" width="9.140625" customWidth="1"/>
    <col min="12" max="12" width="10.85546875" style="66" bestFit="1" customWidth="1"/>
    <col min="13" max="13" width="9.28515625" style="66" bestFit="1" customWidth="1"/>
    <col min="14" max="14" width="10.85546875" style="66" bestFit="1" customWidth="1"/>
    <col min="15" max="15" width="9.140625" customWidth="1"/>
    <col min="16" max="16" width="10.7109375" customWidth="1"/>
    <col min="17" max="17" width="8.42578125" customWidth="1"/>
    <col min="18" max="18" width="19.5703125" customWidth="1"/>
    <col min="19" max="19" width="8.140625" customWidth="1"/>
    <col min="20" max="20" width="12.140625" customWidth="1"/>
    <col min="21" max="21" width="5" customWidth="1"/>
    <col min="22" max="22" width="5.85546875" customWidth="1"/>
    <col min="23" max="23" width="10.5703125" customWidth="1"/>
    <col min="24" max="24" width="0" hidden="1" customWidth="1"/>
    <col min="25" max="16384" width="9.140625" hidden="1"/>
  </cols>
  <sheetData>
    <row r="1" spans="1:23" s="92" customFormat="1" ht="38.25" x14ac:dyDescent="0.2">
      <c r="A1" s="91" t="s">
        <v>457</v>
      </c>
      <c r="B1" s="91" t="s">
        <v>127</v>
      </c>
      <c r="C1" s="91" t="s">
        <v>128</v>
      </c>
      <c r="D1" s="91" t="s">
        <v>210</v>
      </c>
      <c r="E1" s="91" t="s">
        <v>211</v>
      </c>
      <c r="F1" s="91" t="s">
        <v>1035</v>
      </c>
      <c r="G1" s="92" t="s">
        <v>126</v>
      </c>
      <c r="H1" s="92" t="s">
        <v>212</v>
      </c>
      <c r="I1" s="92" t="s">
        <v>213</v>
      </c>
      <c r="J1" s="92" t="s">
        <v>214</v>
      </c>
      <c r="K1" s="93" t="s">
        <v>215</v>
      </c>
      <c r="L1" s="94" t="s">
        <v>216</v>
      </c>
      <c r="M1" s="94" t="s">
        <v>217</v>
      </c>
      <c r="N1" s="94" t="s">
        <v>354</v>
      </c>
      <c r="O1" s="92" t="s">
        <v>218</v>
      </c>
      <c r="P1" s="92" t="s">
        <v>449</v>
      </c>
      <c r="Q1" s="92" t="s">
        <v>450</v>
      </c>
      <c r="R1" s="92" t="s">
        <v>451</v>
      </c>
      <c r="S1" s="92" t="s">
        <v>452</v>
      </c>
      <c r="T1" s="92" t="s">
        <v>453</v>
      </c>
      <c r="U1" s="92" t="s">
        <v>454</v>
      </c>
      <c r="V1" s="92" t="s">
        <v>455</v>
      </c>
      <c r="W1" s="92" t="s">
        <v>456</v>
      </c>
    </row>
    <row r="2" spans="1:23" x14ac:dyDescent="0.2">
      <c r="A2" s="47" t="str">
        <f>I2</f>
        <v>Vienna</v>
      </c>
      <c r="B2" s="47">
        <f>_xll.GeodesiX.UDF.Geocode(B$1,$H2 &amp; " " &amp; $I2)</f>
        <v>48.208166400000003</v>
      </c>
      <c r="C2" s="47">
        <f>_xll.GeodesiX.UDF.Geocode(C$1,$A2)</f>
        <v>16.371864299999999</v>
      </c>
      <c r="D2" s="47" t="s">
        <v>219</v>
      </c>
      <c r="E2" s="47" t="str">
        <f>"&lt;table&gt;" &amp; P2 &amp; Q2 &amp; R2 &amp; S2 &amp; T2 &amp; U2 &amp; V2 &amp; W2 &amp; "&lt;/table&gt;"</f>
        <v>&lt;table&gt;&lt;tr&gt;&lt;td&gt;State&lt;/td&gt;&lt;td&gt;Austria&lt;/td&gt;&lt;/tr&gt;&lt;tr&gt;&lt;td&gt;Capital&lt;/td&gt;&lt;td&gt;Vienna&lt;/td&gt;&lt;/tr&gt;&lt;tr&gt;&lt;td&gt;Constitutional name&lt;/td&gt;&lt;td&gt;Republik Österreich&lt;/td&gt;&lt;/tr&gt;&lt;tr&gt;&lt;td&gt;Joined&lt;/td&gt;&lt;td&gt;1995&lt;/td&gt;&lt;/tr&gt;&lt;tr&gt;&lt;td&gt;Population&lt;/td&gt;&lt;td&gt;8,372,930&lt;/td&gt;&lt;/tr&gt;&lt;tr&gt;&lt;td&gt;km²&lt;/td&gt;&lt;td&gt;83,871&lt;/td&gt;&lt;/tr&gt;&lt;tr&gt;&lt;td&gt;GDP/Capita&lt;/td&gt;&lt;td&gt;38,838&lt;/td&gt;&lt;/tr&gt;&lt;tr&gt;&lt;td&gt;Currency&lt;/td&gt;&lt;td&gt;Euro&lt;/td&gt;&lt;/tr&gt;&lt;/table&gt;</v>
      </c>
      <c r="F2" s="47" t="str">
        <f>"https://biogeo.ucdavis.edu/data/gadm3.6/kmz/gadm36_" &amp; VLOOKUP(H2,Countries!A:D,3,FALSE) &amp; "_0.kmz"</f>
        <v>https://biogeo.ucdavis.edu/data/gadm3.6/kmz/gadm36_AUT_0.kmz</v>
      </c>
      <c r="G2" t="str">
        <f>_xll.GeodesiX.UDF.Geocode(G$1,$A2)</f>
        <v>OK</v>
      </c>
      <c r="H2" t="s">
        <v>220</v>
      </c>
      <c r="I2" t="s">
        <v>221</v>
      </c>
      <c r="J2" t="s">
        <v>222</v>
      </c>
      <c r="K2" s="35">
        <v>1995</v>
      </c>
      <c r="L2" s="65">
        <v>8372930</v>
      </c>
      <c r="M2" s="65">
        <v>83871</v>
      </c>
      <c r="N2" s="65">
        <v>38838</v>
      </c>
      <c r="O2" t="s">
        <v>223</v>
      </c>
      <c r="P2" t="str">
        <f t="shared" ref="P2:P28" si="0">"&lt;tr&gt;&lt;td&gt;" &amp; H$1&amp; "&lt;/td&gt;&lt;td&gt;" &amp; H2 &amp; "&lt;/td&gt;&lt;/tr&gt;"</f>
        <v>&lt;tr&gt;&lt;td&gt;State&lt;/td&gt;&lt;td&gt;Austria&lt;/td&gt;&lt;/tr&gt;</v>
      </c>
      <c r="Q2" t="str">
        <f t="shared" ref="Q2:Q28" si="1">"&lt;tr&gt;&lt;td&gt;" &amp; I$1&amp; "&lt;/td&gt;&lt;td&gt;" &amp; I2 &amp; "&lt;/td&gt;&lt;/tr&gt;"</f>
        <v>&lt;tr&gt;&lt;td&gt;Capital&lt;/td&gt;&lt;td&gt;Vienna&lt;/td&gt;&lt;/tr&gt;</v>
      </c>
      <c r="R2" t="str">
        <f t="shared" ref="R2:R28" si="2">"&lt;tr&gt;&lt;td&gt;" &amp; J$1&amp; "&lt;/td&gt;&lt;td&gt;" &amp; J2 &amp; "&lt;/td&gt;&lt;/tr&gt;"</f>
        <v>&lt;tr&gt;&lt;td&gt;Constitutional name&lt;/td&gt;&lt;td&gt;Republik Österreich&lt;/td&gt;&lt;/tr&gt;</v>
      </c>
      <c r="S2" t="str">
        <f t="shared" ref="S2:S28" si="3">"&lt;tr&gt;&lt;td&gt;" &amp; K$1&amp; "&lt;/td&gt;&lt;td&gt;" &amp; K2 &amp; "&lt;/td&gt;&lt;/tr&gt;"</f>
        <v>&lt;tr&gt;&lt;td&gt;Joined&lt;/td&gt;&lt;td&gt;1995&lt;/td&gt;&lt;/tr&gt;</v>
      </c>
      <c r="T2" t="str">
        <f>"&lt;tr&gt;&lt;td&gt;" &amp; L$1&amp; "&lt;/td&gt;&lt;td&gt;" &amp; TEXT(L2,"#,##0") &amp; "&lt;/td&gt;&lt;/tr&gt;"</f>
        <v>&lt;tr&gt;&lt;td&gt;Population&lt;/td&gt;&lt;td&gt;8,372,930&lt;/td&gt;&lt;/tr&gt;</v>
      </c>
      <c r="U2" t="str">
        <f>"&lt;tr&gt;&lt;td&gt;" &amp; M$1&amp; "&lt;/td&gt;&lt;td&gt;" &amp; TEXT(M2,"#,##0") &amp; "&lt;/td&gt;&lt;/tr&gt;"</f>
        <v>&lt;tr&gt;&lt;td&gt;km²&lt;/td&gt;&lt;td&gt;83,871&lt;/td&gt;&lt;/tr&gt;</v>
      </c>
      <c r="V2" t="str">
        <f>"&lt;tr&gt;&lt;td&gt;" &amp; N$1&amp; "&lt;/td&gt;&lt;td&gt;" &amp;TEXT( N2,"#,##0") &amp; "&lt;/td&gt;&lt;/tr&gt;"</f>
        <v>&lt;tr&gt;&lt;td&gt;GDP/Capita&lt;/td&gt;&lt;td&gt;38,838&lt;/td&gt;&lt;/tr&gt;</v>
      </c>
      <c r="W2" t="str">
        <f t="shared" ref="W2:W28" si="4">"&lt;tr&gt;&lt;td&gt;" &amp; O$1&amp; "&lt;/td&gt;&lt;td&gt;" &amp; O2 &amp; "&lt;/td&gt;&lt;/tr&gt;"</f>
        <v>&lt;tr&gt;&lt;td&gt;Currency&lt;/td&gt;&lt;td&gt;Euro&lt;/td&gt;&lt;/tr&gt;</v>
      </c>
    </row>
    <row r="3" spans="1:23" x14ac:dyDescent="0.2">
      <c r="A3" s="47" t="str">
        <f t="shared" ref="A3:A28" si="5">I3</f>
        <v>Brussels</v>
      </c>
      <c r="B3" s="47">
        <f>_xll.GeodesiX.UDF.Geocode(B$1,$H3 &amp; " " &amp; $I3)</f>
        <v>50.826045299999997</v>
      </c>
      <c r="C3" s="47">
        <f>_xll.GeodesiX.UDF.Geocode(C$1,$A3)</f>
        <v>4.3802051999999998</v>
      </c>
      <c r="D3" s="47" t="s">
        <v>224</v>
      </c>
      <c r="E3" s="47" t="str">
        <f t="shared" ref="E3:E28" si="6">"&lt;table&gt;" &amp; P3 &amp; Q3 &amp; R3 &amp; S3 &amp; T3 &amp; U3 &amp; V3 &amp; W3 &amp; "&lt;/table&gt;"</f>
        <v>&lt;table&gt;&lt;tr&gt;&lt;td&gt;State&lt;/td&gt;&lt;td&gt;Belgium&lt;/td&gt;&lt;/tr&gt;&lt;tr&gt;&lt;td&gt;Capital&lt;/td&gt;&lt;td&gt;Brussels&lt;/td&gt;&lt;/tr&gt;&lt;tr&gt;&lt;td&gt;Constitutional name&lt;/td&gt;&lt;td&gt;Koninkrijk België&lt;/td&gt;&lt;/tr&gt;&lt;tr&gt;&lt;td&gt;Joined&lt;/td&gt;&lt;td&gt;Founder&lt;/td&gt;&lt;/tr&gt;&lt;tr&gt;&lt;td&gt;Population&lt;/td&gt;&lt;td&gt;10,827,519&lt;/td&gt;&lt;/tr&gt;&lt;tr&gt;&lt;td&gt;km²&lt;/td&gt;&lt;td&gt;30,528&lt;/td&gt;&lt;/tr&gt;&lt;tr&gt;&lt;td&gt;GDP/Capita&lt;/td&gt;&lt;td&gt;35,421&lt;/td&gt;&lt;/tr&gt;&lt;tr&gt;&lt;td&gt;Currency&lt;/td&gt;&lt;td&gt;Euro&lt;/td&gt;&lt;/tr&gt;&lt;/table&gt;</v>
      </c>
      <c r="F3" s="47" t="str">
        <f>"https://biogeo.ucdavis.edu/data/gadm3.6/kmz/gadm36_" &amp; VLOOKUP(H3,Countries!A:D,3,FALSE) &amp; "_0.kmz"</f>
        <v>https://biogeo.ucdavis.edu/data/gadm3.6/kmz/gadm36_BEL_0.kmz</v>
      </c>
      <c r="G3" t="str">
        <f>_xll.GeodesiX.UDF.Geocode(G$1,$A3)</f>
        <v>OK</v>
      </c>
      <c r="H3" t="s">
        <v>225</v>
      </c>
      <c r="I3" t="s">
        <v>226</v>
      </c>
      <c r="J3" t="s">
        <v>227</v>
      </c>
      <c r="K3" s="35" t="s">
        <v>228</v>
      </c>
      <c r="L3" s="65">
        <v>10827519</v>
      </c>
      <c r="M3" s="65">
        <v>30528</v>
      </c>
      <c r="N3" s="65">
        <v>35421</v>
      </c>
      <c r="O3" t="s">
        <v>223</v>
      </c>
      <c r="P3" t="str">
        <f t="shared" si="0"/>
        <v>&lt;tr&gt;&lt;td&gt;State&lt;/td&gt;&lt;td&gt;Belgium&lt;/td&gt;&lt;/tr&gt;</v>
      </c>
      <c r="Q3" t="str">
        <f t="shared" si="1"/>
        <v>&lt;tr&gt;&lt;td&gt;Capital&lt;/td&gt;&lt;td&gt;Brussels&lt;/td&gt;&lt;/tr&gt;</v>
      </c>
      <c r="R3" t="str">
        <f t="shared" si="2"/>
        <v>&lt;tr&gt;&lt;td&gt;Constitutional name&lt;/td&gt;&lt;td&gt;Koninkrijk België&lt;/td&gt;&lt;/tr&gt;</v>
      </c>
      <c r="S3" t="str">
        <f t="shared" si="3"/>
        <v>&lt;tr&gt;&lt;td&gt;Joined&lt;/td&gt;&lt;td&gt;Founder&lt;/td&gt;&lt;/tr&gt;</v>
      </c>
      <c r="T3" t="str">
        <f t="shared" ref="T3:T28" si="7">"&lt;tr&gt;&lt;td&gt;" &amp; L$1&amp; "&lt;/td&gt;&lt;td&gt;" &amp; TEXT(L3,"#,##0") &amp; "&lt;/td&gt;&lt;/tr&gt;"</f>
        <v>&lt;tr&gt;&lt;td&gt;Population&lt;/td&gt;&lt;td&gt;10,827,519&lt;/td&gt;&lt;/tr&gt;</v>
      </c>
      <c r="U3" t="str">
        <f t="shared" ref="U3:U28" si="8">"&lt;tr&gt;&lt;td&gt;" &amp; M$1&amp; "&lt;/td&gt;&lt;td&gt;" &amp; TEXT(M3,"#,##0") &amp; "&lt;/td&gt;&lt;/tr&gt;"</f>
        <v>&lt;tr&gt;&lt;td&gt;km²&lt;/td&gt;&lt;td&gt;30,528&lt;/td&gt;&lt;/tr&gt;</v>
      </c>
      <c r="V3" t="str">
        <f t="shared" ref="V3:V28" si="9">"&lt;tr&gt;&lt;td&gt;" &amp; N$1&amp; "&lt;/td&gt;&lt;td&gt;" &amp;TEXT( N3,"#,##0") &amp; "&lt;/td&gt;&lt;/tr&gt;"</f>
        <v>&lt;tr&gt;&lt;td&gt;GDP/Capita&lt;/td&gt;&lt;td&gt;35,421&lt;/td&gt;&lt;/tr&gt;</v>
      </c>
      <c r="W3" t="str">
        <f t="shared" si="4"/>
        <v>&lt;tr&gt;&lt;td&gt;Currency&lt;/td&gt;&lt;td&gt;Euro&lt;/td&gt;&lt;/tr&gt;</v>
      </c>
    </row>
    <row r="4" spans="1:23" x14ac:dyDescent="0.2">
      <c r="A4" s="47" t="str">
        <f t="shared" si="5"/>
        <v>Sofia</v>
      </c>
      <c r="B4" s="47">
        <f>_xll.GeodesiX.UDF.Geocode(B$1,$H4 &amp; " " &amp; $I4)</f>
        <v>42.697708200000001</v>
      </c>
      <c r="C4" s="47">
        <f>_xll.GeodesiX.UDF.Geocode(C$1,$A4)</f>
        <v>23.3218675</v>
      </c>
      <c r="D4" s="47" t="s">
        <v>229</v>
      </c>
      <c r="E4" s="47" t="str">
        <f t="shared" si="6"/>
        <v>&lt;table&gt;&lt;tr&gt;&lt;td&gt;State&lt;/td&gt;&lt;td&gt;Bulgaria&lt;/td&gt;&lt;/tr&gt;&lt;tr&gt;&lt;td&gt;Capital&lt;/td&gt;&lt;td&gt;Sofia&lt;/td&gt;&lt;/tr&gt;&lt;tr&gt;&lt;td&gt;Constitutional name&lt;/td&gt;&lt;td&gt;Република България&lt;/td&gt;&lt;/tr&gt;&lt;tr&gt;&lt;td&gt;Joined&lt;/td&gt;&lt;td&gt;2007&lt;/td&gt;&lt;/tr&gt;&lt;tr&gt;&lt;td&gt;Population&lt;/td&gt;&lt;td&gt;7,576,751&lt;/td&gt;&lt;/tr&gt;&lt;tr&gt;&lt;td&gt;km²&lt;/td&gt;&lt;td&gt;110,910&lt;/td&gt;&lt;/tr&gt;&lt;tr&gt;&lt;td&gt;GDP/Capita&lt;/td&gt;&lt;td&gt;11,900&lt;/td&gt;&lt;/tr&gt;&lt;tr&gt;&lt;td&gt;Currency&lt;/td&gt;&lt;td&gt;Bulgarian Lev&lt;/td&gt;&lt;/tr&gt;&lt;/table&gt;</v>
      </c>
      <c r="F4" s="47" t="str">
        <f>"https://biogeo.ucdavis.edu/data/gadm3.6/kmz/gadm36_" &amp; VLOOKUP(H4,Countries!A:D,3,FALSE) &amp; "_0.kmz"</f>
        <v>https://biogeo.ucdavis.edu/data/gadm3.6/kmz/gadm36_BGR_0.kmz</v>
      </c>
      <c r="G4" t="str">
        <f>_xll.GeodesiX.UDF.Geocode(G$1,$A4)</f>
        <v>OK</v>
      </c>
      <c r="H4" t="s">
        <v>230</v>
      </c>
      <c r="I4" t="s">
        <v>231</v>
      </c>
      <c r="J4" t="s">
        <v>232</v>
      </c>
      <c r="K4" s="35">
        <v>2007</v>
      </c>
      <c r="L4" s="65">
        <v>7576751</v>
      </c>
      <c r="M4" s="65">
        <v>110910</v>
      </c>
      <c r="N4" s="65">
        <v>11900</v>
      </c>
      <c r="O4" t="s">
        <v>233</v>
      </c>
      <c r="P4" t="str">
        <f t="shared" si="0"/>
        <v>&lt;tr&gt;&lt;td&gt;State&lt;/td&gt;&lt;td&gt;Bulgaria&lt;/td&gt;&lt;/tr&gt;</v>
      </c>
      <c r="Q4" t="str">
        <f t="shared" si="1"/>
        <v>&lt;tr&gt;&lt;td&gt;Capital&lt;/td&gt;&lt;td&gt;Sofia&lt;/td&gt;&lt;/tr&gt;</v>
      </c>
      <c r="R4" t="str">
        <f t="shared" si="2"/>
        <v>&lt;tr&gt;&lt;td&gt;Constitutional name&lt;/td&gt;&lt;td&gt;Република България&lt;/td&gt;&lt;/tr&gt;</v>
      </c>
      <c r="S4" t="str">
        <f t="shared" si="3"/>
        <v>&lt;tr&gt;&lt;td&gt;Joined&lt;/td&gt;&lt;td&gt;2007&lt;/td&gt;&lt;/tr&gt;</v>
      </c>
      <c r="T4" t="str">
        <f t="shared" si="7"/>
        <v>&lt;tr&gt;&lt;td&gt;Population&lt;/td&gt;&lt;td&gt;7,576,751&lt;/td&gt;&lt;/tr&gt;</v>
      </c>
      <c r="U4" t="str">
        <f t="shared" si="8"/>
        <v>&lt;tr&gt;&lt;td&gt;km²&lt;/td&gt;&lt;td&gt;110,910&lt;/td&gt;&lt;/tr&gt;</v>
      </c>
      <c r="V4" t="str">
        <f t="shared" si="9"/>
        <v>&lt;tr&gt;&lt;td&gt;GDP/Capita&lt;/td&gt;&lt;td&gt;11,900&lt;/td&gt;&lt;/tr&gt;</v>
      </c>
      <c r="W4" t="str">
        <f t="shared" si="4"/>
        <v>&lt;tr&gt;&lt;td&gt;Currency&lt;/td&gt;&lt;td&gt;Bulgarian Lev&lt;/td&gt;&lt;/tr&gt;</v>
      </c>
    </row>
    <row r="5" spans="1:23" x14ac:dyDescent="0.2">
      <c r="A5" s="47" t="str">
        <f t="shared" si="5"/>
        <v>Nicosia</v>
      </c>
      <c r="B5" s="47">
        <f>_xll.GeodesiX.UDF.Geocode(B$1,$H5 &amp; " " &amp; $I5)</f>
        <v>35.1855659</v>
      </c>
      <c r="C5" s="47">
        <f>_xll.GeodesiX.UDF.Geocode(C$1,$A5)</f>
        <v>33.382276400000002</v>
      </c>
      <c r="D5" s="47" t="s">
        <v>234</v>
      </c>
      <c r="E5" s="47" t="str">
        <f t="shared" si="6"/>
        <v>&lt;table&gt;&lt;tr&gt;&lt;td&gt;State&lt;/td&gt;&lt;td&gt;Cyprus&lt;/td&gt;&lt;/tr&gt;&lt;tr&gt;&lt;td&gt;Capital&lt;/td&gt;&lt;td&gt;Nicosia&lt;/td&gt;&lt;/tr&gt;&lt;tr&gt;&lt;td&gt;Constitutional name&lt;/td&gt;&lt;td&gt;Κυπριακή Δημοκρατία&lt;/td&gt;&lt;/tr&gt;&lt;tr&gt;&lt;td&gt;Joined&lt;/td&gt;&lt;td&gt;2004&lt;/td&gt;&lt;/tr&gt;&lt;tr&gt;&lt;td&gt;Population&lt;/td&gt;&lt;td&gt;801,851&lt;/td&gt;&lt;/tr&gt;&lt;tr&gt;&lt;td&gt;km²&lt;/td&gt;&lt;td&gt;9,251&lt;/td&gt;&lt;/tr&gt;&lt;tr&gt;&lt;td&gt;GDP/Capita&lt;/td&gt;&lt;td&gt;28,544&lt;/td&gt;&lt;/tr&gt;&lt;tr&gt;&lt;td&gt;Currency&lt;/td&gt;&lt;td&gt;Euro&lt;/td&gt;&lt;/tr&gt;&lt;/table&gt;</v>
      </c>
      <c r="F5" s="47" t="str">
        <f>"https://biogeo.ucdavis.edu/data/gadm3.6/kmz/gadm36_" &amp; VLOOKUP(H5,Countries!A:D,3,FALSE) &amp; "_0.kmz"</f>
        <v>https://biogeo.ucdavis.edu/data/gadm3.6/kmz/gadm36_CYP_0.kmz</v>
      </c>
      <c r="G5" t="str">
        <f>_xll.GeodesiX.UDF.Geocode(G$1,$A5)</f>
        <v>OK</v>
      </c>
      <c r="H5" t="s">
        <v>235</v>
      </c>
      <c r="I5" t="s">
        <v>236</v>
      </c>
      <c r="J5" t="s">
        <v>237</v>
      </c>
      <c r="K5" s="35">
        <v>2004</v>
      </c>
      <c r="L5" s="65">
        <v>801851</v>
      </c>
      <c r="M5" s="65">
        <v>9251</v>
      </c>
      <c r="N5" s="65">
        <v>28544</v>
      </c>
      <c r="O5" t="s">
        <v>223</v>
      </c>
      <c r="P5" t="str">
        <f t="shared" si="0"/>
        <v>&lt;tr&gt;&lt;td&gt;State&lt;/td&gt;&lt;td&gt;Cyprus&lt;/td&gt;&lt;/tr&gt;</v>
      </c>
      <c r="Q5" t="str">
        <f t="shared" si="1"/>
        <v>&lt;tr&gt;&lt;td&gt;Capital&lt;/td&gt;&lt;td&gt;Nicosia&lt;/td&gt;&lt;/tr&gt;</v>
      </c>
      <c r="R5" t="str">
        <f t="shared" si="2"/>
        <v>&lt;tr&gt;&lt;td&gt;Constitutional name&lt;/td&gt;&lt;td&gt;Κυπριακή Δημοκρατία&lt;/td&gt;&lt;/tr&gt;</v>
      </c>
      <c r="S5" t="str">
        <f t="shared" si="3"/>
        <v>&lt;tr&gt;&lt;td&gt;Joined&lt;/td&gt;&lt;td&gt;2004&lt;/td&gt;&lt;/tr&gt;</v>
      </c>
      <c r="T5" t="str">
        <f t="shared" si="7"/>
        <v>&lt;tr&gt;&lt;td&gt;Population&lt;/td&gt;&lt;td&gt;801,851&lt;/td&gt;&lt;/tr&gt;</v>
      </c>
      <c r="U5" t="str">
        <f t="shared" si="8"/>
        <v>&lt;tr&gt;&lt;td&gt;km²&lt;/td&gt;&lt;td&gt;9,251&lt;/td&gt;&lt;/tr&gt;</v>
      </c>
      <c r="V5" t="str">
        <f t="shared" si="9"/>
        <v>&lt;tr&gt;&lt;td&gt;GDP/Capita&lt;/td&gt;&lt;td&gt;28,544&lt;/td&gt;&lt;/tr&gt;</v>
      </c>
      <c r="W5" t="str">
        <f t="shared" si="4"/>
        <v>&lt;tr&gt;&lt;td&gt;Currency&lt;/td&gt;&lt;td&gt;Euro&lt;/td&gt;&lt;/tr&gt;</v>
      </c>
    </row>
    <row r="6" spans="1:23" x14ac:dyDescent="0.2">
      <c r="A6" s="47" t="str">
        <f t="shared" si="5"/>
        <v>Prague</v>
      </c>
      <c r="B6" s="47">
        <f>_xll.GeodesiX.UDF.Geocode(B$1,$H6 &amp; " " &amp; $I6)</f>
        <v>50.075538100000003</v>
      </c>
      <c r="C6" s="47">
        <f>_xll.GeodesiX.UDF.Geocode(C$1,$A6)</f>
        <v>14.4378005</v>
      </c>
      <c r="D6" s="47" t="s">
        <v>238</v>
      </c>
      <c r="E6" s="47" t="str">
        <f t="shared" si="6"/>
        <v>&lt;table&gt;&lt;tr&gt;&lt;td&gt;State&lt;/td&gt;&lt;td&gt;Czechia&lt;/td&gt;&lt;/tr&gt;&lt;tr&gt;&lt;td&gt;Capital&lt;/td&gt;&lt;td&gt;Prague&lt;/td&gt;&lt;/tr&gt;&lt;tr&gt;&lt;td&gt;Constitutional name&lt;/td&gt;&lt;td&gt;Česká republika&lt;/td&gt;&lt;/tr&gt;&lt;tr&gt;&lt;td&gt;Joined&lt;/td&gt;&lt;td&gt;2004&lt;/td&gt;&lt;/tr&gt;&lt;tr&gt;&lt;td&gt;Population&lt;/td&gt;&lt;td&gt;10,512,397&lt;/td&gt;&lt;/tr&gt;&lt;tr&gt;&lt;td&gt;km²&lt;/td&gt;&lt;td&gt;78,866&lt;/td&gt;&lt;/tr&gt;&lt;tr&gt;&lt;td&gt;GDP/Capita&lt;/td&gt;&lt;td&gt;24,093&lt;/td&gt;&lt;/tr&gt;&lt;tr&gt;&lt;td&gt;Currency&lt;/td&gt;&lt;td&gt;Czech koruna&lt;/td&gt;&lt;/tr&gt;&lt;/table&gt;</v>
      </c>
      <c r="F6" s="47" t="str">
        <f>"https://biogeo.ucdavis.edu/data/gadm3.6/kmz/gadm36_" &amp; VLOOKUP(H6,Countries!A:D,3,FALSE) &amp; "_0.kmz"</f>
        <v>https://biogeo.ucdavis.edu/data/gadm3.6/kmz/gadm36_CZE_0.kmz</v>
      </c>
      <c r="G6" t="str">
        <f>_xll.GeodesiX.UDF.Geocode(G$1,$A6)</f>
        <v>OK</v>
      </c>
      <c r="H6" t="s">
        <v>424</v>
      </c>
      <c r="I6" t="s">
        <v>239</v>
      </c>
      <c r="J6" t="s">
        <v>240</v>
      </c>
      <c r="K6" s="35">
        <v>2004</v>
      </c>
      <c r="L6" s="65">
        <v>10512397</v>
      </c>
      <c r="M6" s="65">
        <v>78866</v>
      </c>
      <c r="N6" s="65">
        <v>24093</v>
      </c>
      <c r="O6" t="s">
        <v>241</v>
      </c>
      <c r="P6" t="str">
        <f t="shared" si="0"/>
        <v>&lt;tr&gt;&lt;td&gt;State&lt;/td&gt;&lt;td&gt;Czechia&lt;/td&gt;&lt;/tr&gt;</v>
      </c>
      <c r="Q6" t="str">
        <f t="shared" si="1"/>
        <v>&lt;tr&gt;&lt;td&gt;Capital&lt;/td&gt;&lt;td&gt;Prague&lt;/td&gt;&lt;/tr&gt;</v>
      </c>
      <c r="R6" t="str">
        <f t="shared" si="2"/>
        <v>&lt;tr&gt;&lt;td&gt;Constitutional name&lt;/td&gt;&lt;td&gt;Česká republika&lt;/td&gt;&lt;/tr&gt;</v>
      </c>
      <c r="S6" t="str">
        <f t="shared" si="3"/>
        <v>&lt;tr&gt;&lt;td&gt;Joined&lt;/td&gt;&lt;td&gt;2004&lt;/td&gt;&lt;/tr&gt;</v>
      </c>
      <c r="T6" t="str">
        <f t="shared" si="7"/>
        <v>&lt;tr&gt;&lt;td&gt;Population&lt;/td&gt;&lt;td&gt;10,512,397&lt;/td&gt;&lt;/tr&gt;</v>
      </c>
      <c r="U6" t="str">
        <f t="shared" si="8"/>
        <v>&lt;tr&gt;&lt;td&gt;km²&lt;/td&gt;&lt;td&gt;78,866&lt;/td&gt;&lt;/tr&gt;</v>
      </c>
      <c r="V6" t="str">
        <f t="shared" si="9"/>
        <v>&lt;tr&gt;&lt;td&gt;GDP/Capita&lt;/td&gt;&lt;td&gt;24,093&lt;/td&gt;&lt;/tr&gt;</v>
      </c>
      <c r="W6" t="str">
        <f t="shared" si="4"/>
        <v>&lt;tr&gt;&lt;td&gt;Currency&lt;/td&gt;&lt;td&gt;Czech koruna&lt;/td&gt;&lt;/tr&gt;</v>
      </c>
    </row>
    <row r="7" spans="1:23" x14ac:dyDescent="0.2">
      <c r="A7" s="47" t="str">
        <f t="shared" si="5"/>
        <v>Copenhagen</v>
      </c>
      <c r="B7" s="47">
        <f>_xll.GeodesiX.UDF.Geocode(B$1,$H7 &amp; " " &amp; $I7)</f>
        <v>55.676096800000003</v>
      </c>
      <c r="C7" s="47">
        <f>_xll.GeodesiX.UDF.Geocode(C$1,$A7)</f>
        <v>12.568337100000001</v>
      </c>
      <c r="D7" s="47" t="s">
        <v>242</v>
      </c>
      <c r="E7" s="47" t="str">
        <f t="shared" si="6"/>
        <v>&lt;table&gt;&lt;tr&gt;&lt;td&gt;State&lt;/td&gt;&lt;td&gt;Denmark&lt;/td&gt;&lt;/tr&gt;&lt;tr&gt;&lt;td&gt;Capital&lt;/td&gt;&lt;td&gt;Copenhagen&lt;/td&gt;&lt;/tr&gt;&lt;tr&gt;&lt;td&gt;Constitutional name&lt;/td&gt;&lt;td&gt;Kongeriget Danmark&lt;/td&gt;&lt;/tr&gt;&lt;tr&gt;&lt;td&gt;Joined&lt;/td&gt;&lt;td&gt;1973&lt;/td&gt;&lt;/tr&gt;&lt;tr&gt;&lt;td&gt;Population&lt;/td&gt;&lt;td&gt;5,547,088&lt;/td&gt;&lt;/tr&gt;&lt;tr&gt;&lt;td&gt;km²&lt;/td&gt;&lt;td&gt;43,094&lt;/td&gt;&lt;/tr&gt;&lt;tr&gt;&lt;td&gt;GDP/Capita&lt;/td&gt;&lt;td&gt;35,757&lt;/td&gt;&lt;/tr&gt;&lt;tr&gt;&lt;td&gt;Currency&lt;/td&gt;&lt;td&gt;Danish krone&lt;/td&gt;&lt;/tr&gt;&lt;/table&gt;</v>
      </c>
      <c r="F7" s="47" t="str">
        <f>"https://biogeo.ucdavis.edu/data/gadm3.6/kmz/gadm36_" &amp; VLOOKUP(H7,Countries!A:D,3,FALSE) &amp; "_0.kmz"</f>
        <v>https://biogeo.ucdavis.edu/data/gadm3.6/kmz/gadm36_DNK_0.kmz</v>
      </c>
      <c r="G7" t="str">
        <f>_xll.GeodesiX.UDF.Geocode(G$1,$A7)</f>
        <v>OK</v>
      </c>
      <c r="H7" t="s">
        <v>243</v>
      </c>
      <c r="I7" t="s">
        <v>244</v>
      </c>
      <c r="J7" t="s">
        <v>245</v>
      </c>
      <c r="K7" s="35">
        <v>1973</v>
      </c>
      <c r="L7" s="65">
        <v>5547088</v>
      </c>
      <c r="M7" s="65">
        <v>43094</v>
      </c>
      <c r="N7" s="65">
        <v>35757</v>
      </c>
      <c r="O7" t="s">
        <v>246</v>
      </c>
      <c r="P7" t="str">
        <f t="shared" si="0"/>
        <v>&lt;tr&gt;&lt;td&gt;State&lt;/td&gt;&lt;td&gt;Denmark&lt;/td&gt;&lt;/tr&gt;</v>
      </c>
      <c r="Q7" t="str">
        <f t="shared" si="1"/>
        <v>&lt;tr&gt;&lt;td&gt;Capital&lt;/td&gt;&lt;td&gt;Copenhagen&lt;/td&gt;&lt;/tr&gt;</v>
      </c>
      <c r="R7" t="str">
        <f t="shared" si="2"/>
        <v>&lt;tr&gt;&lt;td&gt;Constitutional name&lt;/td&gt;&lt;td&gt;Kongeriget Danmark&lt;/td&gt;&lt;/tr&gt;</v>
      </c>
      <c r="S7" t="str">
        <f t="shared" si="3"/>
        <v>&lt;tr&gt;&lt;td&gt;Joined&lt;/td&gt;&lt;td&gt;1973&lt;/td&gt;&lt;/tr&gt;</v>
      </c>
      <c r="T7" t="str">
        <f t="shared" si="7"/>
        <v>&lt;tr&gt;&lt;td&gt;Population&lt;/td&gt;&lt;td&gt;5,547,088&lt;/td&gt;&lt;/tr&gt;</v>
      </c>
      <c r="U7" t="str">
        <f t="shared" si="8"/>
        <v>&lt;tr&gt;&lt;td&gt;km²&lt;/td&gt;&lt;td&gt;43,094&lt;/td&gt;&lt;/tr&gt;</v>
      </c>
      <c r="V7" t="str">
        <f t="shared" si="9"/>
        <v>&lt;tr&gt;&lt;td&gt;GDP/Capita&lt;/td&gt;&lt;td&gt;35,757&lt;/td&gt;&lt;/tr&gt;</v>
      </c>
      <c r="W7" t="str">
        <f t="shared" si="4"/>
        <v>&lt;tr&gt;&lt;td&gt;Currency&lt;/td&gt;&lt;td&gt;Danish krone&lt;/td&gt;&lt;/tr&gt;</v>
      </c>
    </row>
    <row r="8" spans="1:23" x14ac:dyDescent="0.2">
      <c r="A8" s="47" t="str">
        <f t="shared" si="5"/>
        <v>Tallinn</v>
      </c>
      <c r="B8" s="47">
        <f>_xll.GeodesiX.UDF.Geocode(B$1,$H8 &amp; " " &amp; $I8)</f>
        <v>59.436960800000001</v>
      </c>
      <c r="C8" s="47">
        <f>_xll.GeodesiX.UDF.Geocode(C$1,$A8)</f>
        <v>24.7535746</v>
      </c>
      <c r="D8" s="47" t="s">
        <v>247</v>
      </c>
      <c r="E8" s="47" t="str">
        <f t="shared" si="6"/>
        <v>&lt;table&gt;&lt;tr&gt;&lt;td&gt;State&lt;/td&gt;&lt;td&gt;Estonia&lt;/td&gt;&lt;/tr&gt;&lt;tr&gt;&lt;td&gt;Capital&lt;/td&gt;&lt;td&gt;Tallinn&lt;/td&gt;&lt;/tr&gt;&lt;tr&gt;&lt;td&gt;Constitutional name&lt;/td&gt;&lt;td&gt;Eesti Vabariik&lt;/td&gt;&lt;/tr&gt;&lt;tr&gt;&lt;td&gt;Joined&lt;/td&gt;&lt;td&gt;2004&lt;/td&gt;&lt;/tr&gt;&lt;tr&gt;&lt;td&gt;Population&lt;/td&gt;&lt;td&gt;1,340,274&lt;/td&gt;&lt;/tr&gt;&lt;tr&gt;&lt;td&gt;km²&lt;/td&gt;&lt;td&gt;45,226&lt;/td&gt;&lt;/tr&gt;&lt;tr&gt;&lt;td&gt;GDP/Capita&lt;/td&gt;&lt;td&gt;17,908&lt;/td&gt;&lt;/tr&gt;&lt;tr&gt;&lt;td&gt;Currency&lt;/td&gt;&lt;td&gt;Euro&lt;/td&gt;&lt;/tr&gt;&lt;/table&gt;</v>
      </c>
      <c r="F8" s="47" t="str">
        <f>"https://biogeo.ucdavis.edu/data/gadm3.6/kmz/gadm36_" &amp; VLOOKUP(H8,Countries!A:D,3,FALSE) &amp; "_0.kmz"</f>
        <v>https://biogeo.ucdavis.edu/data/gadm3.6/kmz/gadm36_EST_0.kmz</v>
      </c>
      <c r="G8" t="str">
        <f>_xll.GeodesiX.UDF.Geocode(G$1,$A8)</f>
        <v>OK</v>
      </c>
      <c r="H8" t="s">
        <v>248</v>
      </c>
      <c r="I8" t="s">
        <v>249</v>
      </c>
      <c r="J8" t="s">
        <v>250</v>
      </c>
      <c r="K8" s="35">
        <v>2004</v>
      </c>
      <c r="L8" s="65">
        <v>1340274</v>
      </c>
      <c r="M8" s="65">
        <v>45226</v>
      </c>
      <c r="N8" s="65">
        <v>17908</v>
      </c>
      <c r="O8" t="s">
        <v>223</v>
      </c>
      <c r="P8" t="str">
        <f t="shared" si="0"/>
        <v>&lt;tr&gt;&lt;td&gt;State&lt;/td&gt;&lt;td&gt;Estonia&lt;/td&gt;&lt;/tr&gt;</v>
      </c>
      <c r="Q8" t="str">
        <f t="shared" si="1"/>
        <v>&lt;tr&gt;&lt;td&gt;Capital&lt;/td&gt;&lt;td&gt;Tallinn&lt;/td&gt;&lt;/tr&gt;</v>
      </c>
      <c r="R8" t="str">
        <f t="shared" si="2"/>
        <v>&lt;tr&gt;&lt;td&gt;Constitutional name&lt;/td&gt;&lt;td&gt;Eesti Vabariik&lt;/td&gt;&lt;/tr&gt;</v>
      </c>
      <c r="S8" t="str">
        <f t="shared" si="3"/>
        <v>&lt;tr&gt;&lt;td&gt;Joined&lt;/td&gt;&lt;td&gt;2004&lt;/td&gt;&lt;/tr&gt;</v>
      </c>
      <c r="T8" t="str">
        <f t="shared" si="7"/>
        <v>&lt;tr&gt;&lt;td&gt;Population&lt;/td&gt;&lt;td&gt;1,340,274&lt;/td&gt;&lt;/tr&gt;</v>
      </c>
      <c r="U8" t="str">
        <f t="shared" si="8"/>
        <v>&lt;tr&gt;&lt;td&gt;km²&lt;/td&gt;&lt;td&gt;45,226&lt;/td&gt;&lt;/tr&gt;</v>
      </c>
      <c r="V8" t="str">
        <f t="shared" si="9"/>
        <v>&lt;tr&gt;&lt;td&gt;GDP/Capita&lt;/td&gt;&lt;td&gt;17,908&lt;/td&gt;&lt;/tr&gt;</v>
      </c>
      <c r="W8" t="str">
        <f t="shared" si="4"/>
        <v>&lt;tr&gt;&lt;td&gt;Currency&lt;/td&gt;&lt;td&gt;Euro&lt;/td&gt;&lt;/tr&gt;</v>
      </c>
    </row>
    <row r="9" spans="1:23" x14ac:dyDescent="0.2">
      <c r="A9" s="47" t="str">
        <f t="shared" si="5"/>
        <v>Helsinki</v>
      </c>
      <c r="B9" s="47">
        <f>_xll.GeodesiX.UDF.Geocode(B$1,$H9 &amp; " " &amp; $I9)</f>
        <v>60.169855699999999</v>
      </c>
      <c r="C9" s="47">
        <f>_xll.GeodesiX.UDF.Geocode(C$1,$A9)</f>
        <v>24.938379000000001</v>
      </c>
      <c r="D9" s="47" t="s">
        <v>251</v>
      </c>
      <c r="E9" s="47" t="str">
        <f t="shared" si="6"/>
        <v>&lt;table&gt;&lt;tr&gt;&lt;td&gt;State&lt;/td&gt;&lt;td&gt;Finland&lt;/td&gt;&lt;/tr&gt;&lt;tr&gt;&lt;td&gt;Capital&lt;/td&gt;&lt;td&gt;Helsinki&lt;/td&gt;&lt;/tr&gt;&lt;tr&gt;&lt;td&gt;Constitutional name&lt;/td&gt;&lt;td&gt;Suomen tasavalta&lt;/td&gt;&lt;/tr&gt;&lt;tr&gt;&lt;td&gt;Joined&lt;/td&gt;&lt;td&gt;1995&lt;/td&gt;&lt;/tr&gt;&lt;tr&gt;&lt;td&gt;Population&lt;/td&gt;&lt;td&gt;5,350,475&lt;/td&gt;&lt;/tr&gt;&lt;tr&gt;&lt;td&gt;km²&lt;/td&gt;&lt;td&gt;338,145&lt;/td&gt;&lt;/tr&gt;&lt;tr&gt;&lt;td&gt;GDP/Capita&lt;/td&gt;&lt;td&gt;33,555&lt;/td&gt;&lt;/tr&gt;&lt;tr&gt;&lt;td&gt;Currency&lt;/td&gt;&lt;td&gt;Euro&lt;/td&gt;&lt;/tr&gt;&lt;/table&gt;</v>
      </c>
      <c r="F9" s="47" t="str">
        <f>"https://biogeo.ucdavis.edu/data/gadm3.6/kmz/gadm36_" &amp; VLOOKUP(H9,Countries!A:D,3,FALSE) &amp; "_0.kmz"</f>
        <v>https://biogeo.ucdavis.edu/data/gadm3.6/kmz/gadm36_FIN_0.kmz</v>
      </c>
      <c r="G9" t="str">
        <f>_xll.GeodesiX.UDF.Geocode(G$1,$A9)</f>
        <v>OK</v>
      </c>
      <c r="H9" t="s">
        <v>252</v>
      </c>
      <c r="I9" t="s">
        <v>253</v>
      </c>
      <c r="J9" t="s">
        <v>254</v>
      </c>
      <c r="K9" s="35">
        <v>1995</v>
      </c>
      <c r="L9" s="65">
        <v>5350475</v>
      </c>
      <c r="M9" s="65">
        <v>338145</v>
      </c>
      <c r="N9" s="65">
        <v>33555</v>
      </c>
      <c r="O9" t="s">
        <v>223</v>
      </c>
      <c r="P9" t="str">
        <f t="shared" si="0"/>
        <v>&lt;tr&gt;&lt;td&gt;State&lt;/td&gt;&lt;td&gt;Finland&lt;/td&gt;&lt;/tr&gt;</v>
      </c>
      <c r="Q9" t="str">
        <f t="shared" si="1"/>
        <v>&lt;tr&gt;&lt;td&gt;Capital&lt;/td&gt;&lt;td&gt;Helsinki&lt;/td&gt;&lt;/tr&gt;</v>
      </c>
      <c r="R9" t="str">
        <f t="shared" si="2"/>
        <v>&lt;tr&gt;&lt;td&gt;Constitutional name&lt;/td&gt;&lt;td&gt;Suomen tasavalta&lt;/td&gt;&lt;/tr&gt;</v>
      </c>
      <c r="S9" t="str">
        <f t="shared" si="3"/>
        <v>&lt;tr&gt;&lt;td&gt;Joined&lt;/td&gt;&lt;td&gt;1995&lt;/td&gt;&lt;/tr&gt;</v>
      </c>
      <c r="T9" t="str">
        <f t="shared" si="7"/>
        <v>&lt;tr&gt;&lt;td&gt;Population&lt;/td&gt;&lt;td&gt;5,350,475&lt;/td&gt;&lt;/tr&gt;</v>
      </c>
      <c r="U9" t="str">
        <f t="shared" si="8"/>
        <v>&lt;tr&gt;&lt;td&gt;km²&lt;/td&gt;&lt;td&gt;338,145&lt;/td&gt;&lt;/tr&gt;</v>
      </c>
      <c r="V9" t="str">
        <f t="shared" si="9"/>
        <v>&lt;tr&gt;&lt;td&gt;GDP/Capita&lt;/td&gt;&lt;td&gt;33,555&lt;/td&gt;&lt;/tr&gt;</v>
      </c>
      <c r="W9" t="str">
        <f t="shared" si="4"/>
        <v>&lt;tr&gt;&lt;td&gt;Currency&lt;/td&gt;&lt;td&gt;Euro&lt;/td&gt;&lt;/tr&gt;</v>
      </c>
    </row>
    <row r="10" spans="1:23" x14ac:dyDescent="0.2">
      <c r="A10" s="47" t="str">
        <f t="shared" si="5"/>
        <v>Paris</v>
      </c>
      <c r="B10" s="47">
        <f>_xll.GeodesiX.UDF.Geocode(B$1,$H10 &amp; " " &amp; $I10)</f>
        <v>48.856614</v>
      </c>
      <c r="C10" s="47">
        <f>_xll.GeodesiX.UDF.Geocode(C$1,$A10)</f>
        <v>2.3522219</v>
      </c>
      <c r="D10" s="47" t="s">
        <v>255</v>
      </c>
      <c r="E10" s="47" t="str">
        <f t="shared" si="6"/>
        <v>&lt;table&gt;&lt;tr&gt;&lt;td&gt;State&lt;/td&gt;&lt;td&gt;France&lt;/td&gt;&lt;/tr&gt;&lt;tr&gt;&lt;td&gt;Capital&lt;/td&gt;&lt;td&gt;Paris&lt;/td&gt;&lt;/tr&gt;&lt;tr&gt;&lt;td&gt;Constitutional name&lt;/td&gt;&lt;td&gt;République française&lt;/td&gt;&lt;/tr&gt;&lt;tr&gt;&lt;td&gt;Joined&lt;/td&gt;&lt;td&gt;Founder&lt;/td&gt;&lt;/tr&gt;&lt;tr&gt;&lt;td&gt;Population&lt;/td&gt;&lt;td&gt;64,709,480&lt;/td&gt;&lt;/tr&gt;&lt;tr&gt;&lt;td&gt;km²&lt;/td&gt;&lt;td&gt;674,843&lt;/td&gt;&lt;/tr&gt;&lt;tr&gt;&lt;td&gt;GDP/Capita&lt;/td&gt;&lt;td&gt;33,678&lt;/td&gt;&lt;/tr&gt;&lt;tr&gt;&lt;td&gt;Currency&lt;/td&gt;&lt;td&gt;Euro&lt;/td&gt;&lt;/tr&gt;&lt;/table&gt;</v>
      </c>
      <c r="F10" s="47" t="str">
        <f>"https://biogeo.ucdavis.edu/data/gadm3.6/kmz/gadm36_" &amp; VLOOKUP(H10,Countries!A:D,3,FALSE) &amp; "_0.kmz"</f>
        <v>https://biogeo.ucdavis.edu/data/gadm3.6/kmz/gadm36_FRA_0.kmz</v>
      </c>
      <c r="G10" t="str">
        <f>_xll.GeodesiX.UDF.Geocode(G$1,$A10)</f>
        <v>OK</v>
      </c>
      <c r="H10" t="s">
        <v>162</v>
      </c>
      <c r="I10" t="s">
        <v>256</v>
      </c>
      <c r="J10" t="s">
        <v>257</v>
      </c>
      <c r="K10" s="35" t="s">
        <v>228</v>
      </c>
      <c r="L10" s="65">
        <v>64709480</v>
      </c>
      <c r="M10" s="65">
        <v>674843</v>
      </c>
      <c r="N10" s="65">
        <v>33678</v>
      </c>
      <c r="O10" t="s">
        <v>223</v>
      </c>
      <c r="P10" t="str">
        <f t="shared" si="0"/>
        <v>&lt;tr&gt;&lt;td&gt;State&lt;/td&gt;&lt;td&gt;France&lt;/td&gt;&lt;/tr&gt;</v>
      </c>
      <c r="Q10" t="str">
        <f t="shared" si="1"/>
        <v>&lt;tr&gt;&lt;td&gt;Capital&lt;/td&gt;&lt;td&gt;Paris&lt;/td&gt;&lt;/tr&gt;</v>
      </c>
      <c r="R10" t="str">
        <f t="shared" si="2"/>
        <v>&lt;tr&gt;&lt;td&gt;Constitutional name&lt;/td&gt;&lt;td&gt;République française&lt;/td&gt;&lt;/tr&gt;</v>
      </c>
      <c r="S10" t="str">
        <f t="shared" si="3"/>
        <v>&lt;tr&gt;&lt;td&gt;Joined&lt;/td&gt;&lt;td&gt;Founder&lt;/td&gt;&lt;/tr&gt;</v>
      </c>
      <c r="T10" t="str">
        <f t="shared" si="7"/>
        <v>&lt;tr&gt;&lt;td&gt;Population&lt;/td&gt;&lt;td&gt;64,709,480&lt;/td&gt;&lt;/tr&gt;</v>
      </c>
      <c r="U10" t="str">
        <f t="shared" si="8"/>
        <v>&lt;tr&gt;&lt;td&gt;km²&lt;/td&gt;&lt;td&gt;674,843&lt;/td&gt;&lt;/tr&gt;</v>
      </c>
      <c r="V10" t="str">
        <f t="shared" si="9"/>
        <v>&lt;tr&gt;&lt;td&gt;GDP/Capita&lt;/td&gt;&lt;td&gt;33,678&lt;/td&gt;&lt;/tr&gt;</v>
      </c>
      <c r="W10" t="str">
        <f t="shared" si="4"/>
        <v>&lt;tr&gt;&lt;td&gt;Currency&lt;/td&gt;&lt;td&gt;Euro&lt;/td&gt;&lt;/tr&gt;</v>
      </c>
    </row>
    <row r="11" spans="1:23" x14ac:dyDescent="0.2">
      <c r="A11" s="47" t="str">
        <f t="shared" si="5"/>
        <v>Berlin</v>
      </c>
      <c r="B11" s="47">
        <f>_xll.GeodesiX.UDF.Geocode(B$1,$H11 &amp; " " &amp; $I11)</f>
        <v>52.520006600000002</v>
      </c>
      <c r="C11" s="47">
        <f>_xll.GeodesiX.UDF.Geocode(C$1,$A11)</f>
        <v>13.404954</v>
      </c>
      <c r="D11" s="47" t="s">
        <v>258</v>
      </c>
      <c r="E11" s="47" t="str">
        <f t="shared" si="6"/>
        <v>&lt;table&gt;&lt;tr&gt;&lt;td&gt;State&lt;/td&gt;&lt;td&gt;Germany&lt;/td&gt;&lt;/tr&gt;&lt;tr&gt;&lt;td&gt;Capital&lt;/td&gt;&lt;td&gt;Berlin&lt;/td&gt;&lt;/tr&gt;&lt;tr&gt;&lt;td&gt;Constitutional name&lt;/td&gt;&lt;td&gt;Bundesrepublik Deutschland&lt;/td&gt;&lt;/tr&gt;&lt;tr&gt;&lt;td&gt;Joined&lt;/td&gt;&lt;td&gt;Founder&lt;/td&gt;&lt;/tr&gt;&lt;tr&gt;&lt;td&gt;Population&lt;/td&gt;&lt;td&gt;81,757,595&lt;/td&gt;&lt;/tr&gt;&lt;tr&gt;&lt;td&gt;km²&lt;/td&gt;&lt;td&gt;357,050&lt;/td&gt;&lt;/tr&gt;&lt;tr&gt;&lt;td&gt;GDP/Capita&lt;/td&gt;&lt;td&gt;34,212&lt;/td&gt;&lt;/tr&gt;&lt;tr&gt;&lt;td&gt;Currency&lt;/td&gt;&lt;td&gt;Euro&lt;/td&gt;&lt;/tr&gt;&lt;/table&gt;</v>
      </c>
      <c r="F11" s="47" t="str">
        <f>"https://biogeo.ucdavis.edu/data/gadm3.6/kmz/gadm36_" &amp; VLOOKUP(H11,Countries!A:D,3,FALSE) &amp; "_0.kmz"</f>
        <v>https://biogeo.ucdavis.edu/data/gadm3.6/kmz/gadm36_DEU_0.kmz</v>
      </c>
      <c r="G11" t="str">
        <f>_xll.GeodesiX.UDF.Geocode(G$1,$A11)</f>
        <v>OK</v>
      </c>
      <c r="H11" t="s">
        <v>259</v>
      </c>
      <c r="I11" t="s">
        <v>165</v>
      </c>
      <c r="J11" t="s">
        <v>260</v>
      </c>
      <c r="K11" s="35" t="s">
        <v>228</v>
      </c>
      <c r="L11" s="65">
        <v>81757595</v>
      </c>
      <c r="M11" s="65">
        <v>357050</v>
      </c>
      <c r="N11" s="65">
        <v>34212</v>
      </c>
      <c r="O11" t="s">
        <v>223</v>
      </c>
      <c r="P11" t="str">
        <f t="shared" si="0"/>
        <v>&lt;tr&gt;&lt;td&gt;State&lt;/td&gt;&lt;td&gt;Germany&lt;/td&gt;&lt;/tr&gt;</v>
      </c>
      <c r="Q11" t="str">
        <f t="shared" si="1"/>
        <v>&lt;tr&gt;&lt;td&gt;Capital&lt;/td&gt;&lt;td&gt;Berlin&lt;/td&gt;&lt;/tr&gt;</v>
      </c>
      <c r="R11" t="str">
        <f t="shared" si="2"/>
        <v>&lt;tr&gt;&lt;td&gt;Constitutional name&lt;/td&gt;&lt;td&gt;Bundesrepublik Deutschland&lt;/td&gt;&lt;/tr&gt;</v>
      </c>
      <c r="S11" t="str">
        <f t="shared" si="3"/>
        <v>&lt;tr&gt;&lt;td&gt;Joined&lt;/td&gt;&lt;td&gt;Founder&lt;/td&gt;&lt;/tr&gt;</v>
      </c>
      <c r="T11" t="str">
        <f t="shared" si="7"/>
        <v>&lt;tr&gt;&lt;td&gt;Population&lt;/td&gt;&lt;td&gt;81,757,595&lt;/td&gt;&lt;/tr&gt;</v>
      </c>
      <c r="U11" t="str">
        <f t="shared" si="8"/>
        <v>&lt;tr&gt;&lt;td&gt;km²&lt;/td&gt;&lt;td&gt;357,050&lt;/td&gt;&lt;/tr&gt;</v>
      </c>
      <c r="V11" t="str">
        <f t="shared" si="9"/>
        <v>&lt;tr&gt;&lt;td&gt;GDP/Capita&lt;/td&gt;&lt;td&gt;34,212&lt;/td&gt;&lt;/tr&gt;</v>
      </c>
      <c r="W11" t="str">
        <f t="shared" si="4"/>
        <v>&lt;tr&gt;&lt;td&gt;Currency&lt;/td&gt;&lt;td&gt;Euro&lt;/td&gt;&lt;/tr&gt;</v>
      </c>
    </row>
    <row r="12" spans="1:23" x14ac:dyDescent="0.2">
      <c r="A12" s="47" t="str">
        <f t="shared" si="5"/>
        <v>Athens</v>
      </c>
      <c r="B12" s="47">
        <f>_xll.GeodesiX.UDF.Geocode(B$1,$H12 &amp; " " &amp; $I12)</f>
        <v>37.983809600000001</v>
      </c>
      <c r="C12" s="47">
        <f>_xll.GeodesiX.UDF.Geocode(C$1,$A12)</f>
        <v>23.727538800000001</v>
      </c>
      <c r="D12" s="47" t="s">
        <v>261</v>
      </c>
      <c r="E12" s="47" t="str">
        <f t="shared" si="6"/>
        <v>&lt;table&gt;&lt;tr&gt;&lt;td&gt;State&lt;/td&gt;&lt;td&gt;Greece&lt;/td&gt;&lt;/tr&gt;&lt;tr&gt;&lt;td&gt;Capital&lt;/td&gt;&lt;td&gt;Athens&lt;/td&gt;&lt;/tr&gt;&lt;tr&gt;&lt;td&gt;Constitutional name&lt;/td&gt;&lt;td&gt;Ελληνική Δημοκρατία&lt;/td&gt;&lt;/tr&gt;&lt;tr&gt;&lt;td&gt;Joined&lt;/td&gt;&lt;td&gt;1981&lt;/td&gt;&lt;/tr&gt;&lt;tr&gt;&lt;td&gt;Population&lt;/td&gt;&lt;td&gt;11,125,179&lt;/td&gt;&lt;/tr&gt;&lt;tr&gt;&lt;td&gt;km²&lt;/td&gt;&lt;td&gt;131,990&lt;/td&gt;&lt;/tr&gt;&lt;tr&gt;&lt;td&gt;GDP/Capita&lt;/td&gt;&lt;td&gt;29,881&lt;/td&gt;&lt;/tr&gt;&lt;tr&gt;&lt;td&gt;Currency&lt;/td&gt;&lt;td&gt;Euro&lt;/td&gt;&lt;/tr&gt;&lt;/table&gt;</v>
      </c>
      <c r="F12" s="47" t="str">
        <f>"https://biogeo.ucdavis.edu/data/gadm3.6/kmz/gadm36_" &amp; VLOOKUP(H12,Countries!A:D,3,FALSE) &amp; "_0.kmz"</f>
        <v>https://biogeo.ucdavis.edu/data/gadm3.6/kmz/gadm36_GRC_0.kmz</v>
      </c>
      <c r="G12" t="str">
        <f>_xll.GeodesiX.UDF.Geocode(G$1,$A12)</f>
        <v>OK</v>
      </c>
      <c r="H12" t="s">
        <v>262</v>
      </c>
      <c r="I12" t="s">
        <v>263</v>
      </c>
      <c r="J12" t="s">
        <v>264</v>
      </c>
      <c r="K12" s="35">
        <v>1981</v>
      </c>
      <c r="L12" s="65">
        <v>11125179</v>
      </c>
      <c r="M12" s="65">
        <v>131990</v>
      </c>
      <c r="N12" s="65">
        <v>29881</v>
      </c>
      <c r="O12" t="s">
        <v>223</v>
      </c>
      <c r="P12" t="str">
        <f t="shared" si="0"/>
        <v>&lt;tr&gt;&lt;td&gt;State&lt;/td&gt;&lt;td&gt;Greece&lt;/td&gt;&lt;/tr&gt;</v>
      </c>
      <c r="Q12" t="str">
        <f t="shared" si="1"/>
        <v>&lt;tr&gt;&lt;td&gt;Capital&lt;/td&gt;&lt;td&gt;Athens&lt;/td&gt;&lt;/tr&gt;</v>
      </c>
      <c r="R12" t="str">
        <f t="shared" si="2"/>
        <v>&lt;tr&gt;&lt;td&gt;Constitutional name&lt;/td&gt;&lt;td&gt;Ελληνική Δημοκρατία&lt;/td&gt;&lt;/tr&gt;</v>
      </c>
      <c r="S12" t="str">
        <f t="shared" si="3"/>
        <v>&lt;tr&gt;&lt;td&gt;Joined&lt;/td&gt;&lt;td&gt;1981&lt;/td&gt;&lt;/tr&gt;</v>
      </c>
      <c r="T12" t="str">
        <f t="shared" si="7"/>
        <v>&lt;tr&gt;&lt;td&gt;Population&lt;/td&gt;&lt;td&gt;11,125,179&lt;/td&gt;&lt;/tr&gt;</v>
      </c>
      <c r="U12" t="str">
        <f t="shared" si="8"/>
        <v>&lt;tr&gt;&lt;td&gt;km²&lt;/td&gt;&lt;td&gt;131,990&lt;/td&gt;&lt;/tr&gt;</v>
      </c>
      <c r="V12" t="str">
        <f t="shared" si="9"/>
        <v>&lt;tr&gt;&lt;td&gt;GDP/Capita&lt;/td&gt;&lt;td&gt;29,881&lt;/td&gt;&lt;/tr&gt;</v>
      </c>
      <c r="W12" t="str">
        <f t="shared" si="4"/>
        <v>&lt;tr&gt;&lt;td&gt;Currency&lt;/td&gt;&lt;td&gt;Euro&lt;/td&gt;&lt;/tr&gt;</v>
      </c>
    </row>
    <row r="13" spans="1:23" x14ac:dyDescent="0.2">
      <c r="A13" s="47" t="str">
        <f t="shared" si="5"/>
        <v>Budapest</v>
      </c>
      <c r="B13" s="47">
        <f>_xll.GeodesiX.UDF.Geocode(B$1,$H13 &amp; " " &amp; $I13)</f>
        <v>47.497911999999999</v>
      </c>
      <c r="C13" s="47">
        <f>_xll.GeodesiX.UDF.Geocode(C$1,$A13)</f>
        <v>19.040234999999999</v>
      </c>
      <c r="D13" s="47" t="s">
        <v>265</v>
      </c>
      <c r="E13" s="47" t="str">
        <f t="shared" si="6"/>
        <v>&lt;table&gt;&lt;tr&gt;&lt;td&gt;State&lt;/td&gt;&lt;td&gt;Hungary&lt;/td&gt;&lt;/tr&gt;&lt;tr&gt;&lt;td&gt;Capital&lt;/td&gt;&lt;td&gt;Budapest&lt;/td&gt;&lt;/tr&gt;&lt;tr&gt;&lt;td&gt;Constitutional name&lt;/td&gt;&lt;td&gt;Magyar Köztársaság&lt;/td&gt;&lt;/tr&gt;&lt;tr&gt;&lt;td&gt;Joined&lt;/td&gt;&lt;td&gt;2004&lt;/td&gt;&lt;/tr&gt;&lt;tr&gt;&lt;td&gt;Population&lt;/td&gt;&lt;td&gt;10,013,628&lt;/td&gt;&lt;/tr&gt;&lt;tr&gt;&lt;td&gt;km²&lt;/td&gt;&lt;td&gt;93,030&lt;/td&gt;&lt;/tr&gt;&lt;tr&gt;&lt;td&gt;GDP/Capita&lt;/td&gt;&lt;td&gt;18,566&lt;/td&gt;&lt;/tr&gt;&lt;tr&gt;&lt;td&gt;Currency&lt;/td&gt;&lt;td&gt;Hungarian forint&lt;/td&gt;&lt;/tr&gt;&lt;/table&gt;</v>
      </c>
      <c r="F13" s="47" t="str">
        <f>"https://biogeo.ucdavis.edu/data/gadm3.6/kmz/gadm36_" &amp; VLOOKUP(H13,Countries!A:D,3,FALSE) &amp; "_0.kmz"</f>
        <v>https://biogeo.ucdavis.edu/data/gadm3.6/kmz/gadm36_HUN_0.kmz</v>
      </c>
      <c r="G13" t="str">
        <f>_xll.GeodesiX.UDF.Geocode(G$1,$A13)</f>
        <v>OK</v>
      </c>
      <c r="H13" t="s">
        <v>266</v>
      </c>
      <c r="I13" t="s">
        <v>267</v>
      </c>
      <c r="J13" t="s">
        <v>268</v>
      </c>
      <c r="K13" s="35">
        <v>2004</v>
      </c>
      <c r="L13" s="65">
        <v>10013628</v>
      </c>
      <c r="M13" s="65">
        <v>93030</v>
      </c>
      <c r="N13" s="65">
        <v>18566</v>
      </c>
      <c r="O13" t="s">
        <v>269</v>
      </c>
      <c r="P13" t="str">
        <f t="shared" si="0"/>
        <v>&lt;tr&gt;&lt;td&gt;State&lt;/td&gt;&lt;td&gt;Hungary&lt;/td&gt;&lt;/tr&gt;</v>
      </c>
      <c r="Q13" t="str">
        <f t="shared" si="1"/>
        <v>&lt;tr&gt;&lt;td&gt;Capital&lt;/td&gt;&lt;td&gt;Budapest&lt;/td&gt;&lt;/tr&gt;</v>
      </c>
      <c r="R13" t="str">
        <f t="shared" si="2"/>
        <v>&lt;tr&gt;&lt;td&gt;Constitutional name&lt;/td&gt;&lt;td&gt;Magyar Köztársaság&lt;/td&gt;&lt;/tr&gt;</v>
      </c>
      <c r="S13" t="str">
        <f t="shared" si="3"/>
        <v>&lt;tr&gt;&lt;td&gt;Joined&lt;/td&gt;&lt;td&gt;2004&lt;/td&gt;&lt;/tr&gt;</v>
      </c>
      <c r="T13" t="str">
        <f t="shared" si="7"/>
        <v>&lt;tr&gt;&lt;td&gt;Population&lt;/td&gt;&lt;td&gt;10,013,628&lt;/td&gt;&lt;/tr&gt;</v>
      </c>
      <c r="U13" t="str">
        <f t="shared" si="8"/>
        <v>&lt;tr&gt;&lt;td&gt;km²&lt;/td&gt;&lt;td&gt;93,030&lt;/td&gt;&lt;/tr&gt;</v>
      </c>
      <c r="V13" t="str">
        <f t="shared" si="9"/>
        <v>&lt;tr&gt;&lt;td&gt;GDP/Capita&lt;/td&gt;&lt;td&gt;18,566&lt;/td&gt;&lt;/tr&gt;</v>
      </c>
      <c r="W13" t="str">
        <f t="shared" si="4"/>
        <v>&lt;tr&gt;&lt;td&gt;Currency&lt;/td&gt;&lt;td&gt;Hungarian forint&lt;/td&gt;&lt;/tr&gt;</v>
      </c>
    </row>
    <row r="14" spans="1:23" x14ac:dyDescent="0.2">
      <c r="A14" s="47" t="str">
        <f t="shared" si="5"/>
        <v>Dublin</v>
      </c>
      <c r="B14" s="47">
        <f>_xll.GeodesiX.UDF.Geocode(B$1,$H14 &amp; " " &amp; $I14)</f>
        <v>53.3498053</v>
      </c>
      <c r="C14" s="47">
        <f>_xll.GeodesiX.UDF.Geocode(C$1,$A14)</f>
        <v>-6.2603096999999996</v>
      </c>
      <c r="D14" s="47" t="s">
        <v>270</v>
      </c>
      <c r="E14" s="47" t="str">
        <f t="shared" si="6"/>
        <v>&lt;table&gt;&lt;tr&gt;&lt;td&gt;State&lt;/td&gt;&lt;td&gt;Ireland&lt;/td&gt;&lt;/tr&gt;&lt;tr&gt;&lt;td&gt;Capital&lt;/td&gt;&lt;td&gt;Dublin&lt;/td&gt;&lt;/tr&gt;&lt;tr&gt;&lt;td&gt;Constitutional name&lt;/td&gt;&lt;td&gt;Éire&lt;/td&gt;&lt;/tr&gt;&lt;tr&gt;&lt;td&gt;Joined&lt;/td&gt;&lt;td&gt;1973&lt;/td&gt;&lt;/tr&gt;&lt;tr&gt;&lt;td&gt;Population&lt;/td&gt;&lt;td&gt;4,467,854&lt;/td&gt;&lt;/tr&gt;&lt;tr&gt;&lt;td&gt;km²&lt;/td&gt;&lt;td&gt;70,273&lt;/td&gt;&lt;/tr&gt;&lt;tr&gt;&lt;td&gt;GDP/Capita&lt;/td&gt;&lt;td&gt;39,468&lt;/td&gt;&lt;/tr&gt;&lt;tr&gt;&lt;td&gt;Currency&lt;/td&gt;&lt;td&gt;Euro&lt;/td&gt;&lt;/tr&gt;&lt;/table&gt;</v>
      </c>
      <c r="F14" s="47" t="str">
        <f>"https://biogeo.ucdavis.edu/data/gadm3.6/kmz/gadm36_" &amp; VLOOKUP(H14,Countries!A:D,3,FALSE) &amp; "_0.kmz"</f>
        <v>https://biogeo.ucdavis.edu/data/gadm3.6/kmz/gadm36_IRL_0.kmz</v>
      </c>
      <c r="G14" t="str">
        <f>_xll.GeodesiX.UDF.Geocode(G$1,$A14)</f>
        <v>OK</v>
      </c>
      <c r="H14" t="s">
        <v>271</v>
      </c>
      <c r="I14" t="s">
        <v>272</v>
      </c>
      <c r="J14" t="s">
        <v>273</v>
      </c>
      <c r="K14" s="35">
        <v>1973</v>
      </c>
      <c r="L14" s="65">
        <v>4467854</v>
      </c>
      <c r="M14" s="65">
        <v>70273</v>
      </c>
      <c r="N14" s="65">
        <v>39468</v>
      </c>
      <c r="O14" t="s">
        <v>223</v>
      </c>
      <c r="P14" t="str">
        <f t="shared" si="0"/>
        <v>&lt;tr&gt;&lt;td&gt;State&lt;/td&gt;&lt;td&gt;Ireland&lt;/td&gt;&lt;/tr&gt;</v>
      </c>
      <c r="Q14" t="str">
        <f t="shared" si="1"/>
        <v>&lt;tr&gt;&lt;td&gt;Capital&lt;/td&gt;&lt;td&gt;Dublin&lt;/td&gt;&lt;/tr&gt;</v>
      </c>
      <c r="R14" t="str">
        <f t="shared" si="2"/>
        <v>&lt;tr&gt;&lt;td&gt;Constitutional name&lt;/td&gt;&lt;td&gt;Éire&lt;/td&gt;&lt;/tr&gt;</v>
      </c>
      <c r="S14" t="str">
        <f t="shared" si="3"/>
        <v>&lt;tr&gt;&lt;td&gt;Joined&lt;/td&gt;&lt;td&gt;1973&lt;/td&gt;&lt;/tr&gt;</v>
      </c>
      <c r="T14" t="str">
        <f t="shared" si="7"/>
        <v>&lt;tr&gt;&lt;td&gt;Population&lt;/td&gt;&lt;td&gt;4,467,854&lt;/td&gt;&lt;/tr&gt;</v>
      </c>
      <c r="U14" t="str">
        <f t="shared" si="8"/>
        <v>&lt;tr&gt;&lt;td&gt;km²&lt;/td&gt;&lt;td&gt;70,273&lt;/td&gt;&lt;/tr&gt;</v>
      </c>
      <c r="V14" t="str">
        <f t="shared" si="9"/>
        <v>&lt;tr&gt;&lt;td&gt;GDP/Capita&lt;/td&gt;&lt;td&gt;39,468&lt;/td&gt;&lt;/tr&gt;</v>
      </c>
      <c r="W14" t="str">
        <f t="shared" si="4"/>
        <v>&lt;tr&gt;&lt;td&gt;Currency&lt;/td&gt;&lt;td&gt;Euro&lt;/td&gt;&lt;/tr&gt;</v>
      </c>
    </row>
    <row r="15" spans="1:23" x14ac:dyDescent="0.2">
      <c r="A15" s="47" t="str">
        <f t="shared" si="5"/>
        <v>Rome</v>
      </c>
      <c r="B15" s="47">
        <f>_xll.GeodesiX.UDF.Geocode(B$1,$H15 &amp; " " &amp; $I15)</f>
        <v>41.902783499999998</v>
      </c>
      <c r="C15" s="47">
        <f>_xll.GeodesiX.UDF.Geocode(C$1,$A15)</f>
        <v>12.4963655</v>
      </c>
      <c r="D15" s="47" t="s">
        <v>274</v>
      </c>
      <c r="E15" s="47" t="str">
        <f t="shared" si="6"/>
        <v>&lt;table&gt;&lt;tr&gt;&lt;td&gt;State&lt;/td&gt;&lt;td&gt;Italy&lt;/td&gt;&lt;/tr&gt;&lt;tr&gt;&lt;td&gt;Capital&lt;/td&gt;&lt;td&gt;Rome&lt;/td&gt;&lt;/tr&gt;&lt;tr&gt;&lt;td&gt;Constitutional name&lt;/td&gt;&lt;td&gt;Repubblica italiana&lt;/td&gt;&lt;/tr&gt;&lt;tr&gt;&lt;td&gt;Joined&lt;/td&gt;&lt;td&gt;Founder&lt;/td&gt;&lt;/tr&gt;&lt;tr&gt;&lt;td&gt;Population&lt;/td&gt;&lt;td&gt;60,397,353&lt;/td&gt;&lt;/tr&gt;&lt;tr&gt;&lt;td&gt;km²&lt;/td&gt;&lt;td&gt;301,318&lt;/td&gt;&lt;/tr&gt;&lt;tr&gt;&lt;td&gt;GDP/Capita&lt;/td&gt;&lt;td&gt;29,109&lt;/td&gt;&lt;/tr&gt;&lt;tr&gt;&lt;td&gt;Currency&lt;/td&gt;&lt;td&gt;Euro&lt;/td&gt;&lt;/tr&gt;&lt;/table&gt;</v>
      </c>
      <c r="F15" s="47" t="str">
        <f>"https://biogeo.ucdavis.edu/data/gadm3.6/kmz/gadm36_" &amp; VLOOKUP(H15,Countries!A:D,3,FALSE) &amp; "_0.kmz"</f>
        <v>https://biogeo.ucdavis.edu/data/gadm3.6/kmz/gadm36_ITA_0.kmz</v>
      </c>
      <c r="G15" t="str">
        <f>_xll.GeodesiX.UDF.Geocode(G$1,$A15)</f>
        <v>OK</v>
      </c>
      <c r="H15" t="s">
        <v>275</v>
      </c>
      <c r="I15" t="s">
        <v>276</v>
      </c>
      <c r="J15" t="s">
        <v>277</v>
      </c>
      <c r="K15" s="35" t="s">
        <v>228</v>
      </c>
      <c r="L15" s="65">
        <v>60397353</v>
      </c>
      <c r="M15" s="65">
        <v>301318</v>
      </c>
      <c r="N15" s="65">
        <v>29109</v>
      </c>
      <c r="O15" t="s">
        <v>223</v>
      </c>
      <c r="P15" t="str">
        <f t="shared" si="0"/>
        <v>&lt;tr&gt;&lt;td&gt;State&lt;/td&gt;&lt;td&gt;Italy&lt;/td&gt;&lt;/tr&gt;</v>
      </c>
      <c r="Q15" t="str">
        <f t="shared" si="1"/>
        <v>&lt;tr&gt;&lt;td&gt;Capital&lt;/td&gt;&lt;td&gt;Rome&lt;/td&gt;&lt;/tr&gt;</v>
      </c>
      <c r="R15" t="str">
        <f t="shared" si="2"/>
        <v>&lt;tr&gt;&lt;td&gt;Constitutional name&lt;/td&gt;&lt;td&gt;Repubblica italiana&lt;/td&gt;&lt;/tr&gt;</v>
      </c>
      <c r="S15" t="str">
        <f t="shared" si="3"/>
        <v>&lt;tr&gt;&lt;td&gt;Joined&lt;/td&gt;&lt;td&gt;Founder&lt;/td&gt;&lt;/tr&gt;</v>
      </c>
      <c r="T15" t="str">
        <f t="shared" si="7"/>
        <v>&lt;tr&gt;&lt;td&gt;Population&lt;/td&gt;&lt;td&gt;60,397,353&lt;/td&gt;&lt;/tr&gt;</v>
      </c>
      <c r="U15" t="str">
        <f t="shared" si="8"/>
        <v>&lt;tr&gt;&lt;td&gt;km²&lt;/td&gt;&lt;td&gt;301,318&lt;/td&gt;&lt;/tr&gt;</v>
      </c>
      <c r="V15" t="str">
        <f t="shared" si="9"/>
        <v>&lt;tr&gt;&lt;td&gt;GDP/Capita&lt;/td&gt;&lt;td&gt;29,109&lt;/td&gt;&lt;/tr&gt;</v>
      </c>
      <c r="W15" t="str">
        <f t="shared" si="4"/>
        <v>&lt;tr&gt;&lt;td&gt;Currency&lt;/td&gt;&lt;td&gt;Euro&lt;/td&gt;&lt;/tr&gt;</v>
      </c>
    </row>
    <row r="16" spans="1:23" x14ac:dyDescent="0.2">
      <c r="A16" s="47" t="str">
        <f t="shared" si="5"/>
        <v>Riga</v>
      </c>
      <c r="B16" s="47">
        <f>_xll.GeodesiX.UDF.Geocode(B$1,$H16 &amp; " " &amp; $I16)</f>
        <v>56.967694100000003</v>
      </c>
      <c r="C16" s="47">
        <f>_xll.GeodesiX.UDF.Geocode(C$1,$A16)</f>
        <v>24.105622100000001</v>
      </c>
      <c r="D16" s="47" t="s">
        <v>278</v>
      </c>
      <c r="E16" s="47" t="str">
        <f t="shared" si="6"/>
        <v>&lt;table&gt;&lt;tr&gt;&lt;td&gt;State&lt;/td&gt;&lt;td&gt;Latvia&lt;/td&gt;&lt;/tr&gt;&lt;tr&gt;&lt;td&gt;Capital&lt;/td&gt;&lt;td&gt;Riga&lt;/td&gt;&lt;/tr&gt;&lt;tr&gt;&lt;td&gt;Constitutional name&lt;/td&gt;&lt;td&gt;Latvijas Republika&lt;/td&gt;&lt;/tr&gt;&lt;tr&gt;&lt;td&gt;Joined&lt;/td&gt;&lt;td&gt;2004&lt;/td&gt;&lt;/tr&gt;&lt;tr&gt;&lt;td&gt;Population&lt;/td&gt;&lt;td&gt;2,248,961&lt;/td&gt;&lt;/tr&gt;&lt;tr&gt;&lt;td&gt;km²&lt;/td&gt;&lt;td&gt;64,589&lt;/td&gt;&lt;/tr&gt;&lt;tr&gt;&lt;td&gt;GDP/Capita&lt;/td&gt;&lt;td&gt;14,254&lt;/td&gt;&lt;/tr&gt;&lt;tr&gt;&lt;td&gt;Currency&lt;/td&gt;&lt;td&gt;Latvian lats&lt;/td&gt;&lt;/tr&gt;&lt;/table&gt;</v>
      </c>
      <c r="F16" s="47" t="str">
        <f>"https://biogeo.ucdavis.edu/data/gadm3.6/kmz/gadm36_" &amp; VLOOKUP(H16,Countries!A:D,3,FALSE) &amp; "_0.kmz"</f>
        <v>https://biogeo.ucdavis.edu/data/gadm3.6/kmz/gadm36_LVA_0.kmz</v>
      </c>
      <c r="G16" t="str">
        <f>_xll.GeodesiX.UDF.Geocode(G$1,$A16)</f>
        <v>OK</v>
      </c>
      <c r="H16" t="s">
        <v>279</v>
      </c>
      <c r="I16" t="s">
        <v>280</v>
      </c>
      <c r="J16" t="s">
        <v>281</v>
      </c>
      <c r="K16" s="35">
        <v>2004</v>
      </c>
      <c r="L16" s="65">
        <v>2248961</v>
      </c>
      <c r="M16" s="65">
        <v>64589</v>
      </c>
      <c r="N16" s="65">
        <v>14254</v>
      </c>
      <c r="O16" t="s">
        <v>282</v>
      </c>
      <c r="P16" t="str">
        <f t="shared" si="0"/>
        <v>&lt;tr&gt;&lt;td&gt;State&lt;/td&gt;&lt;td&gt;Latvia&lt;/td&gt;&lt;/tr&gt;</v>
      </c>
      <c r="Q16" t="str">
        <f t="shared" si="1"/>
        <v>&lt;tr&gt;&lt;td&gt;Capital&lt;/td&gt;&lt;td&gt;Riga&lt;/td&gt;&lt;/tr&gt;</v>
      </c>
      <c r="R16" t="str">
        <f t="shared" si="2"/>
        <v>&lt;tr&gt;&lt;td&gt;Constitutional name&lt;/td&gt;&lt;td&gt;Latvijas Republika&lt;/td&gt;&lt;/tr&gt;</v>
      </c>
      <c r="S16" t="str">
        <f t="shared" si="3"/>
        <v>&lt;tr&gt;&lt;td&gt;Joined&lt;/td&gt;&lt;td&gt;2004&lt;/td&gt;&lt;/tr&gt;</v>
      </c>
      <c r="T16" t="str">
        <f t="shared" si="7"/>
        <v>&lt;tr&gt;&lt;td&gt;Population&lt;/td&gt;&lt;td&gt;2,248,961&lt;/td&gt;&lt;/tr&gt;</v>
      </c>
      <c r="U16" t="str">
        <f t="shared" si="8"/>
        <v>&lt;tr&gt;&lt;td&gt;km²&lt;/td&gt;&lt;td&gt;64,589&lt;/td&gt;&lt;/tr&gt;</v>
      </c>
      <c r="V16" t="str">
        <f t="shared" si="9"/>
        <v>&lt;tr&gt;&lt;td&gt;GDP/Capita&lt;/td&gt;&lt;td&gt;14,254&lt;/td&gt;&lt;/tr&gt;</v>
      </c>
      <c r="W16" t="str">
        <f t="shared" si="4"/>
        <v>&lt;tr&gt;&lt;td&gt;Currency&lt;/td&gt;&lt;td&gt;Latvian lats&lt;/td&gt;&lt;/tr&gt;</v>
      </c>
    </row>
    <row r="17" spans="1:23" x14ac:dyDescent="0.2">
      <c r="A17" s="47" t="str">
        <f t="shared" si="5"/>
        <v>Vilnius</v>
      </c>
      <c r="B17" s="47">
        <f>_xll.GeodesiX.UDF.Geocode(B$1,$H17 &amp; " " &amp; $I17)</f>
        <v>54.687155500000003</v>
      </c>
      <c r="C17" s="47">
        <f>_xll.GeodesiX.UDF.Geocode(C$1,$A17)</f>
        <v>25.279651399999999</v>
      </c>
      <c r="D17" s="47" t="s">
        <v>283</v>
      </c>
      <c r="E17" s="47" t="str">
        <f t="shared" si="6"/>
        <v>&lt;table&gt;&lt;tr&gt;&lt;td&gt;State&lt;/td&gt;&lt;td&gt;Lithuania&lt;/td&gt;&lt;/tr&gt;&lt;tr&gt;&lt;td&gt;Capital&lt;/td&gt;&lt;td&gt;Vilnius&lt;/td&gt;&lt;/tr&gt;&lt;tr&gt;&lt;td&gt;Constitutional name&lt;/td&gt;&lt;td&gt;Lietuvos Respublika&lt;/td&gt;&lt;/tr&gt;&lt;tr&gt;&lt;td&gt;Joined&lt;/td&gt;&lt;td&gt;2004&lt;/td&gt;&lt;/tr&gt;&lt;tr&gt;&lt;td&gt;Population&lt;/td&gt;&lt;td&gt;3,329,227&lt;/td&gt;&lt;/tr&gt;&lt;tr&gt;&lt;td&gt;km²&lt;/td&gt;&lt;td&gt;65,303&lt;/td&gt;&lt;/tr&gt;&lt;tr&gt;&lt;td&gt;GDP/Capita&lt;/td&gt;&lt;td&gt;16,542&lt;/td&gt;&lt;/tr&gt;&lt;tr&gt;&lt;td&gt;Currency&lt;/td&gt;&lt;td&gt;Lithuanian litas&lt;/td&gt;&lt;/tr&gt;&lt;/table&gt;</v>
      </c>
      <c r="F17" s="47" t="str">
        <f>"https://biogeo.ucdavis.edu/data/gadm3.6/kmz/gadm36_" &amp; VLOOKUP(H17,Countries!A:D,3,FALSE) &amp; "_0.kmz"</f>
        <v>https://biogeo.ucdavis.edu/data/gadm3.6/kmz/gadm36_LTU_0.kmz</v>
      </c>
      <c r="G17" t="str">
        <f>_xll.GeodesiX.UDF.Geocode(G$1,$A17)</f>
        <v>OK</v>
      </c>
      <c r="H17" t="s">
        <v>284</v>
      </c>
      <c r="I17" t="s">
        <v>285</v>
      </c>
      <c r="J17" t="s">
        <v>286</v>
      </c>
      <c r="K17" s="35">
        <v>2004</v>
      </c>
      <c r="L17" s="65">
        <v>3329227</v>
      </c>
      <c r="M17" s="65">
        <v>65303</v>
      </c>
      <c r="N17" s="65">
        <v>16542</v>
      </c>
      <c r="O17" t="s">
        <v>287</v>
      </c>
      <c r="P17" t="str">
        <f t="shared" si="0"/>
        <v>&lt;tr&gt;&lt;td&gt;State&lt;/td&gt;&lt;td&gt;Lithuania&lt;/td&gt;&lt;/tr&gt;</v>
      </c>
      <c r="Q17" t="str">
        <f t="shared" si="1"/>
        <v>&lt;tr&gt;&lt;td&gt;Capital&lt;/td&gt;&lt;td&gt;Vilnius&lt;/td&gt;&lt;/tr&gt;</v>
      </c>
      <c r="R17" t="str">
        <f t="shared" si="2"/>
        <v>&lt;tr&gt;&lt;td&gt;Constitutional name&lt;/td&gt;&lt;td&gt;Lietuvos Respublika&lt;/td&gt;&lt;/tr&gt;</v>
      </c>
      <c r="S17" t="str">
        <f t="shared" si="3"/>
        <v>&lt;tr&gt;&lt;td&gt;Joined&lt;/td&gt;&lt;td&gt;2004&lt;/td&gt;&lt;/tr&gt;</v>
      </c>
      <c r="T17" t="str">
        <f t="shared" si="7"/>
        <v>&lt;tr&gt;&lt;td&gt;Population&lt;/td&gt;&lt;td&gt;3,329,227&lt;/td&gt;&lt;/tr&gt;</v>
      </c>
      <c r="U17" t="str">
        <f t="shared" si="8"/>
        <v>&lt;tr&gt;&lt;td&gt;km²&lt;/td&gt;&lt;td&gt;65,303&lt;/td&gt;&lt;/tr&gt;</v>
      </c>
      <c r="V17" t="str">
        <f t="shared" si="9"/>
        <v>&lt;tr&gt;&lt;td&gt;GDP/Capita&lt;/td&gt;&lt;td&gt;16,542&lt;/td&gt;&lt;/tr&gt;</v>
      </c>
      <c r="W17" t="str">
        <f t="shared" si="4"/>
        <v>&lt;tr&gt;&lt;td&gt;Currency&lt;/td&gt;&lt;td&gt;Lithuanian litas&lt;/td&gt;&lt;/tr&gt;</v>
      </c>
    </row>
    <row r="18" spans="1:23" x14ac:dyDescent="0.2">
      <c r="A18" s="47" t="str">
        <f t="shared" si="5"/>
        <v>Luxembourg</v>
      </c>
      <c r="B18" s="47">
        <f>_xll.GeodesiX.UDF.Geocode(B$1,$H18 &amp; " " &amp; $I18)</f>
        <v>49.815272999999998</v>
      </c>
      <c r="C18" s="47">
        <f>_xll.GeodesiX.UDF.Geocode(C$1,$A18)</f>
        <v>6.1295830000000002</v>
      </c>
      <c r="D18" s="47" t="s">
        <v>288</v>
      </c>
      <c r="E18" s="47" t="str">
        <f t="shared" si="6"/>
        <v>&lt;table&gt;&lt;tr&gt;&lt;td&gt;State&lt;/td&gt;&lt;td&gt;Luxembourg&lt;/td&gt;&lt;/tr&gt;&lt;tr&gt;&lt;td&gt;Capital&lt;/td&gt;&lt;td&gt;Luxembourg&lt;/td&gt;&lt;/tr&gt;&lt;tr&gt;&lt;td&gt;Constitutional name&lt;/td&gt;&lt;td&gt;Grand-Duché de Luxembourg&lt;/td&gt;&lt;/tr&gt;&lt;tr&gt;&lt;td&gt;Joined&lt;/td&gt;&lt;td&gt;Founder&lt;/td&gt;&lt;/tr&gt;&lt;tr&gt;&lt;td&gt;Population&lt;/td&gt;&lt;td&gt;502,207&lt;/td&gt;&lt;/tr&gt;&lt;tr&gt;&lt;td&gt;km²&lt;/td&gt;&lt;td&gt;2,586&lt;/td&gt;&lt;/tr&gt;&lt;tr&gt;&lt;td&gt;GDP/Capita&lt;/td&gt;&lt;td&gt;78,395&lt;/td&gt;&lt;/tr&gt;&lt;tr&gt;&lt;td&gt;Currency&lt;/td&gt;&lt;td&gt;Euro&lt;/td&gt;&lt;/tr&gt;&lt;/table&gt;</v>
      </c>
      <c r="F18" s="47" t="str">
        <f>"https://biogeo.ucdavis.edu/data/gadm3.6/kmz/gadm36_" &amp; VLOOKUP(H18,Countries!A:D,3,FALSE) &amp; "_0.kmz"</f>
        <v>https://biogeo.ucdavis.edu/data/gadm3.6/kmz/gadm36_LUX_0.kmz</v>
      </c>
      <c r="G18" t="str">
        <f>_xll.GeodesiX.UDF.Geocode(G$1,$A18)</f>
        <v>OK</v>
      </c>
      <c r="H18" t="s">
        <v>289</v>
      </c>
      <c r="I18" t="s">
        <v>289</v>
      </c>
      <c r="J18" t="s">
        <v>290</v>
      </c>
      <c r="K18" s="35" t="s">
        <v>228</v>
      </c>
      <c r="L18" s="65">
        <v>502207</v>
      </c>
      <c r="M18" s="65">
        <v>2586</v>
      </c>
      <c r="N18" s="65">
        <v>78395</v>
      </c>
      <c r="O18" t="s">
        <v>223</v>
      </c>
      <c r="P18" t="str">
        <f t="shared" si="0"/>
        <v>&lt;tr&gt;&lt;td&gt;State&lt;/td&gt;&lt;td&gt;Luxembourg&lt;/td&gt;&lt;/tr&gt;</v>
      </c>
      <c r="Q18" t="str">
        <f t="shared" si="1"/>
        <v>&lt;tr&gt;&lt;td&gt;Capital&lt;/td&gt;&lt;td&gt;Luxembourg&lt;/td&gt;&lt;/tr&gt;</v>
      </c>
      <c r="R18" t="str">
        <f t="shared" si="2"/>
        <v>&lt;tr&gt;&lt;td&gt;Constitutional name&lt;/td&gt;&lt;td&gt;Grand-Duché de Luxembourg&lt;/td&gt;&lt;/tr&gt;</v>
      </c>
      <c r="S18" t="str">
        <f t="shared" si="3"/>
        <v>&lt;tr&gt;&lt;td&gt;Joined&lt;/td&gt;&lt;td&gt;Founder&lt;/td&gt;&lt;/tr&gt;</v>
      </c>
      <c r="T18" t="str">
        <f t="shared" si="7"/>
        <v>&lt;tr&gt;&lt;td&gt;Population&lt;/td&gt;&lt;td&gt;502,207&lt;/td&gt;&lt;/tr&gt;</v>
      </c>
      <c r="U18" t="str">
        <f t="shared" si="8"/>
        <v>&lt;tr&gt;&lt;td&gt;km²&lt;/td&gt;&lt;td&gt;2,586&lt;/td&gt;&lt;/tr&gt;</v>
      </c>
      <c r="V18" t="str">
        <f t="shared" si="9"/>
        <v>&lt;tr&gt;&lt;td&gt;GDP/Capita&lt;/td&gt;&lt;td&gt;78,395&lt;/td&gt;&lt;/tr&gt;</v>
      </c>
      <c r="W18" t="str">
        <f t="shared" si="4"/>
        <v>&lt;tr&gt;&lt;td&gt;Currency&lt;/td&gt;&lt;td&gt;Euro&lt;/td&gt;&lt;/tr&gt;</v>
      </c>
    </row>
    <row r="19" spans="1:23" x14ac:dyDescent="0.2">
      <c r="A19" s="47" t="str">
        <f t="shared" si="5"/>
        <v>Valletta</v>
      </c>
      <c r="B19" s="47">
        <f>_xll.GeodesiX.UDF.Geocode(B$1,$H19 &amp; " " &amp; $I19)</f>
        <v>35.899237499999998</v>
      </c>
      <c r="C19" s="47">
        <f>_xll.GeodesiX.UDF.Geocode(C$1,$A19)</f>
        <v>14.5140996</v>
      </c>
      <c r="D19" s="47" t="s">
        <v>291</v>
      </c>
      <c r="E19" s="47" t="str">
        <f t="shared" si="6"/>
        <v>&lt;table&gt;&lt;tr&gt;&lt;td&gt;State&lt;/td&gt;&lt;td&gt;Malta&lt;/td&gt;&lt;/tr&gt;&lt;tr&gt;&lt;td&gt;Capital&lt;/td&gt;&lt;td&gt;Valletta&lt;/td&gt;&lt;/tr&gt;&lt;tr&gt;&lt;td&gt;Constitutional name&lt;/td&gt;&lt;td&gt;Repubblika ta' Malta&lt;/td&gt;&lt;/tr&gt;&lt;tr&gt;&lt;td&gt;Joined&lt;/td&gt;&lt;td&gt;2004&lt;/td&gt;&lt;/tr&gt;&lt;tr&gt;&lt;td&gt;Population&lt;/td&gt;&lt;td&gt;416,333&lt;/td&gt;&lt;/tr&gt;&lt;tr&gt;&lt;td&gt;km²&lt;/td&gt;&lt;td&gt;316&lt;/td&gt;&lt;/tr&gt;&lt;tr&gt;&lt;td&gt;GDP/Capita&lt;/td&gt;&lt;td&gt;23,583&lt;/td&gt;&lt;/tr&gt;&lt;tr&gt;&lt;td&gt;Currency&lt;/td&gt;&lt;td&gt;Euro&lt;/td&gt;&lt;/tr&gt;&lt;/table&gt;</v>
      </c>
      <c r="F19" s="47" t="str">
        <f>"https://biogeo.ucdavis.edu/data/gadm3.6/kmz/gadm36_" &amp; VLOOKUP(H19,Countries!A:D,3,FALSE) &amp; "_0.kmz"</f>
        <v>https://biogeo.ucdavis.edu/data/gadm3.6/kmz/gadm36_MLT_0.kmz</v>
      </c>
      <c r="G19" t="str">
        <f>_xll.GeodesiX.UDF.Geocode(G$1,$A19)</f>
        <v>OK</v>
      </c>
      <c r="H19" t="s">
        <v>292</v>
      </c>
      <c r="I19" t="s">
        <v>293</v>
      </c>
      <c r="J19" t="s">
        <v>294</v>
      </c>
      <c r="K19" s="35">
        <v>2004</v>
      </c>
      <c r="L19" s="65">
        <v>416333</v>
      </c>
      <c r="M19" s="65">
        <v>316</v>
      </c>
      <c r="N19" s="65">
        <v>23583</v>
      </c>
      <c r="O19" t="s">
        <v>223</v>
      </c>
      <c r="P19" t="str">
        <f t="shared" si="0"/>
        <v>&lt;tr&gt;&lt;td&gt;State&lt;/td&gt;&lt;td&gt;Malta&lt;/td&gt;&lt;/tr&gt;</v>
      </c>
      <c r="Q19" t="str">
        <f t="shared" si="1"/>
        <v>&lt;tr&gt;&lt;td&gt;Capital&lt;/td&gt;&lt;td&gt;Valletta&lt;/td&gt;&lt;/tr&gt;</v>
      </c>
      <c r="R19" t="str">
        <f t="shared" si="2"/>
        <v>&lt;tr&gt;&lt;td&gt;Constitutional name&lt;/td&gt;&lt;td&gt;Repubblika ta' Malta&lt;/td&gt;&lt;/tr&gt;</v>
      </c>
      <c r="S19" t="str">
        <f t="shared" si="3"/>
        <v>&lt;tr&gt;&lt;td&gt;Joined&lt;/td&gt;&lt;td&gt;2004&lt;/td&gt;&lt;/tr&gt;</v>
      </c>
      <c r="T19" t="str">
        <f t="shared" si="7"/>
        <v>&lt;tr&gt;&lt;td&gt;Population&lt;/td&gt;&lt;td&gt;416,333&lt;/td&gt;&lt;/tr&gt;</v>
      </c>
      <c r="U19" t="str">
        <f t="shared" si="8"/>
        <v>&lt;tr&gt;&lt;td&gt;km²&lt;/td&gt;&lt;td&gt;316&lt;/td&gt;&lt;/tr&gt;</v>
      </c>
      <c r="V19" t="str">
        <f t="shared" si="9"/>
        <v>&lt;tr&gt;&lt;td&gt;GDP/Capita&lt;/td&gt;&lt;td&gt;23,583&lt;/td&gt;&lt;/tr&gt;</v>
      </c>
      <c r="W19" t="str">
        <f t="shared" si="4"/>
        <v>&lt;tr&gt;&lt;td&gt;Currency&lt;/td&gt;&lt;td&gt;Euro&lt;/td&gt;&lt;/tr&gt;</v>
      </c>
    </row>
    <row r="20" spans="1:23" x14ac:dyDescent="0.2">
      <c r="A20" s="47" t="str">
        <f t="shared" si="5"/>
        <v>Amsterdam</v>
      </c>
      <c r="B20" s="47">
        <f>_xll.GeodesiX.UDF.Geocode(B$1,$H20 &amp; " " &amp; $I20)</f>
        <v>52.367573399999998</v>
      </c>
      <c r="C20" s="47">
        <f>_xll.GeodesiX.UDF.Geocode(C$1,$A20)</f>
        <v>4.9041389000000004</v>
      </c>
      <c r="D20" s="47" t="s">
        <v>295</v>
      </c>
      <c r="E20" s="47" t="str">
        <f t="shared" si="6"/>
        <v>&lt;table&gt;&lt;tr&gt;&lt;td&gt;State&lt;/td&gt;&lt;td&gt;Netherlands&lt;/td&gt;&lt;/tr&gt;&lt;tr&gt;&lt;td&gt;Capital&lt;/td&gt;&lt;td&gt;Amsterdam&lt;/td&gt;&lt;/tr&gt;&lt;tr&gt;&lt;td&gt;Constitutional name&lt;/td&gt;&lt;td&gt;Koninkrijk der Nederlanden&lt;/td&gt;&lt;/tr&gt;&lt;tr&gt;&lt;td&gt;Joined&lt;/td&gt;&lt;td&gt;Founder&lt;/td&gt;&lt;/tr&gt;&lt;tr&gt;&lt;td&gt;Population&lt;/td&gt;&lt;td&gt;16,576,800&lt;/td&gt;&lt;/tr&gt;&lt;tr&gt;&lt;td&gt;km²&lt;/td&gt;&lt;td&gt;41,526&lt;/td&gt;&lt;/tr&gt;&lt;tr&gt;&lt;td&gt;GDP/Capita&lt;/td&gt;&lt;td&gt;39,937&lt;/td&gt;&lt;/tr&gt;&lt;tr&gt;&lt;td&gt;Currency&lt;/td&gt;&lt;td&gt;Euro&lt;/td&gt;&lt;/tr&gt;&lt;/table&gt;</v>
      </c>
      <c r="F20" s="47" t="str">
        <f>"https://biogeo.ucdavis.edu/data/gadm3.6/kmz/gadm36_" &amp; VLOOKUP(H20,Countries!A:D,3,FALSE) &amp; "_0.kmz"</f>
        <v>https://biogeo.ucdavis.edu/data/gadm3.6/kmz/gadm36_NLD_0.kmz</v>
      </c>
      <c r="G20" t="str">
        <f>_xll.GeodesiX.UDF.Geocode(G$1,$A20)</f>
        <v>OK</v>
      </c>
      <c r="H20" t="s">
        <v>296</v>
      </c>
      <c r="I20" t="s">
        <v>297</v>
      </c>
      <c r="J20" t="s">
        <v>298</v>
      </c>
      <c r="K20" s="35" t="s">
        <v>228</v>
      </c>
      <c r="L20" s="65">
        <v>16576800</v>
      </c>
      <c r="M20" s="65">
        <v>41526</v>
      </c>
      <c r="N20" s="65">
        <v>39937</v>
      </c>
      <c r="O20" t="s">
        <v>223</v>
      </c>
      <c r="P20" t="str">
        <f t="shared" si="0"/>
        <v>&lt;tr&gt;&lt;td&gt;State&lt;/td&gt;&lt;td&gt;Netherlands&lt;/td&gt;&lt;/tr&gt;</v>
      </c>
      <c r="Q20" t="str">
        <f t="shared" si="1"/>
        <v>&lt;tr&gt;&lt;td&gt;Capital&lt;/td&gt;&lt;td&gt;Amsterdam&lt;/td&gt;&lt;/tr&gt;</v>
      </c>
      <c r="R20" t="str">
        <f t="shared" si="2"/>
        <v>&lt;tr&gt;&lt;td&gt;Constitutional name&lt;/td&gt;&lt;td&gt;Koninkrijk der Nederlanden&lt;/td&gt;&lt;/tr&gt;</v>
      </c>
      <c r="S20" t="str">
        <f t="shared" si="3"/>
        <v>&lt;tr&gt;&lt;td&gt;Joined&lt;/td&gt;&lt;td&gt;Founder&lt;/td&gt;&lt;/tr&gt;</v>
      </c>
      <c r="T20" t="str">
        <f t="shared" si="7"/>
        <v>&lt;tr&gt;&lt;td&gt;Population&lt;/td&gt;&lt;td&gt;16,576,800&lt;/td&gt;&lt;/tr&gt;</v>
      </c>
      <c r="U20" t="str">
        <f t="shared" si="8"/>
        <v>&lt;tr&gt;&lt;td&gt;km²&lt;/td&gt;&lt;td&gt;41,526&lt;/td&gt;&lt;/tr&gt;</v>
      </c>
      <c r="V20" t="str">
        <f t="shared" si="9"/>
        <v>&lt;tr&gt;&lt;td&gt;GDP/Capita&lt;/td&gt;&lt;td&gt;39,937&lt;/td&gt;&lt;/tr&gt;</v>
      </c>
      <c r="W20" t="str">
        <f t="shared" si="4"/>
        <v>&lt;tr&gt;&lt;td&gt;Currency&lt;/td&gt;&lt;td&gt;Euro&lt;/td&gt;&lt;/tr&gt;</v>
      </c>
    </row>
    <row r="21" spans="1:23" x14ac:dyDescent="0.2">
      <c r="A21" s="47" t="str">
        <f t="shared" si="5"/>
        <v>Warsaw</v>
      </c>
      <c r="B21" s="47">
        <f>_xll.GeodesiX.UDF.Geocode(B$1,$H21 &amp; " " &amp; $I21)</f>
        <v>52.2296756</v>
      </c>
      <c r="C21" s="47">
        <f>_xll.GeodesiX.UDF.Geocode(C$1,$A21)</f>
        <v>21.012228700000001</v>
      </c>
      <c r="D21" s="47" t="s">
        <v>299</v>
      </c>
      <c r="E21" s="47" t="str">
        <f t="shared" si="6"/>
        <v>&lt;table&gt;&lt;tr&gt;&lt;td&gt;State&lt;/td&gt;&lt;td&gt;Poland&lt;/td&gt;&lt;/tr&gt;&lt;tr&gt;&lt;td&gt;Capital&lt;/td&gt;&lt;td&gt;Warsaw&lt;/td&gt;&lt;/tr&gt;&lt;tr&gt;&lt;td&gt;Constitutional name&lt;/td&gt;&lt;td&gt;Rzeczpospolita Polska&lt;/td&gt;&lt;/tr&gt;&lt;tr&gt;&lt;td&gt;Joined&lt;/td&gt;&lt;td&gt;2004&lt;/td&gt;&lt;/tr&gt;&lt;tr&gt;&lt;td&gt;Population&lt;/td&gt;&lt;td&gt;38,163,895&lt;/td&gt;&lt;/tr&gt;&lt;tr&gt;&lt;td&gt;km²&lt;/td&gt;&lt;td&gt;312,683&lt;/td&gt;&lt;/tr&gt;&lt;tr&gt;&lt;td&gt;GDP/Capita&lt;/td&gt;&lt;td&gt;18,072&lt;/td&gt;&lt;/tr&gt;&lt;tr&gt;&lt;td&gt;Currency&lt;/td&gt;&lt;td&gt;Polish złoty&lt;/td&gt;&lt;/tr&gt;&lt;/table&gt;</v>
      </c>
      <c r="F21" s="47" t="str">
        <f>"https://biogeo.ucdavis.edu/data/gadm3.6/kmz/gadm36_" &amp; VLOOKUP(H21,Countries!A:D,3,FALSE) &amp; "_0.kmz"</f>
        <v>https://biogeo.ucdavis.edu/data/gadm3.6/kmz/gadm36_POL_0.kmz</v>
      </c>
      <c r="G21" t="str">
        <f>_xll.GeodesiX.UDF.Geocode(G$1,$A21)</f>
        <v>OK</v>
      </c>
      <c r="H21" t="s">
        <v>300</v>
      </c>
      <c r="I21" t="s">
        <v>301</v>
      </c>
      <c r="J21" t="s">
        <v>302</v>
      </c>
      <c r="K21" s="35">
        <v>2004</v>
      </c>
      <c r="L21" s="65">
        <v>38163895</v>
      </c>
      <c r="M21" s="65">
        <v>312683</v>
      </c>
      <c r="N21" s="65">
        <v>18072</v>
      </c>
      <c r="O21" t="s">
        <v>303</v>
      </c>
      <c r="P21" t="str">
        <f t="shared" si="0"/>
        <v>&lt;tr&gt;&lt;td&gt;State&lt;/td&gt;&lt;td&gt;Poland&lt;/td&gt;&lt;/tr&gt;</v>
      </c>
      <c r="Q21" t="str">
        <f t="shared" si="1"/>
        <v>&lt;tr&gt;&lt;td&gt;Capital&lt;/td&gt;&lt;td&gt;Warsaw&lt;/td&gt;&lt;/tr&gt;</v>
      </c>
      <c r="R21" t="str">
        <f t="shared" si="2"/>
        <v>&lt;tr&gt;&lt;td&gt;Constitutional name&lt;/td&gt;&lt;td&gt;Rzeczpospolita Polska&lt;/td&gt;&lt;/tr&gt;</v>
      </c>
      <c r="S21" t="str">
        <f t="shared" si="3"/>
        <v>&lt;tr&gt;&lt;td&gt;Joined&lt;/td&gt;&lt;td&gt;2004&lt;/td&gt;&lt;/tr&gt;</v>
      </c>
      <c r="T21" t="str">
        <f t="shared" si="7"/>
        <v>&lt;tr&gt;&lt;td&gt;Population&lt;/td&gt;&lt;td&gt;38,163,895&lt;/td&gt;&lt;/tr&gt;</v>
      </c>
      <c r="U21" t="str">
        <f t="shared" si="8"/>
        <v>&lt;tr&gt;&lt;td&gt;km²&lt;/td&gt;&lt;td&gt;312,683&lt;/td&gt;&lt;/tr&gt;</v>
      </c>
      <c r="V21" t="str">
        <f t="shared" si="9"/>
        <v>&lt;tr&gt;&lt;td&gt;GDP/Capita&lt;/td&gt;&lt;td&gt;18,072&lt;/td&gt;&lt;/tr&gt;</v>
      </c>
      <c r="W21" t="str">
        <f t="shared" si="4"/>
        <v>&lt;tr&gt;&lt;td&gt;Currency&lt;/td&gt;&lt;td&gt;Polish złoty&lt;/td&gt;&lt;/tr&gt;</v>
      </c>
    </row>
    <row r="22" spans="1:23" x14ac:dyDescent="0.2">
      <c r="A22" s="47" t="str">
        <f t="shared" si="5"/>
        <v>Lisbon</v>
      </c>
      <c r="B22" s="47">
        <f>_xll.GeodesiX.UDF.Geocode(B$1,$H22 &amp; " " &amp; $I22)</f>
        <v>38.722252400000002</v>
      </c>
      <c r="C22" s="47">
        <f>_xll.GeodesiX.UDF.Geocode(C$1,$A22)</f>
        <v>-9.1393366</v>
      </c>
      <c r="D22" s="47" t="s">
        <v>304</v>
      </c>
      <c r="E22" s="47" t="str">
        <f t="shared" si="6"/>
        <v>&lt;table&gt;&lt;tr&gt;&lt;td&gt;State&lt;/td&gt;&lt;td&gt;Portugal&lt;/td&gt;&lt;/tr&gt;&lt;tr&gt;&lt;td&gt;Capital&lt;/td&gt;&lt;td&gt;Lisbon&lt;/td&gt;&lt;/tr&gt;&lt;tr&gt;&lt;td&gt;Constitutional name&lt;/td&gt;&lt;td&gt;República Portuguesa&lt;/td&gt;&lt;/tr&gt;&lt;tr&gt;&lt;td&gt;Joined&lt;/td&gt;&lt;td&gt;1986&lt;/td&gt;&lt;/tr&gt;&lt;tr&gt;&lt;td&gt;Population&lt;/td&gt;&lt;td&gt;11,317,192&lt;/td&gt;&lt;/tr&gt;&lt;tr&gt;&lt;td&gt;km²&lt;/td&gt;&lt;td&gt;92,391&lt;/td&gt;&lt;/tr&gt;&lt;tr&gt;&lt;td&gt;GDP/Capita&lt;/td&gt;&lt;td&gt;21,858&lt;/td&gt;&lt;/tr&gt;&lt;tr&gt;&lt;td&gt;Currency&lt;/td&gt;&lt;td&gt;Euro&lt;/td&gt;&lt;/tr&gt;&lt;/table&gt;</v>
      </c>
      <c r="F22" s="47" t="str">
        <f>"https://biogeo.ucdavis.edu/data/gadm3.6/kmz/gadm36_" &amp; VLOOKUP(H22,Countries!A:D,3,FALSE) &amp; "_0.kmz"</f>
        <v>https://biogeo.ucdavis.edu/data/gadm3.6/kmz/gadm36_PRT_0.kmz</v>
      </c>
      <c r="G22" t="str">
        <f>_xll.GeodesiX.UDF.Geocode(G$1,$A22)</f>
        <v>OK</v>
      </c>
      <c r="H22" t="s">
        <v>305</v>
      </c>
      <c r="I22" t="s">
        <v>306</v>
      </c>
      <c r="J22" t="s">
        <v>307</v>
      </c>
      <c r="K22" s="35">
        <v>1986</v>
      </c>
      <c r="L22" s="65">
        <v>11317192</v>
      </c>
      <c r="M22" s="65">
        <v>92391</v>
      </c>
      <c r="N22" s="65">
        <v>21858</v>
      </c>
      <c r="O22" t="s">
        <v>223</v>
      </c>
      <c r="P22" t="str">
        <f t="shared" si="0"/>
        <v>&lt;tr&gt;&lt;td&gt;State&lt;/td&gt;&lt;td&gt;Portugal&lt;/td&gt;&lt;/tr&gt;</v>
      </c>
      <c r="Q22" t="str">
        <f t="shared" si="1"/>
        <v>&lt;tr&gt;&lt;td&gt;Capital&lt;/td&gt;&lt;td&gt;Lisbon&lt;/td&gt;&lt;/tr&gt;</v>
      </c>
      <c r="R22" t="str">
        <f t="shared" si="2"/>
        <v>&lt;tr&gt;&lt;td&gt;Constitutional name&lt;/td&gt;&lt;td&gt;República Portuguesa&lt;/td&gt;&lt;/tr&gt;</v>
      </c>
      <c r="S22" t="str">
        <f t="shared" si="3"/>
        <v>&lt;tr&gt;&lt;td&gt;Joined&lt;/td&gt;&lt;td&gt;1986&lt;/td&gt;&lt;/tr&gt;</v>
      </c>
      <c r="T22" t="str">
        <f t="shared" si="7"/>
        <v>&lt;tr&gt;&lt;td&gt;Population&lt;/td&gt;&lt;td&gt;11,317,192&lt;/td&gt;&lt;/tr&gt;</v>
      </c>
      <c r="U22" t="str">
        <f t="shared" si="8"/>
        <v>&lt;tr&gt;&lt;td&gt;km²&lt;/td&gt;&lt;td&gt;92,391&lt;/td&gt;&lt;/tr&gt;</v>
      </c>
      <c r="V22" t="str">
        <f t="shared" si="9"/>
        <v>&lt;tr&gt;&lt;td&gt;GDP/Capita&lt;/td&gt;&lt;td&gt;21,858&lt;/td&gt;&lt;/tr&gt;</v>
      </c>
      <c r="W22" t="str">
        <f t="shared" si="4"/>
        <v>&lt;tr&gt;&lt;td&gt;Currency&lt;/td&gt;&lt;td&gt;Euro&lt;/td&gt;&lt;/tr&gt;</v>
      </c>
    </row>
    <row r="23" spans="1:23" x14ac:dyDescent="0.2">
      <c r="A23" s="47" t="str">
        <f t="shared" si="5"/>
        <v>Bucharest</v>
      </c>
      <c r="B23" s="47">
        <f>_xll.GeodesiX.UDF.Geocode(B$1,$H23 &amp; " " &amp; $I23)</f>
        <v>44.426767400000003</v>
      </c>
      <c r="C23" s="47">
        <f>_xll.GeodesiX.UDF.Geocode(C$1,$A23)</f>
        <v>26.1025384</v>
      </c>
      <c r="D23" s="47" t="s">
        <v>308</v>
      </c>
      <c r="E23" s="47" t="str">
        <f t="shared" si="6"/>
        <v>&lt;table&gt;&lt;tr&gt;&lt;td&gt;State&lt;/td&gt;&lt;td&gt;Romania&lt;/td&gt;&lt;/tr&gt;&lt;tr&gt;&lt;td&gt;Capital&lt;/td&gt;&lt;td&gt;Bucharest&lt;/td&gt;&lt;/tr&gt;&lt;tr&gt;&lt;td&gt;Constitutional name&lt;/td&gt;&lt;td&gt;România&lt;/td&gt;&lt;/tr&gt;&lt;tr&gt;&lt;td&gt;Joined&lt;/td&gt;&lt;td&gt;2007&lt;/td&gt;&lt;/tr&gt;&lt;tr&gt;&lt;td&gt;Population&lt;/td&gt;&lt;td&gt;21,466,174&lt;/td&gt;&lt;/tr&gt;&lt;tr&gt;&lt;td&gt;km²&lt;/td&gt;&lt;td&gt;238,391&lt;/td&gt;&lt;/tr&gt;&lt;tr&gt;&lt;td&gt;GDP/Capita&lt;/td&gt;&lt;td&gt;11,917&lt;/td&gt;&lt;/tr&gt;&lt;tr&gt;&lt;td&gt;Currency&lt;/td&gt;&lt;td&gt;Romanian leu&lt;/td&gt;&lt;/tr&gt;&lt;/table&gt;</v>
      </c>
      <c r="F23" s="47" t="str">
        <f>"https://biogeo.ucdavis.edu/data/gadm3.6/kmz/gadm36_" &amp; VLOOKUP(H23,Countries!A:D,3,FALSE) &amp; "_0.kmz"</f>
        <v>https://biogeo.ucdavis.edu/data/gadm3.6/kmz/gadm36_ROU_0.kmz</v>
      </c>
      <c r="G23" t="str">
        <f>_xll.GeodesiX.UDF.Geocode(G$1,$A23)</f>
        <v>OK</v>
      </c>
      <c r="H23" t="s">
        <v>309</v>
      </c>
      <c r="I23" t="s">
        <v>310</v>
      </c>
      <c r="J23" t="s">
        <v>311</v>
      </c>
      <c r="K23" s="35">
        <v>2007</v>
      </c>
      <c r="L23" s="65">
        <v>21466174</v>
      </c>
      <c r="M23" s="65">
        <v>238391</v>
      </c>
      <c r="N23" s="65">
        <v>11917</v>
      </c>
      <c r="O23" t="s">
        <v>312</v>
      </c>
      <c r="P23" t="str">
        <f t="shared" si="0"/>
        <v>&lt;tr&gt;&lt;td&gt;State&lt;/td&gt;&lt;td&gt;Romania&lt;/td&gt;&lt;/tr&gt;</v>
      </c>
      <c r="Q23" t="str">
        <f t="shared" si="1"/>
        <v>&lt;tr&gt;&lt;td&gt;Capital&lt;/td&gt;&lt;td&gt;Bucharest&lt;/td&gt;&lt;/tr&gt;</v>
      </c>
      <c r="R23" t="str">
        <f t="shared" si="2"/>
        <v>&lt;tr&gt;&lt;td&gt;Constitutional name&lt;/td&gt;&lt;td&gt;România&lt;/td&gt;&lt;/tr&gt;</v>
      </c>
      <c r="S23" t="str">
        <f t="shared" si="3"/>
        <v>&lt;tr&gt;&lt;td&gt;Joined&lt;/td&gt;&lt;td&gt;2007&lt;/td&gt;&lt;/tr&gt;</v>
      </c>
      <c r="T23" t="str">
        <f t="shared" si="7"/>
        <v>&lt;tr&gt;&lt;td&gt;Population&lt;/td&gt;&lt;td&gt;21,466,174&lt;/td&gt;&lt;/tr&gt;</v>
      </c>
      <c r="U23" t="str">
        <f t="shared" si="8"/>
        <v>&lt;tr&gt;&lt;td&gt;km²&lt;/td&gt;&lt;td&gt;238,391&lt;/td&gt;&lt;/tr&gt;</v>
      </c>
      <c r="V23" t="str">
        <f t="shared" si="9"/>
        <v>&lt;tr&gt;&lt;td&gt;GDP/Capita&lt;/td&gt;&lt;td&gt;11,917&lt;/td&gt;&lt;/tr&gt;</v>
      </c>
      <c r="W23" t="str">
        <f t="shared" si="4"/>
        <v>&lt;tr&gt;&lt;td&gt;Currency&lt;/td&gt;&lt;td&gt;Romanian leu&lt;/td&gt;&lt;/tr&gt;</v>
      </c>
    </row>
    <row r="24" spans="1:23" x14ac:dyDescent="0.2">
      <c r="A24" s="47" t="str">
        <f t="shared" si="5"/>
        <v>Bratislava</v>
      </c>
      <c r="B24" s="47">
        <f>_xll.GeodesiX.UDF.Geocode(B$1,$H24 &amp; " " &amp; $I24)</f>
        <v>48.148596499999996</v>
      </c>
      <c r="C24" s="47">
        <f>_xll.GeodesiX.UDF.Geocode(C$1,$A24)</f>
        <v>17.107747700000001</v>
      </c>
      <c r="D24" s="47" t="s">
        <v>313</v>
      </c>
      <c r="E24" s="47" t="str">
        <f t="shared" si="6"/>
        <v>&lt;table&gt;&lt;tr&gt;&lt;td&gt;State&lt;/td&gt;&lt;td&gt;Slovakia&lt;/td&gt;&lt;/tr&gt;&lt;tr&gt;&lt;td&gt;Capital&lt;/td&gt;&lt;td&gt;Bratislava&lt;/td&gt;&lt;/tr&gt;&lt;tr&gt;&lt;td&gt;Constitutional name&lt;/td&gt;&lt;td&gt;Slovenská republika&lt;/td&gt;&lt;/tr&gt;&lt;tr&gt;&lt;td&gt;Joined&lt;/td&gt;&lt;td&gt;2004&lt;/td&gt;&lt;/tr&gt;&lt;tr&gt;&lt;td&gt;Population&lt;/td&gt;&lt;td&gt;5,424,057&lt;/td&gt;&lt;/tr&gt;&lt;tr&gt;&lt;td&gt;km²&lt;/td&gt;&lt;td&gt;49,037&lt;/td&gt;&lt;/tr&gt;&lt;tr&gt;&lt;td&gt;GDP/Capita&lt;/td&gt;&lt;td&gt;21,244&lt;/td&gt;&lt;/tr&gt;&lt;tr&gt;&lt;td&gt;Currency&lt;/td&gt;&lt;td&gt;Euro&lt;/td&gt;&lt;/tr&gt;&lt;/table&gt;</v>
      </c>
      <c r="F24" s="47" t="str">
        <f>"https://biogeo.ucdavis.edu/data/gadm3.6/kmz/gadm36_" &amp; VLOOKUP(H24,Countries!A:D,3,FALSE) &amp; "_0.kmz"</f>
        <v>https://biogeo.ucdavis.edu/data/gadm3.6/kmz/gadm36_SVK_0.kmz</v>
      </c>
      <c r="G24" t="str">
        <f>_xll.GeodesiX.UDF.Geocode(G$1,$A24)</f>
        <v>OK</v>
      </c>
      <c r="H24" t="s">
        <v>314</v>
      </c>
      <c r="I24" t="s">
        <v>315</v>
      </c>
      <c r="J24" t="s">
        <v>316</v>
      </c>
      <c r="K24" s="35">
        <v>2004</v>
      </c>
      <c r="L24" s="65">
        <v>5424057</v>
      </c>
      <c r="M24" s="65">
        <v>49037</v>
      </c>
      <c r="N24" s="65">
        <v>21244</v>
      </c>
      <c r="O24" t="s">
        <v>223</v>
      </c>
      <c r="P24" t="str">
        <f t="shared" si="0"/>
        <v>&lt;tr&gt;&lt;td&gt;State&lt;/td&gt;&lt;td&gt;Slovakia&lt;/td&gt;&lt;/tr&gt;</v>
      </c>
      <c r="Q24" t="str">
        <f t="shared" si="1"/>
        <v>&lt;tr&gt;&lt;td&gt;Capital&lt;/td&gt;&lt;td&gt;Bratislava&lt;/td&gt;&lt;/tr&gt;</v>
      </c>
      <c r="R24" t="str">
        <f t="shared" si="2"/>
        <v>&lt;tr&gt;&lt;td&gt;Constitutional name&lt;/td&gt;&lt;td&gt;Slovenská republika&lt;/td&gt;&lt;/tr&gt;</v>
      </c>
      <c r="S24" t="str">
        <f t="shared" si="3"/>
        <v>&lt;tr&gt;&lt;td&gt;Joined&lt;/td&gt;&lt;td&gt;2004&lt;/td&gt;&lt;/tr&gt;</v>
      </c>
      <c r="T24" t="str">
        <f t="shared" si="7"/>
        <v>&lt;tr&gt;&lt;td&gt;Population&lt;/td&gt;&lt;td&gt;5,424,057&lt;/td&gt;&lt;/tr&gt;</v>
      </c>
      <c r="U24" t="str">
        <f t="shared" si="8"/>
        <v>&lt;tr&gt;&lt;td&gt;km²&lt;/td&gt;&lt;td&gt;49,037&lt;/td&gt;&lt;/tr&gt;</v>
      </c>
      <c r="V24" t="str">
        <f t="shared" si="9"/>
        <v>&lt;tr&gt;&lt;td&gt;GDP/Capita&lt;/td&gt;&lt;td&gt;21,244&lt;/td&gt;&lt;/tr&gt;</v>
      </c>
      <c r="W24" t="str">
        <f t="shared" si="4"/>
        <v>&lt;tr&gt;&lt;td&gt;Currency&lt;/td&gt;&lt;td&gt;Euro&lt;/td&gt;&lt;/tr&gt;</v>
      </c>
    </row>
    <row r="25" spans="1:23" x14ac:dyDescent="0.2">
      <c r="A25" s="47" t="str">
        <f t="shared" si="5"/>
        <v>Ljubljana</v>
      </c>
      <c r="B25" s="47">
        <f>_xll.GeodesiX.UDF.Geocode(B$1,$H25 &amp; " " &amp; $I25)</f>
        <v>46.056946500000002</v>
      </c>
      <c r="C25" s="47">
        <f>_xll.GeodesiX.UDF.Geocode(C$1,$A25)</f>
        <v>14.505751500000001</v>
      </c>
      <c r="D25" s="47" t="s">
        <v>317</v>
      </c>
      <c r="E25" s="47" t="str">
        <f t="shared" si="6"/>
        <v>&lt;table&gt;&lt;tr&gt;&lt;td&gt;State&lt;/td&gt;&lt;td&gt;Slovenia&lt;/td&gt;&lt;/tr&gt;&lt;tr&gt;&lt;td&gt;Capital&lt;/td&gt;&lt;td&gt;Ljubljana&lt;/td&gt;&lt;/tr&gt;&lt;tr&gt;&lt;td&gt;Constitutional name&lt;/td&gt;&lt;td&gt;Republika Slovenija&lt;/td&gt;&lt;/tr&gt;&lt;tr&gt;&lt;td&gt;Joined&lt;/td&gt;&lt;td&gt;2004&lt;/td&gt;&lt;/tr&gt;&lt;tr&gt;&lt;td&gt;Population&lt;/td&gt;&lt;td&gt;2,054,119&lt;/td&gt;&lt;/tr&gt;&lt;tr&gt;&lt;td&gt;km²&lt;/td&gt;&lt;td&gt;20,273&lt;/td&gt;&lt;/tr&gt;&lt;tr&gt;&lt;td&gt;GDP/Capita&lt;/td&gt;&lt;td&gt;27,654&lt;/td&gt;&lt;/tr&gt;&lt;tr&gt;&lt;td&gt;Currency&lt;/td&gt;&lt;td&gt;Euro&lt;/td&gt;&lt;/tr&gt;&lt;/table&gt;</v>
      </c>
      <c r="F25" s="47" t="str">
        <f>"https://biogeo.ucdavis.edu/data/gadm3.6/kmz/gadm36_" &amp; VLOOKUP(H25,Countries!A:D,3,FALSE) &amp; "_0.kmz"</f>
        <v>https://biogeo.ucdavis.edu/data/gadm3.6/kmz/gadm36_SVN_0.kmz</v>
      </c>
      <c r="G25" t="str">
        <f>_xll.GeodesiX.UDF.Geocode(G$1,$A25)</f>
        <v>OK</v>
      </c>
      <c r="H25" t="s">
        <v>318</v>
      </c>
      <c r="I25" t="s">
        <v>319</v>
      </c>
      <c r="J25" t="s">
        <v>320</v>
      </c>
      <c r="K25" s="35">
        <v>2004</v>
      </c>
      <c r="L25" s="65">
        <v>2054119</v>
      </c>
      <c r="M25" s="65">
        <v>20273</v>
      </c>
      <c r="N25" s="65">
        <v>27654</v>
      </c>
      <c r="O25" t="s">
        <v>223</v>
      </c>
      <c r="P25" t="str">
        <f t="shared" si="0"/>
        <v>&lt;tr&gt;&lt;td&gt;State&lt;/td&gt;&lt;td&gt;Slovenia&lt;/td&gt;&lt;/tr&gt;</v>
      </c>
      <c r="Q25" t="str">
        <f t="shared" si="1"/>
        <v>&lt;tr&gt;&lt;td&gt;Capital&lt;/td&gt;&lt;td&gt;Ljubljana&lt;/td&gt;&lt;/tr&gt;</v>
      </c>
      <c r="R25" t="str">
        <f t="shared" si="2"/>
        <v>&lt;tr&gt;&lt;td&gt;Constitutional name&lt;/td&gt;&lt;td&gt;Republika Slovenija&lt;/td&gt;&lt;/tr&gt;</v>
      </c>
      <c r="S25" t="str">
        <f t="shared" si="3"/>
        <v>&lt;tr&gt;&lt;td&gt;Joined&lt;/td&gt;&lt;td&gt;2004&lt;/td&gt;&lt;/tr&gt;</v>
      </c>
      <c r="T25" t="str">
        <f t="shared" si="7"/>
        <v>&lt;tr&gt;&lt;td&gt;Population&lt;/td&gt;&lt;td&gt;2,054,119&lt;/td&gt;&lt;/tr&gt;</v>
      </c>
      <c r="U25" t="str">
        <f t="shared" si="8"/>
        <v>&lt;tr&gt;&lt;td&gt;km²&lt;/td&gt;&lt;td&gt;20,273&lt;/td&gt;&lt;/tr&gt;</v>
      </c>
      <c r="V25" t="str">
        <f t="shared" si="9"/>
        <v>&lt;tr&gt;&lt;td&gt;GDP/Capita&lt;/td&gt;&lt;td&gt;27,654&lt;/td&gt;&lt;/tr&gt;</v>
      </c>
      <c r="W25" t="str">
        <f t="shared" si="4"/>
        <v>&lt;tr&gt;&lt;td&gt;Currency&lt;/td&gt;&lt;td&gt;Euro&lt;/td&gt;&lt;/tr&gt;</v>
      </c>
    </row>
    <row r="26" spans="1:23" x14ac:dyDescent="0.2">
      <c r="A26" s="47" t="str">
        <f t="shared" si="5"/>
        <v>Madrid</v>
      </c>
      <c r="B26" s="47">
        <f>_xll.GeodesiX.UDF.Geocode(B$1,$H26 &amp; " " &amp; $I26)</f>
        <v>40.416775399999999</v>
      </c>
      <c r="C26" s="47">
        <f>_xll.GeodesiX.UDF.Geocode(C$1,$A26)</f>
        <v>-3.7037901999999998</v>
      </c>
      <c r="D26" s="47" t="s">
        <v>321</v>
      </c>
      <c r="E26" s="47" t="str">
        <f t="shared" si="6"/>
        <v>&lt;table&gt;&lt;tr&gt;&lt;td&gt;State&lt;/td&gt;&lt;td&gt;Spain&lt;/td&gt;&lt;/tr&gt;&lt;tr&gt;&lt;td&gt;Capital&lt;/td&gt;&lt;td&gt;Madrid&lt;/td&gt;&lt;/tr&gt;&lt;tr&gt;&lt;td&gt;Constitutional name&lt;/td&gt;&lt;td&gt;Reino de España&lt;/td&gt;&lt;/tr&gt;&lt;tr&gt;&lt;td&gt;Joined&lt;/td&gt;&lt;td&gt;1986&lt;/td&gt;&lt;/tr&gt;&lt;tr&gt;&lt;td&gt;Population&lt;/td&gt;&lt;td&gt;46,087,170&lt;/td&gt;&lt;/tr&gt;&lt;tr&gt;&lt;td&gt;km²&lt;/td&gt;&lt;td&gt;506,030&lt;/td&gt;&lt;/tr&gt;&lt;tr&gt;&lt;td&gt;GDP/Capita&lt;/td&gt;&lt;td&gt;31,963&lt;/td&gt;&lt;/tr&gt;&lt;tr&gt;&lt;td&gt;Currency&lt;/td&gt;&lt;td&gt;Euro&lt;/td&gt;&lt;/tr&gt;&lt;/table&gt;</v>
      </c>
      <c r="F26" s="47" t="str">
        <f>"https://biogeo.ucdavis.edu/data/gadm3.6/kmz/gadm36_" &amp; VLOOKUP(H26,Countries!A:D,3,FALSE) &amp; "_0.kmz"</f>
        <v>https://biogeo.ucdavis.edu/data/gadm3.6/kmz/gadm36_ESP_0.kmz</v>
      </c>
      <c r="G26" t="str">
        <f>_xll.GeodesiX.UDF.Geocode(G$1,$A26)</f>
        <v>OK</v>
      </c>
      <c r="H26" t="s">
        <v>322</v>
      </c>
      <c r="I26" t="s">
        <v>323</v>
      </c>
      <c r="J26" t="s">
        <v>324</v>
      </c>
      <c r="K26" s="35">
        <v>1986</v>
      </c>
      <c r="L26" s="65">
        <v>46087170</v>
      </c>
      <c r="M26" s="65">
        <v>506030</v>
      </c>
      <c r="N26" s="65">
        <v>31963</v>
      </c>
      <c r="O26" t="s">
        <v>223</v>
      </c>
      <c r="P26" t="str">
        <f t="shared" si="0"/>
        <v>&lt;tr&gt;&lt;td&gt;State&lt;/td&gt;&lt;td&gt;Spain&lt;/td&gt;&lt;/tr&gt;</v>
      </c>
      <c r="Q26" t="str">
        <f t="shared" si="1"/>
        <v>&lt;tr&gt;&lt;td&gt;Capital&lt;/td&gt;&lt;td&gt;Madrid&lt;/td&gt;&lt;/tr&gt;</v>
      </c>
      <c r="R26" t="str">
        <f t="shared" si="2"/>
        <v>&lt;tr&gt;&lt;td&gt;Constitutional name&lt;/td&gt;&lt;td&gt;Reino de España&lt;/td&gt;&lt;/tr&gt;</v>
      </c>
      <c r="S26" t="str">
        <f t="shared" si="3"/>
        <v>&lt;tr&gt;&lt;td&gt;Joined&lt;/td&gt;&lt;td&gt;1986&lt;/td&gt;&lt;/tr&gt;</v>
      </c>
      <c r="T26" t="str">
        <f t="shared" si="7"/>
        <v>&lt;tr&gt;&lt;td&gt;Population&lt;/td&gt;&lt;td&gt;46,087,170&lt;/td&gt;&lt;/tr&gt;</v>
      </c>
      <c r="U26" t="str">
        <f t="shared" si="8"/>
        <v>&lt;tr&gt;&lt;td&gt;km²&lt;/td&gt;&lt;td&gt;506,030&lt;/td&gt;&lt;/tr&gt;</v>
      </c>
      <c r="V26" t="str">
        <f t="shared" si="9"/>
        <v>&lt;tr&gt;&lt;td&gt;GDP/Capita&lt;/td&gt;&lt;td&gt;31,963&lt;/td&gt;&lt;/tr&gt;</v>
      </c>
      <c r="W26" t="str">
        <f t="shared" si="4"/>
        <v>&lt;tr&gt;&lt;td&gt;Currency&lt;/td&gt;&lt;td&gt;Euro&lt;/td&gt;&lt;/tr&gt;</v>
      </c>
    </row>
    <row r="27" spans="1:23" x14ac:dyDescent="0.2">
      <c r="A27" s="47" t="str">
        <f t="shared" si="5"/>
        <v>Stockholm</v>
      </c>
      <c r="B27" s="47">
        <f>_xll.GeodesiX.UDF.Geocode(B$1,$H27 &amp; " " &amp; $I27)</f>
        <v>59.329323500000001</v>
      </c>
      <c r="C27" s="47">
        <f>_xll.GeodesiX.UDF.Geocode(C$1,$A27)</f>
        <v>18.068580799999999</v>
      </c>
      <c r="D27" s="47" t="s">
        <v>325</v>
      </c>
      <c r="E27" s="47" t="str">
        <f t="shared" si="6"/>
        <v>&lt;table&gt;&lt;tr&gt;&lt;td&gt;State&lt;/td&gt;&lt;td&gt;Sweden&lt;/td&gt;&lt;/tr&gt;&lt;tr&gt;&lt;td&gt;Capital&lt;/td&gt;&lt;td&gt;Stockholm&lt;/td&gt;&lt;/tr&gt;&lt;tr&gt;&lt;td&gt;Constitutional name&lt;/td&gt;&lt;td&gt;Konungariket Sverige&lt;/td&gt;&lt;/tr&gt;&lt;tr&gt;&lt;td&gt;Joined&lt;/td&gt;&lt;td&gt;1995&lt;/td&gt;&lt;/tr&gt;&lt;tr&gt;&lt;td&gt;Population&lt;/td&gt;&lt;td&gt;9,347,899&lt;/td&gt;&lt;/tr&gt;&lt;tr&gt;&lt;td&gt;km²&lt;/td&gt;&lt;td&gt;449,964&lt;/td&gt;&lt;/tr&gt;&lt;tr&gt;&lt;td&gt;GDP/Capita&lt;/td&gt;&lt;td&gt;35,964&lt;/td&gt;&lt;/tr&gt;&lt;tr&gt;&lt;td&gt;Currency&lt;/td&gt;&lt;td&gt;Swedish krona&lt;/td&gt;&lt;/tr&gt;&lt;/table&gt;</v>
      </c>
      <c r="F27" s="47" t="str">
        <f>"https://biogeo.ucdavis.edu/data/gadm3.6/kmz/gadm36_" &amp; VLOOKUP(H27,Countries!A:D,3,FALSE) &amp; "_0.kmz"</f>
        <v>https://biogeo.ucdavis.edu/data/gadm3.6/kmz/gadm36_SWE_0.kmz</v>
      </c>
      <c r="G27" t="str">
        <f>_xll.GeodesiX.UDF.Geocode(G$1,$A27)</f>
        <v>OK</v>
      </c>
      <c r="H27" t="s">
        <v>326</v>
      </c>
      <c r="I27" t="s">
        <v>327</v>
      </c>
      <c r="J27" t="s">
        <v>328</v>
      </c>
      <c r="K27" s="35">
        <v>1995</v>
      </c>
      <c r="L27" s="65">
        <v>9347899</v>
      </c>
      <c r="M27" s="65">
        <v>449964</v>
      </c>
      <c r="N27" s="65">
        <v>35964</v>
      </c>
      <c r="O27" t="s">
        <v>329</v>
      </c>
      <c r="P27" t="str">
        <f t="shared" si="0"/>
        <v>&lt;tr&gt;&lt;td&gt;State&lt;/td&gt;&lt;td&gt;Sweden&lt;/td&gt;&lt;/tr&gt;</v>
      </c>
      <c r="Q27" t="str">
        <f t="shared" si="1"/>
        <v>&lt;tr&gt;&lt;td&gt;Capital&lt;/td&gt;&lt;td&gt;Stockholm&lt;/td&gt;&lt;/tr&gt;</v>
      </c>
      <c r="R27" t="str">
        <f t="shared" si="2"/>
        <v>&lt;tr&gt;&lt;td&gt;Constitutional name&lt;/td&gt;&lt;td&gt;Konungariket Sverige&lt;/td&gt;&lt;/tr&gt;</v>
      </c>
      <c r="S27" t="str">
        <f t="shared" si="3"/>
        <v>&lt;tr&gt;&lt;td&gt;Joined&lt;/td&gt;&lt;td&gt;1995&lt;/td&gt;&lt;/tr&gt;</v>
      </c>
      <c r="T27" t="str">
        <f t="shared" si="7"/>
        <v>&lt;tr&gt;&lt;td&gt;Population&lt;/td&gt;&lt;td&gt;9,347,899&lt;/td&gt;&lt;/tr&gt;</v>
      </c>
      <c r="U27" t="str">
        <f t="shared" si="8"/>
        <v>&lt;tr&gt;&lt;td&gt;km²&lt;/td&gt;&lt;td&gt;449,964&lt;/td&gt;&lt;/tr&gt;</v>
      </c>
      <c r="V27" t="str">
        <f t="shared" si="9"/>
        <v>&lt;tr&gt;&lt;td&gt;GDP/Capita&lt;/td&gt;&lt;td&gt;35,964&lt;/td&gt;&lt;/tr&gt;</v>
      </c>
      <c r="W27" t="str">
        <f t="shared" si="4"/>
        <v>&lt;tr&gt;&lt;td&gt;Currency&lt;/td&gt;&lt;td&gt;Swedish krona&lt;/td&gt;&lt;/tr&gt;</v>
      </c>
    </row>
    <row r="28" spans="1:23" x14ac:dyDescent="0.2">
      <c r="A28" s="47" t="str">
        <f t="shared" si="5"/>
        <v>London</v>
      </c>
      <c r="B28" s="47">
        <f>_xll.GeodesiX.UDF.Geocode(B$1,$H28 &amp; " " &amp; $I28)</f>
        <v>51.507217799999999</v>
      </c>
      <c r="C28" s="47">
        <f>_xll.GeodesiX.UDF.Geocode(C$1,$A28)</f>
        <v>-0.12758620000000001</v>
      </c>
      <c r="D28" s="47" t="s">
        <v>330</v>
      </c>
      <c r="E28" s="47" t="str">
        <f t="shared" si="6"/>
        <v>&lt;table&gt;&lt;tr&gt;&lt;td&gt;State&lt;/td&gt;&lt;td&gt;United Kingdom&lt;/td&gt;&lt;/tr&gt;&lt;tr&gt;&lt;td&gt;Capital&lt;/td&gt;&lt;td&gt;London&lt;/td&gt;&lt;/tr&gt;&lt;tr&gt;&lt;td&gt;Constitutional name&lt;/td&gt;&lt;td&gt;United Kingdom of Great Britain&lt;/td&gt;&lt;/tr&gt;&lt;tr&gt;&lt;td&gt;Joined&lt;/td&gt;&lt;td&gt;1973&lt;/td&gt;&lt;/tr&gt;&lt;tr&gt;&lt;td&gt;Population&lt;/td&gt;&lt;td&gt;62,041,708&lt;/td&gt;&lt;/tr&gt;&lt;tr&gt;&lt;td&gt;km²&lt;/td&gt;&lt;td&gt;244,820&lt;/td&gt;&lt;/tr&gt;&lt;tr&gt;&lt;td&gt;GDP/Capita&lt;/td&gt;&lt;td&gt;34,618&lt;/td&gt;&lt;/tr&gt;&lt;tr&gt;&lt;td&gt;Currency&lt;/td&gt;&lt;td&gt;Pound sterling&lt;/td&gt;&lt;/tr&gt;&lt;/table&gt;</v>
      </c>
      <c r="F28" s="47" t="str">
        <f>"https://biogeo.ucdavis.edu/data/gadm3.6/kmz/gadm36_" &amp; VLOOKUP(H28,Countries!A:D,3,FALSE) &amp; "_0.kmz"</f>
        <v>https://biogeo.ucdavis.edu/data/gadm3.6/kmz/gadm36_GBR_0.kmz</v>
      </c>
      <c r="G28" t="str">
        <f>_xll.GeodesiX.UDF.Geocode(G$1,$A28)</f>
        <v>OK</v>
      </c>
      <c r="H28" t="s">
        <v>331</v>
      </c>
      <c r="I28" t="s">
        <v>332</v>
      </c>
      <c r="J28" t="s">
        <v>333</v>
      </c>
      <c r="K28" s="35">
        <v>1973</v>
      </c>
      <c r="L28" s="65">
        <v>62041708</v>
      </c>
      <c r="M28" s="65">
        <v>244820</v>
      </c>
      <c r="N28" s="65">
        <v>34618</v>
      </c>
      <c r="O28" t="s">
        <v>334</v>
      </c>
      <c r="P28" t="str">
        <f t="shared" si="0"/>
        <v>&lt;tr&gt;&lt;td&gt;State&lt;/td&gt;&lt;td&gt;United Kingdom&lt;/td&gt;&lt;/tr&gt;</v>
      </c>
      <c r="Q28" t="str">
        <f t="shared" si="1"/>
        <v>&lt;tr&gt;&lt;td&gt;Capital&lt;/td&gt;&lt;td&gt;London&lt;/td&gt;&lt;/tr&gt;</v>
      </c>
      <c r="R28" t="str">
        <f t="shared" si="2"/>
        <v>&lt;tr&gt;&lt;td&gt;Constitutional name&lt;/td&gt;&lt;td&gt;United Kingdom of Great Britain&lt;/td&gt;&lt;/tr&gt;</v>
      </c>
      <c r="S28" t="str">
        <f t="shared" si="3"/>
        <v>&lt;tr&gt;&lt;td&gt;Joined&lt;/td&gt;&lt;td&gt;1973&lt;/td&gt;&lt;/tr&gt;</v>
      </c>
      <c r="T28" t="str">
        <f t="shared" si="7"/>
        <v>&lt;tr&gt;&lt;td&gt;Population&lt;/td&gt;&lt;td&gt;62,041,708&lt;/td&gt;&lt;/tr&gt;</v>
      </c>
      <c r="U28" t="str">
        <f t="shared" si="8"/>
        <v>&lt;tr&gt;&lt;td&gt;km²&lt;/td&gt;&lt;td&gt;244,820&lt;/td&gt;&lt;/tr&gt;</v>
      </c>
      <c r="V28" t="str">
        <f t="shared" si="9"/>
        <v>&lt;tr&gt;&lt;td&gt;GDP/Capita&lt;/td&gt;&lt;td&gt;34,618&lt;/td&gt;&lt;/tr&gt;</v>
      </c>
      <c r="W28" t="str">
        <f t="shared" si="4"/>
        <v>&lt;tr&gt;&lt;td&gt;Currency&lt;/td&gt;&lt;td&gt;Pound sterling&lt;/td&gt;&lt;/tr&gt;</v>
      </c>
    </row>
    <row r="30" spans="1:23" hidden="1" x14ac:dyDescent="0.2">
      <c r="N30" s="67"/>
    </row>
  </sheetData>
  <phoneticPr fontId="2" type="noConversion"/>
  <pageMargins left="0.75" right="0.75" top="1" bottom="1" header="0.5" footer="0.5"/>
  <headerFooter alignWithMargins="0"/>
  <customProperties>
    <customPr name="display" r:id="rId1"/>
    <customPr name="Guid" r:id="rId2"/>
  </customProperties>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P33"/>
  <sheetViews>
    <sheetView workbookViewId="0"/>
  </sheetViews>
  <sheetFormatPr defaultColWidth="0" defaultRowHeight="12.75" zeroHeight="1" x14ac:dyDescent="0.2"/>
  <cols>
    <col min="1" max="1" width="22.85546875" style="68" bestFit="1" customWidth="1"/>
    <col min="2" max="3" width="11" style="68" bestFit="1" customWidth="1"/>
    <col min="4" max="4" width="19.42578125" style="68" bestFit="1" customWidth="1"/>
    <col min="5" max="5" width="10.5703125" style="68" bestFit="1" customWidth="1"/>
    <col min="6" max="6" width="9" style="68" bestFit="1" customWidth="1"/>
    <col min="7" max="7" width="11" style="68" bestFit="1" customWidth="1"/>
    <col min="8" max="9" width="9.140625" style="68" customWidth="1"/>
    <col min="10" max="13" width="9.140625" style="68" hidden="1" customWidth="1"/>
    <col min="14" max="14" width="10.140625" style="71" hidden="1" customWidth="1"/>
    <col min="15" max="15" width="9.28515625" style="71" hidden="1" customWidth="1"/>
    <col min="16" max="16" width="10.85546875" style="71" hidden="1" customWidth="1"/>
    <col min="17" max="16384" width="9.140625" style="68" hidden="1"/>
  </cols>
  <sheetData>
    <row r="1" spans="1:16" x14ac:dyDescent="0.2">
      <c r="A1" s="3" t="s">
        <v>209</v>
      </c>
      <c r="B1" s="3" t="s">
        <v>127</v>
      </c>
      <c r="C1" s="3" t="s">
        <v>128</v>
      </c>
      <c r="D1" s="3" t="s">
        <v>119</v>
      </c>
      <c r="E1" s="3" t="s">
        <v>412</v>
      </c>
      <c r="F1" s="3" t="s">
        <v>413</v>
      </c>
      <c r="G1" s="3" t="s">
        <v>415</v>
      </c>
      <c r="H1" s="3" t="s">
        <v>210</v>
      </c>
      <c r="I1" s="68" t="s">
        <v>126</v>
      </c>
      <c r="M1" s="69"/>
      <c r="N1" s="70"/>
      <c r="O1" s="70"/>
      <c r="P1" s="70"/>
    </row>
    <row r="2" spans="1:16" x14ac:dyDescent="0.2">
      <c r="A2" s="68" t="s">
        <v>367</v>
      </c>
      <c r="B2" s="68">
        <f>_xll.GeodesiX.UDF.Geocode(B$1,$A2)</f>
        <v>56.967694100000003</v>
      </c>
      <c r="C2" s="68">
        <f>_xll.GeodesiX.UDF.Geocode(C$1,$A2)</f>
        <v>24.105622100000001</v>
      </c>
      <c r="D2" s="68">
        <f ca="1">_xll.GeodesiX.UDF.TravellingSalesman(A2,B2,C2)</f>
        <v>10</v>
      </c>
      <c r="E2" s="68">
        <v>2</v>
      </c>
      <c r="F2" s="68" t="s">
        <v>414</v>
      </c>
      <c r="G2" s="68">
        <v>0.6</v>
      </c>
      <c r="H2" s="68" t="s">
        <v>278</v>
      </c>
      <c r="I2" s="68" t="str">
        <f>_xll.GeodesiX.UDF.Geocode(I$1,$A2)</f>
        <v>OK</v>
      </c>
      <c r="M2" s="69"/>
      <c r="N2" s="70"/>
      <c r="O2" s="70"/>
      <c r="P2" s="70"/>
    </row>
    <row r="3" spans="1:16" x14ac:dyDescent="0.2">
      <c r="A3" s="68" t="s">
        <v>366</v>
      </c>
      <c r="B3" s="68">
        <f>_xll.GeodesiX.UDF.Geocode(B$1,$A3)</f>
        <v>54.687155500000003</v>
      </c>
      <c r="C3" s="68">
        <f>_xll.GeodesiX.UDF.Geocode(C$1,$A3)</f>
        <v>25.279651399999999</v>
      </c>
      <c r="D3" s="68">
        <f ca="1">_xll.GeodesiX.UDF.TravellingSalesman(A3,B3,C3)</f>
        <v>21</v>
      </c>
      <c r="E3" s="68">
        <v>2</v>
      </c>
      <c r="F3" s="68" t="s">
        <v>414</v>
      </c>
      <c r="G3" s="68">
        <v>0.6</v>
      </c>
      <c r="H3" s="68" t="s">
        <v>283</v>
      </c>
      <c r="I3" s="68" t="str">
        <f>_xll.GeodesiX.UDF.Geocode(I$1,$A3)</f>
        <v>OK</v>
      </c>
      <c r="M3" s="69"/>
      <c r="N3" s="70"/>
      <c r="O3" s="70"/>
      <c r="P3" s="70"/>
    </row>
    <row r="4" spans="1:16" x14ac:dyDescent="0.2">
      <c r="A4" s="68" t="s">
        <v>362</v>
      </c>
      <c r="B4" s="68">
        <f>_xll.GeodesiX.UDF.Geocode(B$1,$A4)</f>
        <v>52.2296756</v>
      </c>
      <c r="C4" s="68">
        <f>_xll.GeodesiX.UDF.Geocode(C$1,$A4)</f>
        <v>21.012228700000001</v>
      </c>
      <c r="D4" s="68">
        <f ca="1">_xll.GeodesiX.UDF.TravellingSalesman(A4,B4,C4)</f>
        <v>20</v>
      </c>
      <c r="E4" s="68">
        <v>2</v>
      </c>
      <c r="F4" s="68" t="s">
        <v>414</v>
      </c>
      <c r="G4" s="68">
        <v>0.6</v>
      </c>
      <c r="H4" s="68" t="s">
        <v>299</v>
      </c>
      <c r="I4" s="68" t="str">
        <f>_xll.GeodesiX.UDF.Geocode(I$1,$A4)</f>
        <v>OK</v>
      </c>
      <c r="M4" s="69"/>
      <c r="N4" s="70"/>
      <c r="O4" s="70"/>
      <c r="P4" s="70"/>
    </row>
    <row r="5" spans="1:16" x14ac:dyDescent="0.2">
      <c r="A5" s="68" t="s">
        <v>372</v>
      </c>
      <c r="B5" s="68">
        <f>_xll.GeodesiX.UDF.Geocode(B$1,$A5)</f>
        <v>52.520006600000002</v>
      </c>
      <c r="C5" s="68">
        <f>_xll.GeodesiX.UDF.Geocode(C$1,$A5)</f>
        <v>13.404954</v>
      </c>
      <c r="D5" s="68">
        <f ca="1">_xll.GeodesiX.UDF.TravellingSalesman(A5,B5,C5)</f>
        <v>5</v>
      </c>
      <c r="E5" s="68">
        <v>2</v>
      </c>
      <c r="F5" s="68" t="s">
        <v>414</v>
      </c>
      <c r="G5" s="68">
        <v>0.6</v>
      </c>
      <c r="H5" s="68" t="s">
        <v>258</v>
      </c>
      <c r="I5" s="68" t="str">
        <f>_xll.GeodesiX.UDF.Geocode(I$1,$A5)</f>
        <v>OK</v>
      </c>
      <c r="M5" s="69"/>
      <c r="N5" s="70"/>
      <c r="O5" s="70"/>
      <c r="P5" s="70"/>
    </row>
    <row r="6" spans="1:16" x14ac:dyDescent="0.2">
      <c r="A6" s="68" t="s">
        <v>377</v>
      </c>
      <c r="B6" s="68">
        <f>_xll.GeodesiX.UDF.Geocode(B$1,$A6)</f>
        <v>50.075538100000003</v>
      </c>
      <c r="C6" s="68">
        <f>_xll.GeodesiX.UDF.Geocode(C$1,$A6)</f>
        <v>14.4378005</v>
      </c>
      <c r="D6" s="68">
        <f ca="1">_xll.GeodesiX.UDF.TravellingSalesman(A6,B6,C6)</f>
        <v>18</v>
      </c>
      <c r="E6" s="68">
        <v>2</v>
      </c>
      <c r="F6" s="68" t="s">
        <v>414</v>
      </c>
      <c r="G6" s="68">
        <v>0.6</v>
      </c>
      <c r="H6" s="68" t="s">
        <v>238</v>
      </c>
      <c r="I6" s="68" t="str">
        <f>_xll.GeodesiX.UDF.Geocode(I$1,$A6)</f>
        <v>OK</v>
      </c>
      <c r="M6" s="69"/>
      <c r="N6" s="70"/>
      <c r="O6" s="70"/>
      <c r="P6" s="70"/>
    </row>
    <row r="7" spans="1:16" x14ac:dyDescent="0.2">
      <c r="A7" s="68" t="s">
        <v>358</v>
      </c>
      <c r="B7" s="68">
        <f>_xll.GeodesiX.UDF.Geocode(B$1,$A7)</f>
        <v>46.056946500000002</v>
      </c>
      <c r="C7" s="68">
        <f>_xll.GeodesiX.UDF.Geocode(C$1,$A7)</f>
        <v>14.505751500000001</v>
      </c>
      <c r="D7" s="68">
        <f ca="1">_xll.GeodesiX.UDF.TravellingSalesman(A7,B7,C7)</f>
        <v>3</v>
      </c>
      <c r="E7" s="68">
        <v>2</v>
      </c>
      <c r="F7" s="68" t="s">
        <v>414</v>
      </c>
      <c r="G7" s="68">
        <v>0.6</v>
      </c>
      <c r="H7" s="68" t="s">
        <v>317</v>
      </c>
      <c r="I7" s="68" t="str">
        <f>_xll.GeodesiX.UDF.Geocode(I$1,$A7)</f>
        <v>OK</v>
      </c>
      <c r="M7" s="69"/>
      <c r="N7" s="70"/>
      <c r="O7" s="70"/>
      <c r="P7" s="70"/>
    </row>
    <row r="8" spans="1:16" x14ac:dyDescent="0.2">
      <c r="A8" s="68" t="s">
        <v>381</v>
      </c>
      <c r="B8" s="68">
        <f>_xll.GeodesiX.UDF.Geocode(B$1,$A8)</f>
        <v>48.208166400000003</v>
      </c>
      <c r="C8" s="68">
        <f>_xll.GeodesiX.UDF.Geocode(C$1,$A8)</f>
        <v>16.371864299999999</v>
      </c>
      <c r="D8" s="68">
        <f ca="1">_xll.GeodesiX.UDF.TravellingSalesman(A8,B8,C8)</f>
        <v>19</v>
      </c>
      <c r="E8" s="68">
        <v>2</v>
      </c>
      <c r="F8" s="68" t="s">
        <v>414</v>
      </c>
      <c r="G8" s="68">
        <v>0.6</v>
      </c>
      <c r="H8" s="68" t="s">
        <v>219</v>
      </c>
      <c r="I8" s="68" t="str">
        <f>_xll.GeodesiX.UDF.Geocode(I$1,$A8)</f>
        <v>OK</v>
      </c>
      <c r="M8" s="69"/>
      <c r="N8" s="70"/>
      <c r="O8" s="70"/>
      <c r="P8" s="70"/>
    </row>
    <row r="9" spans="1:16" x14ac:dyDescent="0.2">
      <c r="A9" s="68" t="s">
        <v>359</v>
      </c>
      <c r="B9" s="68">
        <f>_xll.GeodesiX.UDF.Geocode(B$1,$A9)</f>
        <v>48.148596499999996</v>
      </c>
      <c r="C9" s="68">
        <f>_xll.GeodesiX.UDF.Geocode(C$1,$A9)</f>
        <v>17.107747700000001</v>
      </c>
      <c r="D9" s="68">
        <f ca="1">_xll.GeodesiX.UDF.TravellingSalesman(A9,B9,C9)</f>
        <v>2</v>
      </c>
      <c r="E9" s="68">
        <v>2</v>
      </c>
      <c r="F9" s="68" t="s">
        <v>414</v>
      </c>
      <c r="G9" s="68">
        <v>0.6</v>
      </c>
      <c r="H9" s="68" t="s">
        <v>313</v>
      </c>
      <c r="I9" s="68" t="str">
        <f>_xll.GeodesiX.UDF.Geocode(I$1,$A9)</f>
        <v>OK</v>
      </c>
      <c r="M9" s="69"/>
      <c r="N9" s="70"/>
      <c r="O9" s="70"/>
      <c r="P9" s="70"/>
    </row>
    <row r="10" spans="1:16" x14ac:dyDescent="0.2">
      <c r="A10" s="68" t="s">
        <v>370</v>
      </c>
      <c r="B10" s="68">
        <f>_xll.GeodesiX.UDF.Geocode(B$1,$A10)</f>
        <v>47.497911999999999</v>
      </c>
      <c r="C10" s="68">
        <f>_xll.GeodesiX.UDF.Geocode(C$1,$A10)</f>
        <v>19.040234999999999</v>
      </c>
      <c r="D10" s="68">
        <f ca="1">_xll.GeodesiX.UDF.TravellingSalesman(A10,B10,C10)</f>
        <v>23</v>
      </c>
      <c r="E10" s="68">
        <v>2</v>
      </c>
      <c r="F10" s="68" t="s">
        <v>414</v>
      </c>
      <c r="G10" s="68">
        <v>0.6</v>
      </c>
      <c r="H10" s="68" t="s">
        <v>265</v>
      </c>
      <c r="I10" s="68" t="str">
        <f>_xll.GeodesiX.UDF.Geocode(I$1,$A10)</f>
        <v>OK</v>
      </c>
      <c r="M10" s="69"/>
      <c r="N10" s="70"/>
      <c r="O10" s="70"/>
      <c r="P10" s="70"/>
    </row>
    <row r="11" spans="1:16" x14ac:dyDescent="0.2">
      <c r="A11" s="68" t="s">
        <v>379</v>
      </c>
      <c r="B11" s="68">
        <f>_xll.GeodesiX.UDF.Geocode(B$1,$A11)</f>
        <v>42.697708200000001</v>
      </c>
      <c r="C11" s="68">
        <f>_xll.GeodesiX.UDF.Geocode(C$1,$A11)</f>
        <v>23.3218675</v>
      </c>
      <c r="D11" s="68">
        <f ca="1">_xll.GeodesiX.UDF.TravellingSalesman(A11,B11,C11)</f>
        <v>17</v>
      </c>
      <c r="E11" s="68">
        <v>2</v>
      </c>
      <c r="F11" s="68" t="s">
        <v>414</v>
      </c>
      <c r="G11" s="68">
        <v>0.6</v>
      </c>
      <c r="H11" s="68" t="s">
        <v>229</v>
      </c>
      <c r="I11" s="68" t="str">
        <f>_xll.GeodesiX.UDF.Geocode(I$1,$A11)</f>
        <v>OK</v>
      </c>
      <c r="M11" s="69"/>
      <c r="N11" s="70"/>
      <c r="O11" s="70"/>
      <c r="P11" s="70"/>
    </row>
    <row r="12" spans="1:16" x14ac:dyDescent="0.2">
      <c r="A12" s="68" t="s">
        <v>360</v>
      </c>
      <c r="B12" s="68">
        <f>_xll.GeodesiX.UDF.Geocode(B$1,$A12)</f>
        <v>44.426767400000003</v>
      </c>
      <c r="C12" s="68">
        <f>_xll.GeodesiX.UDF.Geocode(C$1,$A12)</f>
        <v>26.1025384</v>
      </c>
      <c r="D12" s="68">
        <f ca="1">_xll.GeodesiX.UDF.TravellingSalesman(A12,B12,C12)</f>
        <v>1</v>
      </c>
      <c r="E12" s="68">
        <v>2</v>
      </c>
      <c r="F12" s="68" t="s">
        <v>414</v>
      </c>
      <c r="G12" s="68">
        <v>0.6</v>
      </c>
      <c r="H12" s="68" t="s">
        <v>308</v>
      </c>
      <c r="I12" s="68" t="str">
        <f>_xll.GeodesiX.UDF.Geocode(I$1,$A12)</f>
        <v>OK</v>
      </c>
      <c r="M12" s="69"/>
      <c r="N12" s="70"/>
      <c r="O12" s="70"/>
      <c r="P12" s="70"/>
    </row>
    <row r="13" spans="1:16" x14ac:dyDescent="0.2">
      <c r="A13" s="68" t="s">
        <v>378</v>
      </c>
      <c r="B13" s="68">
        <f>_xll.GeodesiX.UDF.Geocode(B$1,$A13)</f>
        <v>35.1855659</v>
      </c>
      <c r="C13" s="68">
        <f>_xll.GeodesiX.UDF.Geocode(C$1,$A13)</f>
        <v>33.382276400000002</v>
      </c>
      <c r="D13" s="68">
        <f ca="1">_xll.GeodesiX.UDF.TravellingSalesman(A13,B13,C13)</f>
        <v>26</v>
      </c>
      <c r="E13" s="68">
        <v>2</v>
      </c>
      <c r="F13" s="68" t="s">
        <v>414</v>
      </c>
      <c r="G13" s="68">
        <v>0.6</v>
      </c>
      <c r="H13" s="68" t="s">
        <v>234</v>
      </c>
      <c r="I13" s="68" t="str">
        <f>_xll.GeodesiX.UDF.Geocode(I$1,$A13)</f>
        <v>OK</v>
      </c>
      <c r="M13" s="69"/>
      <c r="N13" s="70"/>
      <c r="O13" s="70"/>
      <c r="P13" s="70"/>
    </row>
    <row r="14" spans="1:16" x14ac:dyDescent="0.2">
      <c r="A14" s="68" t="s">
        <v>371</v>
      </c>
      <c r="B14" s="68">
        <f>_xll.GeodesiX.UDF.Geocode(B$1,$A14)</f>
        <v>37.983809600000001</v>
      </c>
      <c r="C14" s="68">
        <f>_xll.GeodesiX.UDF.Geocode(C$1,$A14)</f>
        <v>23.727538800000001</v>
      </c>
      <c r="D14" s="68">
        <f ca="1">_xll.GeodesiX.UDF.TravellingSalesman(A14,B14,C14)</f>
        <v>12</v>
      </c>
      <c r="E14" s="68">
        <v>2</v>
      </c>
      <c r="F14" s="68" t="s">
        <v>414</v>
      </c>
      <c r="G14" s="68">
        <v>0.6</v>
      </c>
      <c r="H14" s="68" t="s">
        <v>261</v>
      </c>
      <c r="I14" s="68" t="str">
        <f>_xll.GeodesiX.UDF.Geocode(I$1,$A14)</f>
        <v>OK</v>
      </c>
      <c r="M14" s="69"/>
      <c r="N14" s="70"/>
      <c r="O14" s="70"/>
      <c r="P14" s="70"/>
    </row>
    <row r="15" spans="1:16" x14ac:dyDescent="0.2">
      <c r="A15" s="68" t="s">
        <v>364</v>
      </c>
      <c r="B15" s="68">
        <f>_xll.GeodesiX.UDF.Geocode(B$1,$A15)</f>
        <v>35.899237499999998</v>
      </c>
      <c r="C15" s="68">
        <f>_xll.GeodesiX.UDF.Geocode(C$1,$A15)</f>
        <v>14.5140996</v>
      </c>
      <c r="D15" s="68">
        <f ca="1">_xll.GeodesiX.UDF.TravellingSalesman(A15,B15,C15)</f>
        <v>6</v>
      </c>
      <c r="E15" s="68">
        <v>2</v>
      </c>
      <c r="F15" s="68" t="s">
        <v>414</v>
      </c>
      <c r="G15" s="68">
        <v>0.6</v>
      </c>
      <c r="H15" s="68" t="s">
        <v>291</v>
      </c>
      <c r="I15" s="68" t="str">
        <f>_xll.GeodesiX.UDF.Geocode(I$1,$A15)</f>
        <v>OK</v>
      </c>
      <c r="M15" s="69"/>
      <c r="N15" s="70"/>
      <c r="O15" s="70"/>
      <c r="P15" s="70"/>
    </row>
    <row r="16" spans="1:16" x14ac:dyDescent="0.2">
      <c r="A16" s="68" t="s">
        <v>368</v>
      </c>
      <c r="B16" s="68">
        <f>_xll.GeodesiX.UDF.Geocode(B$1,$A16)</f>
        <v>41.902783499999998</v>
      </c>
      <c r="C16" s="68">
        <f>_xll.GeodesiX.UDF.Geocode(C$1,$A16)</f>
        <v>12.4963655</v>
      </c>
      <c r="D16" s="68">
        <f ca="1">_xll.GeodesiX.UDF.TravellingSalesman(A16,B16,C16)</f>
        <v>7</v>
      </c>
      <c r="E16" s="68">
        <v>2</v>
      </c>
      <c r="F16" s="68" t="s">
        <v>414</v>
      </c>
      <c r="G16" s="68">
        <v>0.6</v>
      </c>
      <c r="H16" s="68" t="s">
        <v>274</v>
      </c>
      <c r="I16" s="68" t="str">
        <f>_xll.GeodesiX.UDF.Geocode(I$1,$A16)</f>
        <v>OK</v>
      </c>
      <c r="M16" s="69"/>
      <c r="N16" s="70"/>
      <c r="O16" s="70"/>
      <c r="P16" s="70"/>
    </row>
    <row r="17" spans="1:16" x14ac:dyDescent="0.2">
      <c r="A17" s="68" t="s">
        <v>357</v>
      </c>
      <c r="B17" s="68">
        <f>_xll.GeodesiX.UDF.Geocode(B$1,$A17)</f>
        <v>40.416775399999999</v>
      </c>
      <c r="C17" s="68">
        <f>_xll.GeodesiX.UDF.Geocode(C$1,$A17)</f>
        <v>-3.7037901999999998</v>
      </c>
      <c r="D17" s="68">
        <f ca="1">_xll.GeodesiX.UDF.TravellingSalesman(A17,B17,C17)</f>
        <v>4</v>
      </c>
      <c r="E17" s="68">
        <v>2</v>
      </c>
      <c r="F17" s="68" t="s">
        <v>414</v>
      </c>
      <c r="G17" s="68">
        <v>0.6</v>
      </c>
      <c r="H17" s="68" t="s">
        <v>321</v>
      </c>
      <c r="I17" s="68" t="str">
        <f>_xll.GeodesiX.UDF.Geocode(I$1,$A17)</f>
        <v>OK</v>
      </c>
      <c r="M17" s="69"/>
      <c r="N17" s="70"/>
      <c r="O17" s="70"/>
      <c r="P17" s="70"/>
    </row>
    <row r="18" spans="1:16" x14ac:dyDescent="0.2">
      <c r="A18" s="68" t="s">
        <v>361</v>
      </c>
      <c r="B18" s="68">
        <f>_xll.GeodesiX.UDF.Geocode(B$1,$A18)</f>
        <v>38.722252400000002</v>
      </c>
      <c r="C18" s="68">
        <f>_xll.GeodesiX.UDF.Geocode(C$1,$A18)</f>
        <v>-9.1393366</v>
      </c>
      <c r="D18" s="68">
        <f ca="1">_xll.GeodesiX.UDF.TravellingSalesman(A18,B18,C18)</f>
        <v>14</v>
      </c>
      <c r="E18" s="68">
        <v>2</v>
      </c>
      <c r="F18" s="68" t="s">
        <v>414</v>
      </c>
      <c r="G18" s="68">
        <v>0.6</v>
      </c>
      <c r="H18" s="68" t="s">
        <v>304</v>
      </c>
      <c r="I18" s="68" t="str">
        <f>_xll.GeodesiX.UDF.Geocode(I$1,$A18)</f>
        <v>OK</v>
      </c>
      <c r="M18" s="69"/>
      <c r="N18" s="70"/>
      <c r="O18" s="70"/>
      <c r="P18" s="70"/>
    </row>
    <row r="19" spans="1:16" x14ac:dyDescent="0.2">
      <c r="A19" s="68" t="s">
        <v>369</v>
      </c>
      <c r="B19" s="68">
        <f>_xll.GeodesiX.UDF.Geocode(B$1,$A19)</f>
        <v>53.3498053</v>
      </c>
      <c r="C19" s="68">
        <f>_xll.GeodesiX.UDF.Geocode(C$1,$A19)</f>
        <v>-6.2603096999999996</v>
      </c>
      <c r="D19" s="68">
        <f ca="1">_xll.GeodesiX.UDF.TravellingSalesman(A19,B19,C19)</f>
        <v>22</v>
      </c>
      <c r="E19" s="68">
        <v>2</v>
      </c>
      <c r="F19" s="68" t="s">
        <v>414</v>
      </c>
      <c r="G19" s="68">
        <v>0.6</v>
      </c>
      <c r="H19" s="68" t="s">
        <v>270</v>
      </c>
      <c r="I19" s="68" t="str">
        <f>_xll.GeodesiX.UDF.Geocode(I$1,$A19)</f>
        <v>OK</v>
      </c>
      <c r="M19" s="69"/>
      <c r="N19" s="70"/>
      <c r="O19" s="70"/>
      <c r="P19" s="70"/>
    </row>
    <row r="20" spans="1:16" x14ac:dyDescent="0.2">
      <c r="A20" s="68" t="s">
        <v>355</v>
      </c>
      <c r="B20" s="68">
        <f>_xll.GeodesiX.UDF.Geocode(B$1,$A20)</f>
        <v>51.507217799999999</v>
      </c>
      <c r="C20" s="68">
        <f>_xll.GeodesiX.UDF.Geocode(C$1,$A20)</f>
        <v>-0.12758620000000001</v>
      </c>
      <c r="D20" s="68">
        <f ca="1">_xll.GeodesiX.UDF.TravellingSalesman(A20,B20,C20)</f>
        <v>24</v>
      </c>
      <c r="E20" s="68">
        <v>2</v>
      </c>
      <c r="F20" s="68" t="s">
        <v>414</v>
      </c>
      <c r="G20" s="68">
        <v>0.6</v>
      </c>
      <c r="H20" s="68" t="s">
        <v>330</v>
      </c>
      <c r="I20" s="68" t="str">
        <f>_xll.GeodesiX.UDF.Geocode(I$1,$A20)</f>
        <v>OK</v>
      </c>
      <c r="M20" s="69"/>
      <c r="N20" s="70"/>
      <c r="O20" s="70"/>
      <c r="P20" s="70"/>
    </row>
    <row r="21" spans="1:16" x14ac:dyDescent="0.2">
      <c r="A21" s="68" t="s">
        <v>373</v>
      </c>
      <c r="B21" s="68">
        <f>_xll.GeodesiX.UDF.Geocode(B$1,$A21)</f>
        <v>48.856614</v>
      </c>
      <c r="C21" s="68">
        <f>_xll.GeodesiX.UDF.Geocode(C$1,$A21)</f>
        <v>2.3522219</v>
      </c>
      <c r="D21" s="68">
        <f ca="1">_xll.GeodesiX.UDF.TravellingSalesman(A21,B21,C21)</f>
        <v>13</v>
      </c>
      <c r="E21" s="68">
        <v>2</v>
      </c>
      <c r="F21" s="68" t="s">
        <v>414</v>
      </c>
      <c r="G21" s="68">
        <v>0.6</v>
      </c>
      <c r="H21" s="68" t="s">
        <v>255</v>
      </c>
      <c r="I21" s="68" t="str">
        <f>_xll.GeodesiX.UDF.Geocode(I$1,$A21)</f>
        <v>OK</v>
      </c>
      <c r="M21" s="69"/>
      <c r="N21" s="70"/>
      <c r="O21" s="70"/>
      <c r="P21" s="70"/>
    </row>
    <row r="22" spans="1:16" x14ac:dyDescent="0.2">
      <c r="A22" s="68" t="s">
        <v>365</v>
      </c>
      <c r="B22" s="68">
        <f>_xll.GeodesiX.UDF.Geocode(B$1,$A22)</f>
        <v>49.815272999999998</v>
      </c>
      <c r="C22" s="68">
        <f>_xll.GeodesiX.UDF.Geocode(C$1,$A22)</f>
        <v>6.1295830000000002</v>
      </c>
      <c r="D22" s="68">
        <f ca="1">_xll.GeodesiX.UDF.TravellingSalesman(A22,B22,C22)</f>
        <v>27</v>
      </c>
      <c r="E22" s="68">
        <v>2</v>
      </c>
      <c r="F22" s="68" t="s">
        <v>414</v>
      </c>
      <c r="G22" s="68">
        <v>0.6</v>
      </c>
      <c r="H22" s="68" t="s">
        <v>288</v>
      </c>
      <c r="I22" s="68" t="str">
        <f>_xll.GeodesiX.UDF.Geocode(I$1,$A22)</f>
        <v>OK</v>
      </c>
      <c r="M22" s="69"/>
      <c r="N22" s="70"/>
      <c r="O22" s="70"/>
      <c r="P22" s="70"/>
    </row>
    <row r="23" spans="1:16" x14ac:dyDescent="0.2">
      <c r="A23" s="68" t="s">
        <v>380</v>
      </c>
      <c r="B23" s="68">
        <f>_xll.GeodesiX.UDF.Geocode(B$1,$A23)</f>
        <v>50.826045299999997</v>
      </c>
      <c r="C23" s="68">
        <f>_xll.GeodesiX.UDF.Geocode(C$1,$A23)</f>
        <v>4.3802051999999998</v>
      </c>
      <c r="D23" s="68">
        <f ca="1">_xll.GeodesiX.UDF.TravellingSalesman(A23,B23,C23)</f>
        <v>25</v>
      </c>
      <c r="E23" s="68">
        <v>2</v>
      </c>
      <c r="F23" s="68" t="s">
        <v>414</v>
      </c>
      <c r="G23" s="68">
        <v>0.6</v>
      </c>
      <c r="H23" s="68" t="s">
        <v>224</v>
      </c>
      <c r="I23" s="68" t="str">
        <f>_xll.GeodesiX.UDF.Geocode(I$1,$A23)</f>
        <v>OK</v>
      </c>
      <c r="M23" s="69"/>
      <c r="N23" s="70"/>
      <c r="O23" s="70"/>
      <c r="P23" s="70"/>
    </row>
    <row r="24" spans="1:16" x14ac:dyDescent="0.2">
      <c r="A24" s="68" t="s">
        <v>363</v>
      </c>
      <c r="B24" s="68">
        <f>_xll.GeodesiX.UDF.Geocode(B$1,$A24)</f>
        <v>52.367573399999998</v>
      </c>
      <c r="C24" s="68">
        <f>_xll.GeodesiX.UDF.Geocode(C$1,$A24)</f>
        <v>4.9041389000000004</v>
      </c>
      <c r="D24" s="68">
        <f ca="1">_xll.GeodesiX.UDF.TravellingSalesman(A24,B24,C24)</f>
        <v>15</v>
      </c>
      <c r="E24" s="68">
        <v>2</v>
      </c>
      <c r="F24" s="68" t="s">
        <v>414</v>
      </c>
      <c r="G24" s="68">
        <v>0.6</v>
      </c>
      <c r="H24" s="68" t="s">
        <v>295</v>
      </c>
      <c r="I24" s="68" t="str">
        <f>_xll.GeodesiX.UDF.Geocode(I$1,$A24)</f>
        <v>OK</v>
      </c>
      <c r="M24" s="69"/>
      <c r="N24" s="70"/>
      <c r="O24" s="70"/>
      <c r="P24" s="70"/>
    </row>
    <row r="25" spans="1:16" x14ac:dyDescent="0.2">
      <c r="A25" s="68" t="s">
        <v>376</v>
      </c>
      <c r="B25" s="68">
        <f>_xll.GeodesiX.UDF.Geocode(B$1,$A25)</f>
        <v>55.676096800000003</v>
      </c>
      <c r="C25" s="68">
        <f>_xll.GeodesiX.UDF.Geocode(C$1,$A25)</f>
        <v>12.568337100000001</v>
      </c>
      <c r="D25" s="68">
        <f ca="1">_xll.GeodesiX.UDF.TravellingSalesman(A25,B25,C25)</f>
        <v>11</v>
      </c>
      <c r="E25" s="68">
        <v>2</v>
      </c>
      <c r="F25" s="68" t="s">
        <v>414</v>
      </c>
      <c r="G25" s="68">
        <v>0.6</v>
      </c>
      <c r="H25" s="68" t="s">
        <v>242</v>
      </c>
      <c r="I25" s="68" t="str">
        <f>_xll.GeodesiX.UDF.Geocode(I$1,$A25)</f>
        <v>OK</v>
      </c>
      <c r="M25" s="69"/>
      <c r="N25" s="70"/>
      <c r="O25" s="70"/>
      <c r="P25" s="70"/>
    </row>
    <row r="26" spans="1:16" x14ac:dyDescent="0.2">
      <c r="A26" s="68" t="s">
        <v>356</v>
      </c>
      <c r="B26" s="68">
        <f>_xll.GeodesiX.UDF.Geocode(B$1,$A26)</f>
        <v>59.329323500000001</v>
      </c>
      <c r="C26" s="68">
        <f>_xll.GeodesiX.UDF.Geocode(C$1,$A26)</f>
        <v>18.068580799999999</v>
      </c>
      <c r="D26" s="68">
        <f ca="1">_xll.GeodesiX.UDF.TravellingSalesman(A26,B26,C26)</f>
        <v>9</v>
      </c>
      <c r="E26" s="68">
        <v>2</v>
      </c>
      <c r="F26" s="68" t="s">
        <v>414</v>
      </c>
      <c r="G26" s="68">
        <v>0.6</v>
      </c>
      <c r="H26" s="68" t="s">
        <v>325</v>
      </c>
      <c r="I26" s="68" t="str">
        <f>_xll.GeodesiX.UDF.Geocode(I$1,$A26)</f>
        <v>OK</v>
      </c>
      <c r="M26" s="69"/>
      <c r="N26" s="70"/>
      <c r="O26" s="70"/>
      <c r="P26" s="70"/>
    </row>
    <row r="27" spans="1:16" x14ac:dyDescent="0.2">
      <c r="A27" s="68" t="s">
        <v>374</v>
      </c>
      <c r="B27" s="68">
        <f>_xll.GeodesiX.UDF.Geocode(B$1,$A27)</f>
        <v>60.169855699999999</v>
      </c>
      <c r="C27" s="68">
        <f>_xll.GeodesiX.UDF.Geocode(C$1,$A27)</f>
        <v>24.938379000000001</v>
      </c>
      <c r="D27" s="68">
        <f ca="1">_xll.GeodesiX.UDF.TravellingSalesman(A27,B27,C27)</f>
        <v>8</v>
      </c>
      <c r="E27" s="68">
        <v>2</v>
      </c>
      <c r="F27" s="68" t="s">
        <v>414</v>
      </c>
      <c r="G27" s="68">
        <v>0.6</v>
      </c>
      <c r="H27" s="68" t="s">
        <v>251</v>
      </c>
      <c r="I27" s="68" t="str">
        <f>_xll.GeodesiX.UDF.Geocode(I$1,$A27)</f>
        <v>OK</v>
      </c>
      <c r="M27" s="69"/>
      <c r="N27" s="70"/>
      <c r="O27" s="70"/>
      <c r="P27" s="70"/>
    </row>
    <row r="28" spans="1:16" x14ac:dyDescent="0.2">
      <c r="A28" s="68" t="s">
        <v>375</v>
      </c>
      <c r="B28" s="68">
        <f>_xll.GeodesiX.UDF.Geocode(B$1,$A28)</f>
        <v>59.436960800000001</v>
      </c>
      <c r="C28" s="68">
        <f>_xll.GeodesiX.UDF.Geocode(C$1,$A28)</f>
        <v>24.7535746</v>
      </c>
      <c r="D28" s="68">
        <f ca="1">_xll.GeodesiX.UDF.TravellingSalesman(A28,B28,C28)</f>
        <v>16</v>
      </c>
      <c r="E28" s="68">
        <v>2</v>
      </c>
      <c r="F28" s="68" t="s">
        <v>414</v>
      </c>
      <c r="G28" s="68">
        <v>0.6</v>
      </c>
      <c r="H28" s="68" t="s">
        <v>247</v>
      </c>
      <c r="I28" s="68" t="str">
        <f>_xll.GeodesiX.UDF.Geocode(I$1,$A28)</f>
        <v>OK</v>
      </c>
      <c r="M28" s="69"/>
      <c r="N28" s="70"/>
      <c r="O28" s="70"/>
      <c r="P28" s="70"/>
    </row>
    <row r="29" spans="1:16" x14ac:dyDescent="0.2">
      <c r="C29" s="68" t="s">
        <v>411</v>
      </c>
      <c r="D29" s="68">
        <f ca="1">_xll.GeodesiX.UDF.TravellingSalesmanDistance()/1000</f>
        <v>0</v>
      </c>
      <c r="O29" s="70"/>
    </row>
    <row r="30" spans="1:16" hidden="1" x14ac:dyDescent="0.2">
      <c r="O30" s="70"/>
    </row>
    <row r="31" spans="1:16" hidden="1" x14ac:dyDescent="0.2">
      <c r="O31" s="70"/>
    </row>
    <row r="33" spans="16:16" hidden="1" x14ac:dyDescent="0.2">
      <c r="P33" s="72"/>
    </row>
  </sheetData>
  <sortState xmlns:xlrd2="http://schemas.microsoft.com/office/spreadsheetml/2017/richdata2" ref="A2:I29">
    <sortCondition ref="D2:D29"/>
  </sortState>
  <phoneticPr fontId="2" type="noConversion"/>
  <pageMargins left="0.75" right="0.75" top="1" bottom="1" header="0.5" footer="0.5"/>
  <pageSetup paperSize="9" orientation="portrait" r:id="rId1"/>
  <headerFooter alignWithMargins="0"/>
  <customProperties>
    <customPr name="display" r:id="rId2"/>
    <customPr name="Guid" r:id="rId3"/>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D250"/>
  <sheetViews>
    <sheetView topLeftCell="A22" workbookViewId="0">
      <selection activeCell="C76" sqref="C76"/>
    </sheetView>
  </sheetViews>
  <sheetFormatPr defaultColWidth="9.140625" defaultRowHeight="12.75" x14ac:dyDescent="0.2"/>
  <cols>
    <col min="1" max="1" width="58.5703125" customWidth="1"/>
  </cols>
  <sheetData>
    <row r="1" spans="1:4" s="3" customFormat="1" x14ac:dyDescent="0.2">
      <c r="A1" s="3" t="s">
        <v>458</v>
      </c>
      <c r="B1" s="3" t="s">
        <v>459</v>
      </c>
      <c r="C1" s="3" t="s">
        <v>460</v>
      </c>
      <c r="D1" s="3" t="s">
        <v>461</v>
      </c>
    </row>
    <row r="2" spans="1:4" x14ac:dyDescent="0.2">
      <c r="A2" t="s">
        <v>383</v>
      </c>
      <c r="B2" t="s">
        <v>462</v>
      </c>
      <c r="C2" t="s">
        <v>463</v>
      </c>
      <c r="D2">
        <v>4</v>
      </c>
    </row>
    <row r="3" spans="1:4" x14ac:dyDescent="0.2">
      <c r="A3" t="s">
        <v>384</v>
      </c>
      <c r="B3" t="s">
        <v>464</v>
      </c>
      <c r="C3" t="s">
        <v>465</v>
      </c>
      <c r="D3">
        <v>8</v>
      </c>
    </row>
    <row r="4" spans="1:4" x14ac:dyDescent="0.2">
      <c r="A4" t="s">
        <v>385</v>
      </c>
      <c r="B4" t="s">
        <v>466</v>
      </c>
      <c r="C4" t="s">
        <v>467</v>
      </c>
      <c r="D4">
        <v>12</v>
      </c>
    </row>
    <row r="5" spans="1:4" x14ac:dyDescent="0.2">
      <c r="A5" t="s">
        <v>468</v>
      </c>
      <c r="B5" t="s">
        <v>469</v>
      </c>
      <c r="C5" t="s">
        <v>470</v>
      </c>
      <c r="D5">
        <v>16</v>
      </c>
    </row>
    <row r="6" spans="1:4" x14ac:dyDescent="0.2">
      <c r="A6" t="s">
        <v>386</v>
      </c>
      <c r="B6" t="s">
        <v>471</v>
      </c>
      <c r="C6" t="s">
        <v>472</v>
      </c>
      <c r="D6">
        <v>20</v>
      </c>
    </row>
    <row r="7" spans="1:4" x14ac:dyDescent="0.2">
      <c r="A7" t="s">
        <v>387</v>
      </c>
      <c r="B7" t="s">
        <v>473</v>
      </c>
      <c r="C7" t="s">
        <v>474</v>
      </c>
      <c r="D7">
        <v>24</v>
      </c>
    </row>
    <row r="8" spans="1:4" x14ac:dyDescent="0.2">
      <c r="A8" t="s">
        <v>475</v>
      </c>
      <c r="B8" t="s">
        <v>476</v>
      </c>
      <c r="C8" t="s">
        <v>477</v>
      </c>
      <c r="D8">
        <v>660</v>
      </c>
    </row>
    <row r="9" spans="1:4" x14ac:dyDescent="0.2">
      <c r="A9" t="s">
        <v>388</v>
      </c>
      <c r="B9" t="s">
        <v>478</v>
      </c>
      <c r="C9" t="s">
        <v>479</v>
      </c>
      <c r="D9">
        <v>10</v>
      </c>
    </row>
    <row r="10" spans="1:4" x14ac:dyDescent="0.2">
      <c r="A10" t="s">
        <v>389</v>
      </c>
      <c r="B10" t="s">
        <v>480</v>
      </c>
      <c r="C10" t="s">
        <v>481</v>
      </c>
      <c r="D10">
        <v>28</v>
      </c>
    </row>
    <row r="11" spans="1:4" x14ac:dyDescent="0.2">
      <c r="A11" t="s">
        <v>390</v>
      </c>
      <c r="B11" t="s">
        <v>482</v>
      </c>
      <c r="C11" t="s">
        <v>483</v>
      </c>
      <c r="D11">
        <v>32</v>
      </c>
    </row>
    <row r="12" spans="1:4" x14ac:dyDescent="0.2">
      <c r="A12" t="s">
        <v>391</v>
      </c>
      <c r="B12" t="s">
        <v>484</v>
      </c>
      <c r="C12" t="s">
        <v>485</v>
      </c>
      <c r="D12">
        <v>51</v>
      </c>
    </row>
    <row r="13" spans="1:4" x14ac:dyDescent="0.2">
      <c r="A13" t="s">
        <v>486</v>
      </c>
      <c r="B13" t="s">
        <v>487</v>
      </c>
      <c r="C13" t="s">
        <v>488</v>
      </c>
      <c r="D13">
        <v>533</v>
      </c>
    </row>
    <row r="14" spans="1:4" x14ac:dyDescent="0.2">
      <c r="A14" t="s">
        <v>392</v>
      </c>
      <c r="B14" t="s">
        <v>489</v>
      </c>
      <c r="C14" t="s">
        <v>490</v>
      </c>
      <c r="D14">
        <v>36</v>
      </c>
    </row>
    <row r="15" spans="1:4" x14ac:dyDescent="0.2">
      <c r="A15" t="s">
        <v>220</v>
      </c>
      <c r="B15" t="s">
        <v>491</v>
      </c>
      <c r="C15" t="s">
        <v>492</v>
      </c>
      <c r="D15">
        <v>40</v>
      </c>
    </row>
    <row r="16" spans="1:4" x14ac:dyDescent="0.2">
      <c r="A16" t="s">
        <v>393</v>
      </c>
      <c r="B16" t="s">
        <v>493</v>
      </c>
      <c r="C16" t="s">
        <v>494</v>
      </c>
      <c r="D16">
        <v>31</v>
      </c>
    </row>
    <row r="17" spans="1:4" x14ac:dyDescent="0.2">
      <c r="A17" t="s">
        <v>1021</v>
      </c>
      <c r="B17" t="s">
        <v>495</v>
      </c>
      <c r="C17" t="s">
        <v>496</v>
      </c>
      <c r="D17">
        <v>44</v>
      </c>
    </row>
    <row r="18" spans="1:4" x14ac:dyDescent="0.2">
      <c r="A18" t="s">
        <v>394</v>
      </c>
      <c r="B18" t="s">
        <v>497</v>
      </c>
      <c r="C18" t="s">
        <v>498</v>
      </c>
      <c r="D18">
        <v>48</v>
      </c>
    </row>
    <row r="19" spans="1:4" x14ac:dyDescent="0.2">
      <c r="A19" t="s">
        <v>395</v>
      </c>
      <c r="B19" t="s">
        <v>499</v>
      </c>
      <c r="C19" t="s">
        <v>500</v>
      </c>
      <c r="D19">
        <v>50</v>
      </c>
    </row>
    <row r="20" spans="1:4" x14ac:dyDescent="0.2">
      <c r="A20" t="s">
        <v>396</v>
      </c>
      <c r="B20" t="s">
        <v>501</v>
      </c>
      <c r="C20" t="s">
        <v>502</v>
      </c>
      <c r="D20">
        <v>52</v>
      </c>
    </row>
    <row r="21" spans="1:4" x14ac:dyDescent="0.2">
      <c r="A21" t="s">
        <v>503</v>
      </c>
      <c r="B21" t="s">
        <v>504</v>
      </c>
      <c r="C21" t="s">
        <v>505</v>
      </c>
      <c r="D21">
        <v>112</v>
      </c>
    </row>
    <row r="22" spans="1:4" x14ac:dyDescent="0.2">
      <c r="A22" t="s">
        <v>225</v>
      </c>
      <c r="B22" t="s">
        <v>506</v>
      </c>
      <c r="C22" t="s">
        <v>507</v>
      </c>
      <c r="D22">
        <v>56</v>
      </c>
    </row>
    <row r="23" spans="1:4" x14ac:dyDescent="0.2">
      <c r="A23" t="s">
        <v>397</v>
      </c>
      <c r="B23" t="s">
        <v>508</v>
      </c>
      <c r="C23" t="s">
        <v>509</v>
      </c>
      <c r="D23">
        <v>84</v>
      </c>
    </row>
    <row r="24" spans="1:4" x14ac:dyDescent="0.2">
      <c r="A24" t="s">
        <v>398</v>
      </c>
      <c r="B24" t="s">
        <v>510</v>
      </c>
      <c r="C24" t="s">
        <v>511</v>
      </c>
      <c r="D24">
        <v>204</v>
      </c>
    </row>
    <row r="25" spans="1:4" x14ac:dyDescent="0.2">
      <c r="A25" t="s">
        <v>399</v>
      </c>
      <c r="B25" t="s">
        <v>512</v>
      </c>
      <c r="C25" t="s">
        <v>513</v>
      </c>
      <c r="D25">
        <v>60</v>
      </c>
    </row>
    <row r="26" spans="1:4" x14ac:dyDescent="0.2">
      <c r="A26" t="s">
        <v>400</v>
      </c>
      <c r="B26" t="s">
        <v>514</v>
      </c>
      <c r="C26" t="s">
        <v>515</v>
      </c>
      <c r="D26">
        <v>64</v>
      </c>
    </row>
    <row r="27" spans="1:4" x14ac:dyDescent="0.2">
      <c r="A27" t="s">
        <v>516</v>
      </c>
      <c r="B27" t="s">
        <v>517</v>
      </c>
      <c r="C27" t="s">
        <v>518</v>
      </c>
      <c r="D27">
        <v>68</v>
      </c>
    </row>
    <row r="28" spans="1:4" x14ac:dyDescent="0.2">
      <c r="A28" t="s">
        <v>519</v>
      </c>
      <c r="B28" t="s">
        <v>520</v>
      </c>
      <c r="C28" t="s">
        <v>521</v>
      </c>
      <c r="D28">
        <v>535</v>
      </c>
    </row>
    <row r="29" spans="1:4" x14ac:dyDescent="0.2">
      <c r="A29" t="s">
        <v>401</v>
      </c>
      <c r="B29" t="s">
        <v>522</v>
      </c>
      <c r="C29" t="s">
        <v>523</v>
      </c>
      <c r="D29">
        <v>70</v>
      </c>
    </row>
    <row r="30" spans="1:4" x14ac:dyDescent="0.2">
      <c r="A30" t="s">
        <v>402</v>
      </c>
      <c r="B30" t="s">
        <v>524</v>
      </c>
      <c r="C30" t="s">
        <v>525</v>
      </c>
      <c r="D30">
        <v>72</v>
      </c>
    </row>
    <row r="31" spans="1:4" x14ac:dyDescent="0.2">
      <c r="A31" t="s">
        <v>526</v>
      </c>
      <c r="B31" t="s">
        <v>527</v>
      </c>
      <c r="C31" t="s">
        <v>528</v>
      </c>
      <c r="D31">
        <v>74</v>
      </c>
    </row>
    <row r="32" spans="1:4" x14ac:dyDescent="0.2">
      <c r="A32" t="s">
        <v>403</v>
      </c>
      <c r="B32" t="s">
        <v>529</v>
      </c>
      <c r="C32" t="s">
        <v>530</v>
      </c>
      <c r="D32">
        <v>76</v>
      </c>
    </row>
    <row r="33" spans="1:4" x14ac:dyDescent="0.2">
      <c r="A33" t="s">
        <v>1022</v>
      </c>
      <c r="B33" t="s">
        <v>531</v>
      </c>
      <c r="C33" t="s">
        <v>532</v>
      </c>
      <c r="D33">
        <v>86</v>
      </c>
    </row>
    <row r="34" spans="1:4" x14ac:dyDescent="0.2">
      <c r="A34" t="s">
        <v>533</v>
      </c>
      <c r="B34" t="s">
        <v>534</v>
      </c>
      <c r="C34" t="s">
        <v>535</v>
      </c>
      <c r="D34">
        <v>96</v>
      </c>
    </row>
    <row r="35" spans="1:4" x14ac:dyDescent="0.2">
      <c r="A35" t="s">
        <v>230</v>
      </c>
      <c r="B35" t="s">
        <v>536</v>
      </c>
      <c r="C35" t="s">
        <v>537</v>
      </c>
      <c r="D35">
        <v>100</v>
      </c>
    </row>
    <row r="36" spans="1:4" x14ac:dyDescent="0.2">
      <c r="A36" t="s">
        <v>404</v>
      </c>
      <c r="B36" t="s">
        <v>538</v>
      </c>
      <c r="C36" t="s">
        <v>539</v>
      </c>
      <c r="D36">
        <v>854</v>
      </c>
    </row>
    <row r="37" spans="1:4" x14ac:dyDescent="0.2">
      <c r="A37" t="s">
        <v>405</v>
      </c>
      <c r="B37" t="s">
        <v>540</v>
      </c>
      <c r="C37" t="s">
        <v>541</v>
      </c>
      <c r="D37">
        <v>108</v>
      </c>
    </row>
    <row r="38" spans="1:4" x14ac:dyDescent="0.2">
      <c r="A38" t="s">
        <v>542</v>
      </c>
      <c r="B38" t="s">
        <v>543</v>
      </c>
      <c r="C38" t="s">
        <v>544</v>
      </c>
      <c r="D38">
        <v>132</v>
      </c>
    </row>
    <row r="39" spans="1:4" x14ac:dyDescent="0.2">
      <c r="A39" t="s">
        <v>406</v>
      </c>
      <c r="B39" t="s">
        <v>545</v>
      </c>
      <c r="C39" t="s">
        <v>546</v>
      </c>
      <c r="D39">
        <v>116</v>
      </c>
    </row>
    <row r="40" spans="1:4" x14ac:dyDescent="0.2">
      <c r="A40" t="s">
        <v>407</v>
      </c>
      <c r="B40" t="s">
        <v>547</v>
      </c>
      <c r="C40" t="s">
        <v>548</v>
      </c>
      <c r="D40">
        <v>120</v>
      </c>
    </row>
    <row r="41" spans="1:4" x14ac:dyDescent="0.2">
      <c r="A41" t="s">
        <v>408</v>
      </c>
      <c r="B41" t="s">
        <v>549</v>
      </c>
      <c r="C41" t="s">
        <v>550</v>
      </c>
      <c r="D41">
        <v>124</v>
      </c>
    </row>
    <row r="42" spans="1:4" x14ac:dyDescent="0.2">
      <c r="A42" t="s">
        <v>1023</v>
      </c>
      <c r="B42" t="s">
        <v>551</v>
      </c>
      <c r="C42" t="s">
        <v>552</v>
      </c>
      <c r="D42">
        <v>136</v>
      </c>
    </row>
    <row r="43" spans="1:4" x14ac:dyDescent="0.2">
      <c r="A43" t="s">
        <v>409</v>
      </c>
      <c r="B43" t="s">
        <v>553</v>
      </c>
      <c r="C43" t="s">
        <v>554</v>
      </c>
      <c r="D43">
        <v>140</v>
      </c>
    </row>
    <row r="44" spans="1:4" x14ac:dyDescent="0.2">
      <c r="A44" t="s">
        <v>410</v>
      </c>
      <c r="B44" t="s">
        <v>555</v>
      </c>
      <c r="C44" t="s">
        <v>556</v>
      </c>
      <c r="D44">
        <v>148</v>
      </c>
    </row>
    <row r="45" spans="1:4" x14ac:dyDescent="0.2">
      <c r="A45" t="s">
        <v>0</v>
      </c>
      <c r="B45" t="s">
        <v>557</v>
      </c>
      <c r="C45" t="s">
        <v>558</v>
      </c>
      <c r="D45">
        <v>152</v>
      </c>
    </row>
    <row r="46" spans="1:4" x14ac:dyDescent="0.2">
      <c r="A46" t="s">
        <v>1</v>
      </c>
      <c r="B46" t="s">
        <v>559</v>
      </c>
      <c r="C46" t="s">
        <v>560</v>
      </c>
      <c r="D46">
        <v>156</v>
      </c>
    </row>
    <row r="47" spans="1:4" x14ac:dyDescent="0.2">
      <c r="A47" t="s">
        <v>561</v>
      </c>
      <c r="B47" t="s">
        <v>562</v>
      </c>
      <c r="C47" t="s">
        <v>563</v>
      </c>
      <c r="D47">
        <v>162</v>
      </c>
    </row>
    <row r="48" spans="1:4" x14ac:dyDescent="0.2">
      <c r="A48" t="s">
        <v>1024</v>
      </c>
      <c r="B48" t="s">
        <v>564</v>
      </c>
      <c r="C48" t="s">
        <v>565</v>
      </c>
      <c r="D48">
        <v>166</v>
      </c>
    </row>
    <row r="49" spans="1:4" x14ac:dyDescent="0.2">
      <c r="A49" t="s">
        <v>2</v>
      </c>
      <c r="B49" t="s">
        <v>566</v>
      </c>
      <c r="C49" t="s">
        <v>567</v>
      </c>
      <c r="D49">
        <v>170</v>
      </c>
    </row>
    <row r="50" spans="1:4" x14ac:dyDescent="0.2">
      <c r="A50" t="s">
        <v>3</v>
      </c>
      <c r="B50" t="s">
        <v>568</v>
      </c>
      <c r="C50" t="s">
        <v>569</v>
      </c>
      <c r="D50">
        <v>174</v>
      </c>
    </row>
    <row r="51" spans="1:4" x14ac:dyDescent="0.2">
      <c r="A51" t="s">
        <v>570</v>
      </c>
      <c r="B51" t="s">
        <v>571</v>
      </c>
      <c r="C51" t="s">
        <v>572</v>
      </c>
      <c r="D51">
        <v>180</v>
      </c>
    </row>
    <row r="52" spans="1:4" x14ac:dyDescent="0.2">
      <c r="A52" t="s">
        <v>4</v>
      </c>
      <c r="B52" t="s">
        <v>573</v>
      </c>
      <c r="C52" t="s">
        <v>574</v>
      </c>
      <c r="D52">
        <v>178</v>
      </c>
    </row>
    <row r="53" spans="1:4" x14ac:dyDescent="0.2">
      <c r="A53" t="s">
        <v>1025</v>
      </c>
      <c r="B53" t="s">
        <v>575</v>
      </c>
      <c r="C53" t="s">
        <v>576</v>
      </c>
      <c r="D53">
        <v>184</v>
      </c>
    </row>
    <row r="54" spans="1:4" x14ac:dyDescent="0.2">
      <c r="A54" t="s">
        <v>5</v>
      </c>
      <c r="B54" t="s">
        <v>577</v>
      </c>
      <c r="C54" t="s">
        <v>578</v>
      </c>
      <c r="D54">
        <v>188</v>
      </c>
    </row>
    <row r="55" spans="1:4" x14ac:dyDescent="0.2">
      <c r="A55" t="s">
        <v>590</v>
      </c>
      <c r="B55" t="s">
        <v>591</v>
      </c>
      <c r="C55" t="s">
        <v>592</v>
      </c>
      <c r="D55">
        <v>384</v>
      </c>
    </row>
    <row r="56" spans="1:4" x14ac:dyDescent="0.2">
      <c r="A56" t="s">
        <v>6</v>
      </c>
      <c r="B56" t="s">
        <v>579</v>
      </c>
      <c r="C56" t="s">
        <v>580</v>
      </c>
      <c r="D56">
        <v>191</v>
      </c>
    </row>
    <row r="57" spans="1:4" x14ac:dyDescent="0.2">
      <c r="A57" t="s">
        <v>7</v>
      </c>
      <c r="B57" t="s">
        <v>581</v>
      </c>
      <c r="C57" t="s">
        <v>582</v>
      </c>
      <c r="D57">
        <v>192</v>
      </c>
    </row>
    <row r="58" spans="1:4" x14ac:dyDescent="0.2">
      <c r="A58" t="s">
        <v>583</v>
      </c>
      <c r="B58" t="s">
        <v>584</v>
      </c>
      <c r="C58" t="s">
        <v>585</v>
      </c>
      <c r="D58">
        <v>531</v>
      </c>
    </row>
    <row r="59" spans="1:4" x14ac:dyDescent="0.2">
      <c r="A59" t="s">
        <v>235</v>
      </c>
      <c r="B59" t="s">
        <v>586</v>
      </c>
      <c r="C59" t="s">
        <v>587</v>
      </c>
      <c r="D59">
        <v>196</v>
      </c>
    </row>
    <row r="60" spans="1:4" x14ac:dyDescent="0.2">
      <c r="A60" t="s">
        <v>424</v>
      </c>
      <c r="B60" t="s">
        <v>588</v>
      </c>
      <c r="C60" t="s">
        <v>589</v>
      </c>
      <c r="D60">
        <v>203</v>
      </c>
    </row>
    <row r="61" spans="1:4" x14ac:dyDescent="0.2">
      <c r="A61" t="s">
        <v>243</v>
      </c>
      <c r="B61" t="s">
        <v>593</v>
      </c>
      <c r="C61" t="s">
        <v>594</v>
      </c>
      <c r="D61">
        <v>208</v>
      </c>
    </row>
    <row r="62" spans="1:4" x14ac:dyDescent="0.2">
      <c r="A62" t="s">
        <v>8</v>
      </c>
      <c r="B62" t="s">
        <v>595</v>
      </c>
      <c r="C62" t="s">
        <v>596</v>
      </c>
      <c r="D62">
        <v>262</v>
      </c>
    </row>
    <row r="63" spans="1:4" x14ac:dyDescent="0.2">
      <c r="A63" t="s">
        <v>9</v>
      </c>
      <c r="B63" t="s">
        <v>597</v>
      </c>
      <c r="C63" t="s">
        <v>598</v>
      </c>
      <c r="D63">
        <v>212</v>
      </c>
    </row>
    <row r="64" spans="1:4" x14ac:dyDescent="0.2">
      <c r="A64" t="s">
        <v>10</v>
      </c>
      <c r="B64" t="s">
        <v>599</v>
      </c>
      <c r="C64" t="s">
        <v>600</v>
      </c>
      <c r="D64">
        <v>214</v>
      </c>
    </row>
    <row r="65" spans="1:4" x14ac:dyDescent="0.2">
      <c r="A65" t="s">
        <v>11</v>
      </c>
      <c r="B65" t="s">
        <v>601</v>
      </c>
      <c r="C65" t="s">
        <v>602</v>
      </c>
      <c r="D65">
        <v>218</v>
      </c>
    </row>
    <row r="66" spans="1:4" x14ac:dyDescent="0.2">
      <c r="A66" t="s">
        <v>12</v>
      </c>
      <c r="B66" t="s">
        <v>603</v>
      </c>
      <c r="C66" t="s">
        <v>604</v>
      </c>
      <c r="D66">
        <v>818</v>
      </c>
    </row>
    <row r="67" spans="1:4" x14ac:dyDescent="0.2">
      <c r="A67" t="s">
        <v>13</v>
      </c>
      <c r="B67" t="s">
        <v>605</v>
      </c>
      <c r="C67" t="s">
        <v>606</v>
      </c>
      <c r="D67">
        <v>222</v>
      </c>
    </row>
    <row r="68" spans="1:4" x14ac:dyDescent="0.2">
      <c r="A68" t="s">
        <v>14</v>
      </c>
      <c r="B68" t="s">
        <v>607</v>
      </c>
      <c r="C68" t="s">
        <v>608</v>
      </c>
      <c r="D68">
        <v>226</v>
      </c>
    </row>
    <row r="69" spans="1:4" x14ac:dyDescent="0.2">
      <c r="A69" t="s">
        <v>15</v>
      </c>
      <c r="B69" t="s">
        <v>609</v>
      </c>
      <c r="C69" t="s">
        <v>610</v>
      </c>
      <c r="D69">
        <v>232</v>
      </c>
    </row>
    <row r="70" spans="1:4" x14ac:dyDescent="0.2">
      <c r="A70" t="s">
        <v>248</v>
      </c>
      <c r="B70" t="s">
        <v>611</v>
      </c>
      <c r="C70" t="s">
        <v>612</v>
      </c>
      <c r="D70">
        <v>233</v>
      </c>
    </row>
    <row r="71" spans="1:4" x14ac:dyDescent="0.2">
      <c r="A71" t="s">
        <v>613</v>
      </c>
      <c r="B71" t="s">
        <v>614</v>
      </c>
      <c r="C71" t="s">
        <v>615</v>
      </c>
      <c r="D71">
        <v>748</v>
      </c>
    </row>
    <row r="72" spans="1:4" x14ac:dyDescent="0.2">
      <c r="A72" t="s">
        <v>16</v>
      </c>
      <c r="B72" t="s">
        <v>616</v>
      </c>
      <c r="C72" t="s">
        <v>617</v>
      </c>
      <c r="D72">
        <v>231</v>
      </c>
    </row>
    <row r="73" spans="1:4" x14ac:dyDescent="0.2">
      <c r="A73" t="s">
        <v>1026</v>
      </c>
      <c r="B73" t="s">
        <v>618</v>
      </c>
      <c r="C73" t="s">
        <v>619</v>
      </c>
      <c r="D73">
        <v>238</v>
      </c>
    </row>
    <row r="74" spans="1:4" x14ac:dyDescent="0.2">
      <c r="A74" t="s">
        <v>17</v>
      </c>
      <c r="B74" t="s">
        <v>620</v>
      </c>
      <c r="C74" t="s">
        <v>621</v>
      </c>
      <c r="D74">
        <v>234</v>
      </c>
    </row>
    <row r="75" spans="1:4" x14ac:dyDescent="0.2">
      <c r="A75" t="s">
        <v>18</v>
      </c>
      <c r="B75" t="s">
        <v>622</v>
      </c>
      <c r="C75" t="s">
        <v>623</v>
      </c>
      <c r="D75">
        <v>242</v>
      </c>
    </row>
    <row r="76" spans="1:4" x14ac:dyDescent="0.2">
      <c r="A76" t="s">
        <v>252</v>
      </c>
      <c r="B76" t="s">
        <v>624</v>
      </c>
      <c r="C76" t="s">
        <v>625</v>
      </c>
      <c r="D76">
        <v>246</v>
      </c>
    </row>
    <row r="77" spans="1:4" x14ac:dyDescent="0.2">
      <c r="A77" t="s">
        <v>162</v>
      </c>
      <c r="B77" t="s">
        <v>626</v>
      </c>
      <c r="C77" t="s">
        <v>627</v>
      </c>
      <c r="D77">
        <v>250</v>
      </c>
    </row>
    <row r="78" spans="1:4" x14ac:dyDescent="0.2">
      <c r="A78" t="s">
        <v>19</v>
      </c>
      <c r="B78" t="s">
        <v>628</v>
      </c>
      <c r="C78" t="s">
        <v>629</v>
      </c>
      <c r="D78">
        <v>254</v>
      </c>
    </row>
    <row r="79" spans="1:4" x14ac:dyDescent="0.2">
      <c r="A79" t="s">
        <v>20</v>
      </c>
      <c r="B79" t="s">
        <v>630</v>
      </c>
      <c r="C79" t="s">
        <v>631</v>
      </c>
      <c r="D79">
        <v>258</v>
      </c>
    </row>
    <row r="80" spans="1:4" x14ac:dyDescent="0.2">
      <c r="A80" t="s">
        <v>1027</v>
      </c>
      <c r="B80" t="s">
        <v>632</v>
      </c>
      <c r="C80" t="s">
        <v>633</v>
      </c>
      <c r="D80">
        <v>260</v>
      </c>
    </row>
    <row r="81" spans="1:4" x14ac:dyDescent="0.2">
      <c r="A81" t="s">
        <v>21</v>
      </c>
      <c r="B81" t="s">
        <v>634</v>
      </c>
      <c r="C81" t="s">
        <v>635</v>
      </c>
      <c r="D81">
        <v>266</v>
      </c>
    </row>
    <row r="82" spans="1:4" x14ac:dyDescent="0.2">
      <c r="A82" t="s">
        <v>1028</v>
      </c>
      <c r="B82" t="s">
        <v>636</v>
      </c>
      <c r="C82" t="s">
        <v>637</v>
      </c>
      <c r="D82">
        <v>270</v>
      </c>
    </row>
    <row r="83" spans="1:4" x14ac:dyDescent="0.2">
      <c r="A83" t="s">
        <v>22</v>
      </c>
      <c r="B83" t="s">
        <v>638</v>
      </c>
      <c r="C83" t="s">
        <v>639</v>
      </c>
      <c r="D83">
        <v>268</v>
      </c>
    </row>
    <row r="84" spans="1:4" x14ac:dyDescent="0.2">
      <c r="A84" t="s">
        <v>259</v>
      </c>
      <c r="B84" t="s">
        <v>640</v>
      </c>
      <c r="C84" t="s">
        <v>641</v>
      </c>
      <c r="D84">
        <v>276</v>
      </c>
    </row>
    <row r="85" spans="1:4" x14ac:dyDescent="0.2">
      <c r="A85" t="s">
        <v>23</v>
      </c>
      <c r="B85" t="s">
        <v>642</v>
      </c>
      <c r="C85" t="s">
        <v>643</v>
      </c>
      <c r="D85">
        <v>288</v>
      </c>
    </row>
    <row r="86" spans="1:4" x14ac:dyDescent="0.2">
      <c r="A86" t="s">
        <v>644</v>
      </c>
      <c r="B86" t="s">
        <v>645</v>
      </c>
      <c r="C86" t="s">
        <v>646</v>
      </c>
      <c r="D86">
        <v>292</v>
      </c>
    </row>
    <row r="87" spans="1:4" x14ac:dyDescent="0.2">
      <c r="A87" t="s">
        <v>262</v>
      </c>
      <c r="B87" t="s">
        <v>647</v>
      </c>
      <c r="C87" t="s">
        <v>648</v>
      </c>
      <c r="D87">
        <v>300</v>
      </c>
    </row>
    <row r="88" spans="1:4" x14ac:dyDescent="0.2">
      <c r="A88" t="s">
        <v>24</v>
      </c>
      <c r="B88" t="s">
        <v>649</v>
      </c>
      <c r="C88" t="s">
        <v>650</v>
      </c>
      <c r="D88">
        <v>304</v>
      </c>
    </row>
    <row r="89" spans="1:4" x14ac:dyDescent="0.2">
      <c r="A89" t="s">
        <v>25</v>
      </c>
      <c r="B89" t="s">
        <v>651</v>
      </c>
      <c r="C89" t="s">
        <v>652</v>
      </c>
      <c r="D89">
        <v>308</v>
      </c>
    </row>
    <row r="90" spans="1:4" x14ac:dyDescent="0.2">
      <c r="A90" t="s">
        <v>26</v>
      </c>
      <c r="B90" t="s">
        <v>653</v>
      </c>
      <c r="C90" t="s">
        <v>654</v>
      </c>
      <c r="D90">
        <v>312</v>
      </c>
    </row>
    <row r="91" spans="1:4" x14ac:dyDescent="0.2">
      <c r="A91" t="s">
        <v>655</v>
      </c>
      <c r="B91" t="s">
        <v>656</v>
      </c>
      <c r="C91" t="s">
        <v>657</v>
      </c>
      <c r="D91">
        <v>316</v>
      </c>
    </row>
    <row r="92" spans="1:4" x14ac:dyDescent="0.2">
      <c r="A92" t="s">
        <v>27</v>
      </c>
      <c r="B92" t="s">
        <v>658</v>
      </c>
      <c r="C92" t="s">
        <v>659</v>
      </c>
      <c r="D92">
        <v>320</v>
      </c>
    </row>
    <row r="93" spans="1:4" x14ac:dyDescent="0.2">
      <c r="A93" t="s">
        <v>660</v>
      </c>
      <c r="B93" t="s">
        <v>661</v>
      </c>
      <c r="C93" t="s">
        <v>662</v>
      </c>
      <c r="D93">
        <v>831</v>
      </c>
    </row>
    <row r="94" spans="1:4" x14ac:dyDescent="0.2">
      <c r="A94" t="s">
        <v>29</v>
      </c>
      <c r="B94" t="s">
        <v>663</v>
      </c>
      <c r="C94" t="s">
        <v>664</v>
      </c>
      <c r="D94">
        <v>324</v>
      </c>
    </row>
    <row r="95" spans="1:4" x14ac:dyDescent="0.2">
      <c r="A95" t="s">
        <v>28</v>
      </c>
      <c r="B95" t="s">
        <v>665</v>
      </c>
      <c r="C95" t="s">
        <v>666</v>
      </c>
      <c r="D95">
        <v>624</v>
      </c>
    </row>
    <row r="96" spans="1:4" x14ac:dyDescent="0.2">
      <c r="A96" t="s">
        <v>30</v>
      </c>
      <c r="B96" t="s">
        <v>667</v>
      </c>
      <c r="C96" t="s">
        <v>668</v>
      </c>
      <c r="D96">
        <v>328</v>
      </c>
    </row>
    <row r="97" spans="1:4" x14ac:dyDescent="0.2">
      <c r="A97" t="s">
        <v>31</v>
      </c>
      <c r="B97" t="s">
        <v>669</v>
      </c>
      <c r="C97" t="s">
        <v>670</v>
      </c>
      <c r="D97">
        <v>332</v>
      </c>
    </row>
    <row r="98" spans="1:4" x14ac:dyDescent="0.2">
      <c r="A98" t="s">
        <v>671</v>
      </c>
      <c r="B98" t="s">
        <v>672</v>
      </c>
      <c r="C98" t="s">
        <v>673</v>
      </c>
      <c r="D98">
        <v>334</v>
      </c>
    </row>
    <row r="99" spans="1:4" x14ac:dyDescent="0.2">
      <c r="A99" t="s">
        <v>1029</v>
      </c>
      <c r="B99" t="s">
        <v>674</v>
      </c>
      <c r="C99" t="s">
        <v>675</v>
      </c>
      <c r="D99">
        <v>336</v>
      </c>
    </row>
    <row r="100" spans="1:4" x14ac:dyDescent="0.2">
      <c r="A100" t="s">
        <v>32</v>
      </c>
      <c r="B100" t="s">
        <v>676</v>
      </c>
      <c r="C100" t="s">
        <v>677</v>
      </c>
      <c r="D100">
        <v>340</v>
      </c>
    </row>
    <row r="101" spans="1:4" x14ac:dyDescent="0.2">
      <c r="A101" t="s">
        <v>33</v>
      </c>
      <c r="B101" t="s">
        <v>678</v>
      </c>
      <c r="C101" t="s">
        <v>679</v>
      </c>
      <c r="D101">
        <v>344</v>
      </c>
    </row>
    <row r="102" spans="1:4" x14ac:dyDescent="0.2">
      <c r="A102" t="s">
        <v>266</v>
      </c>
      <c r="B102" t="s">
        <v>680</v>
      </c>
      <c r="C102" t="s">
        <v>681</v>
      </c>
      <c r="D102">
        <v>348</v>
      </c>
    </row>
    <row r="103" spans="1:4" x14ac:dyDescent="0.2">
      <c r="A103" t="s">
        <v>34</v>
      </c>
      <c r="B103" t="s">
        <v>682</v>
      </c>
      <c r="C103" t="s">
        <v>683</v>
      </c>
      <c r="D103">
        <v>352</v>
      </c>
    </row>
    <row r="104" spans="1:4" x14ac:dyDescent="0.2">
      <c r="A104" t="s">
        <v>35</v>
      </c>
      <c r="B104" t="s">
        <v>684</v>
      </c>
      <c r="C104" t="s">
        <v>685</v>
      </c>
      <c r="D104">
        <v>356</v>
      </c>
    </row>
    <row r="105" spans="1:4" x14ac:dyDescent="0.2">
      <c r="A105" t="s">
        <v>36</v>
      </c>
      <c r="B105" t="s">
        <v>686</v>
      </c>
      <c r="C105" t="s">
        <v>687</v>
      </c>
      <c r="D105">
        <v>360</v>
      </c>
    </row>
    <row r="106" spans="1:4" x14ac:dyDescent="0.2">
      <c r="A106" t="s">
        <v>688</v>
      </c>
      <c r="B106" t="s">
        <v>689</v>
      </c>
      <c r="C106" t="s">
        <v>690</v>
      </c>
      <c r="D106">
        <v>364</v>
      </c>
    </row>
    <row r="107" spans="1:4" x14ac:dyDescent="0.2">
      <c r="A107" t="s">
        <v>37</v>
      </c>
      <c r="B107" t="s">
        <v>691</v>
      </c>
      <c r="C107" t="s">
        <v>692</v>
      </c>
      <c r="D107">
        <v>368</v>
      </c>
    </row>
    <row r="108" spans="1:4" x14ac:dyDescent="0.2">
      <c r="A108" t="s">
        <v>271</v>
      </c>
      <c r="B108" t="s">
        <v>693</v>
      </c>
      <c r="C108" t="s">
        <v>694</v>
      </c>
      <c r="D108">
        <v>372</v>
      </c>
    </row>
    <row r="109" spans="1:4" x14ac:dyDescent="0.2">
      <c r="A109" t="s">
        <v>38</v>
      </c>
      <c r="B109" t="s">
        <v>695</v>
      </c>
      <c r="C109" t="s">
        <v>696</v>
      </c>
      <c r="D109">
        <v>833</v>
      </c>
    </row>
    <row r="110" spans="1:4" x14ac:dyDescent="0.2">
      <c r="A110" t="s">
        <v>39</v>
      </c>
      <c r="B110" t="s">
        <v>697</v>
      </c>
      <c r="C110" t="s">
        <v>698</v>
      </c>
      <c r="D110">
        <v>376</v>
      </c>
    </row>
    <row r="111" spans="1:4" x14ac:dyDescent="0.2">
      <c r="A111" t="s">
        <v>275</v>
      </c>
      <c r="B111" t="s">
        <v>699</v>
      </c>
      <c r="C111" t="s">
        <v>700</v>
      </c>
      <c r="D111">
        <v>380</v>
      </c>
    </row>
    <row r="112" spans="1:4" x14ac:dyDescent="0.2">
      <c r="A112" t="s">
        <v>40</v>
      </c>
      <c r="B112" t="s">
        <v>701</v>
      </c>
      <c r="C112" t="s">
        <v>702</v>
      </c>
      <c r="D112">
        <v>388</v>
      </c>
    </row>
    <row r="113" spans="1:4" x14ac:dyDescent="0.2">
      <c r="A113" t="s">
        <v>41</v>
      </c>
      <c r="B113" t="s">
        <v>703</v>
      </c>
      <c r="C113" t="s">
        <v>704</v>
      </c>
      <c r="D113">
        <v>392</v>
      </c>
    </row>
    <row r="114" spans="1:4" x14ac:dyDescent="0.2">
      <c r="A114" t="s">
        <v>705</v>
      </c>
      <c r="B114" t="s">
        <v>706</v>
      </c>
      <c r="C114" t="s">
        <v>707</v>
      </c>
      <c r="D114">
        <v>832</v>
      </c>
    </row>
    <row r="115" spans="1:4" x14ac:dyDescent="0.2">
      <c r="A115" t="s">
        <v>42</v>
      </c>
      <c r="B115" t="s">
        <v>708</v>
      </c>
      <c r="C115" t="s">
        <v>709</v>
      </c>
      <c r="D115">
        <v>400</v>
      </c>
    </row>
    <row r="116" spans="1:4" x14ac:dyDescent="0.2">
      <c r="A116" t="s">
        <v>43</v>
      </c>
      <c r="B116" t="s">
        <v>710</v>
      </c>
      <c r="C116" t="s">
        <v>711</v>
      </c>
      <c r="D116">
        <v>398</v>
      </c>
    </row>
    <row r="117" spans="1:4" x14ac:dyDescent="0.2">
      <c r="A117" t="s">
        <v>44</v>
      </c>
      <c r="B117" t="s">
        <v>712</v>
      </c>
      <c r="C117" t="s">
        <v>713</v>
      </c>
      <c r="D117">
        <v>404</v>
      </c>
    </row>
    <row r="118" spans="1:4" x14ac:dyDescent="0.2">
      <c r="A118" t="s">
        <v>45</v>
      </c>
      <c r="B118" t="s">
        <v>714</v>
      </c>
      <c r="C118" t="s">
        <v>715</v>
      </c>
      <c r="D118">
        <v>296</v>
      </c>
    </row>
    <row r="119" spans="1:4" x14ac:dyDescent="0.2">
      <c r="A119" t="s">
        <v>716</v>
      </c>
      <c r="B119" t="s">
        <v>717</v>
      </c>
      <c r="C119" t="s">
        <v>718</v>
      </c>
      <c r="D119">
        <v>408</v>
      </c>
    </row>
    <row r="120" spans="1:4" x14ac:dyDescent="0.2">
      <c r="A120" t="s">
        <v>719</v>
      </c>
      <c r="B120" t="s">
        <v>720</v>
      </c>
      <c r="C120" t="s">
        <v>721</v>
      </c>
      <c r="D120">
        <v>410</v>
      </c>
    </row>
    <row r="121" spans="1:4" x14ac:dyDescent="0.2">
      <c r="A121" t="s">
        <v>46</v>
      </c>
      <c r="B121" t="s">
        <v>722</v>
      </c>
      <c r="C121" t="s">
        <v>723</v>
      </c>
      <c r="D121">
        <v>414</v>
      </c>
    </row>
    <row r="122" spans="1:4" x14ac:dyDescent="0.2">
      <c r="A122" t="s">
        <v>47</v>
      </c>
      <c r="B122" t="s">
        <v>724</v>
      </c>
      <c r="C122" t="s">
        <v>725</v>
      </c>
      <c r="D122">
        <v>417</v>
      </c>
    </row>
    <row r="123" spans="1:4" x14ac:dyDescent="0.2">
      <c r="A123" t="s">
        <v>1030</v>
      </c>
      <c r="B123" t="s">
        <v>726</v>
      </c>
      <c r="C123" t="s">
        <v>727</v>
      </c>
      <c r="D123">
        <v>418</v>
      </c>
    </row>
    <row r="124" spans="1:4" x14ac:dyDescent="0.2">
      <c r="A124" t="s">
        <v>279</v>
      </c>
      <c r="B124" t="s">
        <v>728</v>
      </c>
      <c r="C124" t="s">
        <v>729</v>
      </c>
      <c r="D124">
        <v>428</v>
      </c>
    </row>
    <row r="125" spans="1:4" x14ac:dyDescent="0.2">
      <c r="A125" t="s">
        <v>48</v>
      </c>
      <c r="B125" t="s">
        <v>730</v>
      </c>
      <c r="C125" t="s">
        <v>731</v>
      </c>
      <c r="D125">
        <v>422</v>
      </c>
    </row>
    <row r="126" spans="1:4" x14ac:dyDescent="0.2">
      <c r="A126" t="s">
        <v>49</v>
      </c>
      <c r="B126" t="s">
        <v>732</v>
      </c>
      <c r="C126" t="s">
        <v>733</v>
      </c>
      <c r="D126">
        <v>426</v>
      </c>
    </row>
    <row r="127" spans="1:4" x14ac:dyDescent="0.2">
      <c r="A127" t="s">
        <v>50</v>
      </c>
      <c r="B127" t="s">
        <v>734</v>
      </c>
      <c r="C127" t="s">
        <v>735</v>
      </c>
      <c r="D127">
        <v>430</v>
      </c>
    </row>
    <row r="128" spans="1:4" x14ac:dyDescent="0.2">
      <c r="A128" t="s">
        <v>51</v>
      </c>
      <c r="B128" t="s">
        <v>736</v>
      </c>
      <c r="C128" t="s">
        <v>737</v>
      </c>
      <c r="D128">
        <v>434</v>
      </c>
    </row>
    <row r="129" spans="1:4" x14ac:dyDescent="0.2">
      <c r="A129" t="s">
        <v>52</v>
      </c>
      <c r="B129" t="s">
        <v>738</v>
      </c>
      <c r="C129" t="s">
        <v>739</v>
      </c>
      <c r="D129">
        <v>438</v>
      </c>
    </row>
    <row r="130" spans="1:4" x14ac:dyDescent="0.2">
      <c r="A130" t="s">
        <v>284</v>
      </c>
      <c r="B130" t="s">
        <v>740</v>
      </c>
      <c r="C130" t="s">
        <v>741</v>
      </c>
      <c r="D130">
        <v>440</v>
      </c>
    </row>
    <row r="131" spans="1:4" x14ac:dyDescent="0.2">
      <c r="A131" t="s">
        <v>289</v>
      </c>
      <c r="B131" t="s">
        <v>742</v>
      </c>
      <c r="C131" t="s">
        <v>743</v>
      </c>
      <c r="D131">
        <v>442</v>
      </c>
    </row>
    <row r="132" spans="1:4" x14ac:dyDescent="0.2">
      <c r="A132" t="s">
        <v>744</v>
      </c>
      <c r="B132" t="s">
        <v>745</v>
      </c>
      <c r="C132" t="s">
        <v>746</v>
      </c>
      <c r="D132">
        <v>446</v>
      </c>
    </row>
    <row r="133" spans="1:4" x14ac:dyDescent="0.2">
      <c r="A133" t="s">
        <v>53</v>
      </c>
      <c r="B133" t="s">
        <v>747</v>
      </c>
      <c r="C133" t="s">
        <v>748</v>
      </c>
      <c r="D133">
        <v>450</v>
      </c>
    </row>
    <row r="134" spans="1:4" x14ac:dyDescent="0.2">
      <c r="A134" t="s">
        <v>54</v>
      </c>
      <c r="B134" t="s">
        <v>749</v>
      </c>
      <c r="C134" t="s">
        <v>750</v>
      </c>
      <c r="D134">
        <v>454</v>
      </c>
    </row>
    <row r="135" spans="1:4" x14ac:dyDescent="0.2">
      <c r="A135" t="s">
        <v>55</v>
      </c>
      <c r="B135" t="s">
        <v>751</v>
      </c>
      <c r="C135" t="s">
        <v>752</v>
      </c>
      <c r="D135">
        <v>458</v>
      </c>
    </row>
    <row r="136" spans="1:4" x14ac:dyDescent="0.2">
      <c r="A136" t="s">
        <v>56</v>
      </c>
      <c r="B136" t="s">
        <v>753</v>
      </c>
      <c r="C136" t="s">
        <v>754</v>
      </c>
      <c r="D136">
        <v>462</v>
      </c>
    </row>
    <row r="137" spans="1:4" x14ac:dyDescent="0.2">
      <c r="A137" t="s">
        <v>57</v>
      </c>
      <c r="B137" t="s">
        <v>755</v>
      </c>
      <c r="C137" t="s">
        <v>756</v>
      </c>
      <c r="D137">
        <v>466</v>
      </c>
    </row>
    <row r="138" spans="1:4" x14ac:dyDescent="0.2">
      <c r="A138" t="s">
        <v>292</v>
      </c>
      <c r="B138" t="s">
        <v>757</v>
      </c>
      <c r="C138" t="s">
        <v>758</v>
      </c>
      <c r="D138">
        <v>470</v>
      </c>
    </row>
    <row r="139" spans="1:4" x14ac:dyDescent="0.2">
      <c r="A139" t="s">
        <v>1031</v>
      </c>
      <c r="B139" t="s">
        <v>759</v>
      </c>
      <c r="C139" t="s">
        <v>760</v>
      </c>
      <c r="D139">
        <v>584</v>
      </c>
    </row>
    <row r="140" spans="1:4" x14ac:dyDescent="0.2">
      <c r="A140" t="s">
        <v>58</v>
      </c>
      <c r="B140" t="s">
        <v>761</v>
      </c>
      <c r="C140" t="s">
        <v>762</v>
      </c>
      <c r="D140">
        <v>474</v>
      </c>
    </row>
    <row r="141" spans="1:4" x14ac:dyDescent="0.2">
      <c r="A141" t="s">
        <v>59</v>
      </c>
      <c r="B141" t="s">
        <v>763</v>
      </c>
      <c r="C141" t="s">
        <v>764</v>
      </c>
      <c r="D141">
        <v>478</v>
      </c>
    </row>
    <row r="142" spans="1:4" x14ac:dyDescent="0.2">
      <c r="A142" t="s">
        <v>60</v>
      </c>
      <c r="B142" t="s">
        <v>765</v>
      </c>
      <c r="C142" t="s">
        <v>766</v>
      </c>
      <c r="D142">
        <v>480</v>
      </c>
    </row>
    <row r="143" spans="1:4" x14ac:dyDescent="0.2">
      <c r="A143" t="s">
        <v>767</v>
      </c>
      <c r="B143" t="s">
        <v>768</v>
      </c>
      <c r="C143" t="s">
        <v>769</v>
      </c>
      <c r="D143">
        <v>175</v>
      </c>
    </row>
    <row r="144" spans="1:4" x14ac:dyDescent="0.2">
      <c r="A144" t="s">
        <v>61</v>
      </c>
      <c r="B144" t="s">
        <v>770</v>
      </c>
      <c r="C144" t="s">
        <v>771</v>
      </c>
      <c r="D144">
        <v>484</v>
      </c>
    </row>
    <row r="145" spans="1:4" x14ac:dyDescent="0.2">
      <c r="A145" t="s">
        <v>772</v>
      </c>
      <c r="B145" t="s">
        <v>773</v>
      </c>
      <c r="C145" t="s">
        <v>774</v>
      </c>
      <c r="D145">
        <v>583</v>
      </c>
    </row>
    <row r="146" spans="1:4" x14ac:dyDescent="0.2">
      <c r="A146" t="s">
        <v>775</v>
      </c>
      <c r="B146" t="s">
        <v>776</v>
      </c>
      <c r="C146" t="s">
        <v>777</v>
      </c>
      <c r="D146">
        <v>498</v>
      </c>
    </row>
    <row r="147" spans="1:4" x14ac:dyDescent="0.2">
      <c r="A147" t="s">
        <v>62</v>
      </c>
      <c r="B147" t="s">
        <v>778</v>
      </c>
      <c r="C147" t="s">
        <v>779</v>
      </c>
      <c r="D147">
        <v>492</v>
      </c>
    </row>
    <row r="148" spans="1:4" x14ac:dyDescent="0.2">
      <c r="A148" t="s">
        <v>63</v>
      </c>
      <c r="B148" t="s">
        <v>780</v>
      </c>
      <c r="C148" t="s">
        <v>781</v>
      </c>
      <c r="D148">
        <v>496</v>
      </c>
    </row>
    <row r="149" spans="1:4" x14ac:dyDescent="0.2">
      <c r="A149" t="s">
        <v>782</v>
      </c>
      <c r="B149" t="s">
        <v>783</v>
      </c>
      <c r="C149" t="s">
        <v>784</v>
      </c>
      <c r="D149">
        <v>499</v>
      </c>
    </row>
    <row r="150" spans="1:4" x14ac:dyDescent="0.2">
      <c r="A150" t="s">
        <v>785</v>
      </c>
      <c r="B150" t="s">
        <v>786</v>
      </c>
      <c r="C150" t="s">
        <v>787</v>
      </c>
      <c r="D150">
        <v>500</v>
      </c>
    </row>
    <row r="151" spans="1:4" x14ac:dyDescent="0.2">
      <c r="A151" t="s">
        <v>64</v>
      </c>
      <c r="B151" t="s">
        <v>788</v>
      </c>
      <c r="C151" t="s">
        <v>789</v>
      </c>
      <c r="D151">
        <v>504</v>
      </c>
    </row>
    <row r="152" spans="1:4" x14ac:dyDescent="0.2">
      <c r="A152" t="s">
        <v>65</v>
      </c>
      <c r="B152" t="s">
        <v>790</v>
      </c>
      <c r="C152" t="s">
        <v>791</v>
      </c>
      <c r="D152">
        <v>508</v>
      </c>
    </row>
    <row r="153" spans="1:4" x14ac:dyDescent="0.2">
      <c r="A153" t="s">
        <v>792</v>
      </c>
      <c r="B153" t="s">
        <v>793</v>
      </c>
      <c r="C153" t="s">
        <v>794</v>
      </c>
      <c r="D153">
        <v>104</v>
      </c>
    </row>
    <row r="154" spans="1:4" x14ac:dyDescent="0.2">
      <c r="A154" t="s">
        <v>66</v>
      </c>
      <c r="B154" t="s">
        <v>795</v>
      </c>
      <c r="C154" t="s">
        <v>796</v>
      </c>
      <c r="D154">
        <v>516</v>
      </c>
    </row>
    <row r="155" spans="1:4" x14ac:dyDescent="0.2">
      <c r="A155" t="s">
        <v>797</v>
      </c>
      <c r="B155" t="s">
        <v>798</v>
      </c>
      <c r="C155" t="s">
        <v>799</v>
      </c>
      <c r="D155">
        <v>520</v>
      </c>
    </row>
    <row r="156" spans="1:4" x14ac:dyDescent="0.2">
      <c r="A156" t="s">
        <v>67</v>
      </c>
      <c r="B156" t="s">
        <v>800</v>
      </c>
      <c r="C156" t="s">
        <v>801</v>
      </c>
      <c r="D156">
        <v>524</v>
      </c>
    </row>
    <row r="157" spans="1:4" x14ac:dyDescent="0.2">
      <c r="A157" s="90" t="s">
        <v>296</v>
      </c>
      <c r="B157" t="s">
        <v>802</v>
      </c>
      <c r="C157" t="s">
        <v>803</v>
      </c>
      <c r="D157">
        <v>528</v>
      </c>
    </row>
    <row r="158" spans="1:4" x14ac:dyDescent="0.2">
      <c r="A158" t="s">
        <v>68</v>
      </c>
      <c r="B158" t="s">
        <v>804</v>
      </c>
      <c r="C158" t="s">
        <v>805</v>
      </c>
      <c r="D158">
        <v>540</v>
      </c>
    </row>
    <row r="159" spans="1:4" x14ac:dyDescent="0.2">
      <c r="A159" t="s">
        <v>69</v>
      </c>
      <c r="B159" t="s">
        <v>806</v>
      </c>
      <c r="C159" t="s">
        <v>807</v>
      </c>
      <c r="D159">
        <v>554</v>
      </c>
    </row>
    <row r="160" spans="1:4" x14ac:dyDescent="0.2">
      <c r="A160" t="s">
        <v>70</v>
      </c>
      <c r="B160" t="s">
        <v>808</v>
      </c>
      <c r="C160" t="s">
        <v>809</v>
      </c>
      <c r="D160">
        <v>558</v>
      </c>
    </row>
    <row r="161" spans="1:4" x14ac:dyDescent="0.2">
      <c r="A161" t="s">
        <v>71</v>
      </c>
      <c r="B161" t="s">
        <v>810</v>
      </c>
      <c r="C161" t="s">
        <v>811</v>
      </c>
      <c r="D161">
        <v>562</v>
      </c>
    </row>
    <row r="162" spans="1:4" x14ac:dyDescent="0.2">
      <c r="A162" t="s">
        <v>72</v>
      </c>
      <c r="B162" t="s">
        <v>812</v>
      </c>
      <c r="C162" t="s">
        <v>813</v>
      </c>
      <c r="D162">
        <v>566</v>
      </c>
    </row>
    <row r="163" spans="1:4" x14ac:dyDescent="0.2">
      <c r="A163" t="s">
        <v>814</v>
      </c>
      <c r="B163" t="s">
        <v>815</v>
      </c>
      <c r="C163" t="s">
        <v>816</v>
      </c>
      <c r="D163">
        <v>570</v>
      </c>
    </row>
    <row r="164" spans="1:4" x14ac:dyDescent="0.2">
      <c r="A164" t="s">
        <v>817</v>
      </c>
      <c r="B164" t="s">
        <v>818</v>
      </c>
      <c r="C164" t="s">
        <v>819</v>
      </c>
      <c r="D164">
        <v>574</v>
      </c>
    </row>
    <row r="165" spans="1:4" x14ac:dyDescent="0.2">
      <c r="A165" t="s">
        <v>73</v>
      </c>
      <c r="B165" t="s">
        <v>820</v>
      </c>
      <c r="C165" t="s">
        <v>821</v>
      </c>
      <c r="D165">
        <v>580</v>
      </c>
    </row>
    <row r="166" spans="1:4" x14ac:dyDescent="0.2">
      <c r="A166" t="s">
        <v>74</v>
      </c>
      <c r="B166" t="s">
        <v>822</v>
      </c>
      <c r="C166" t="s">
        <v>823</v>
      </c>
      <c r="D166">
        <v>578</v>
      </c>
    </row>
    <row r="167" spans="1:4" x14ac:dyDescent="0.2">
      <c r="A167" t="s">
        <v>75</v>
      </c>
      <c r="B167" t="s">
        <v>824</v>
      </c>
      <c r="C167" t="s">
        <v>825</v>
      </c>
      <c r="D167">
        <v>512</v>
      </c>
    </row>
    <row r="168" spans="1:4" x14ac:dyDescent="0.2">
      <c r="A168" t="s">
        <v>76</v>
      </c>
      <c r="B168" t="s">
        <v>826</v>
      </c>
      <c r="C168" t="s">
        <v>827</v>
      </c>
      <c r="D168">
        <v>586</v>
      </c>
    </row>
    <row r="169" spans="1:4" x14ac:dyDescent="0.2">
      <c r="A169" t="s">
        <v>828</v>
      </c>
      <c r="B169" t="s">
        <v>829</v>
      </c>
      <c r="C169" t="s">
        <v>830</v>
      </c>
      <c r="D169">
        <v>585</v>
      </c>
    </row>
    <row r="170" spans="1:4" x14ac:dyDescent="0.2">
      <c r="A170" t="s">
        <v>831</v>
      </c>
      <c r="B170" t="s">
        <v>832</v>
      </c>
      <c r="C170" t="s">
        <v>833</v>
      </c>
      <c r="D170">
        <v>275</v>
      </c>
    </row>
    <row r="171" spans="1:4" x14ac:dyDescent="0.2">
      <c r="A171" t="s">
        <v>77</v>
      </c>
      <c r="B171" t="s">
        <v>834</v>
      </c>
      <c r="C171" t="s">
        <v>835</v>
      </c>
      <c r="D171">
        <v>591</v>
      </c>
    </row>
    <row r="172" spans="1:4" x14ac:dyDescent="0.2">
      <c r="A172" t="s">
        <v>78</v>
      </c>
      <c r="B172" t="s">
        <v>836</v>
      </c>
      <c r="C172" t="s">
        <v>837</v>
      </c>
      <c r="D172">
        <v>598</v>
      </c>
    </row>
    <row r="173" spans="1:4" x14ac:dyDescent="0.2">
      <c r="A173" t="s">
        <v>79</v>
      </c>
      <c r="B173" t="s">
        <v>838</v>
      </c>
      <c r="C173" t="s">
        <v>839</v>
      </c>
      <c r="D173">
        <v>600</v>
      </c>
    </row>
    <row r="174" spans="1:4" x14ac:dyDescent="0.2">
      <c r="A174" t="s">
        <v>80</v>
      </c>
      <c r="B174" t="s">
        <v>840</v>
      </c>
      <c r="C174" t="s">
        <v>841</v>
      </c>
      <c r="D174">
        <v>604</v>
      </c>
    </row>
    <row r="175" spans="1:4" x14ac:dyDescent="0.2">
      <c r="A175" t="s">
        <v>81</v>
      </c>
      <c r="B175" t="s">
        <v>842</v>
      </c>
      <c r="C175" t="s">
        <v>843</v>
      </c>
      <c r="D175">
        <v>608</v>
      </c>
    </row>
    <row r="176" spans="1:4" x14ac:dyDescent="0.2">
      <c r="A176" t="s">
        <v>844</v>
      </c>
      <c r="B176" t="s">
        <v>845</v>
      </c>
      <c r="C176" t="s">
        <v>846</v>
      </c>
      <c r="D176">
        <v>612</v>
      </c>
    </row>
    <row r="177" spans="1:4" x14ac:dyDescent="0.2">
      <c r="A177" t="s">
        <v>300</v>
      </c>
      <c r="B177" t="s">
        <v>847</v>
      </c>
      <c r="C177" t="s">
        <v>848</v>
      </c>
      <c r="D177">
        <v>616</v>
      </c>
    </row>
    <row r="178" spans="1:4" x14ac:dyDescent="0.2">
      <c r="A178" t="s">
        <v>305</v>
      </c>
      <c r="B178" t="s">
        <v>849</v>
      </c>
      <c r="C178" t="s">
        <v>850</v>
      </c>
      <c r="D178">
        <v>620</v>
      </c>
    </row>
    <row r="179" spans="1:4" x14ac:dyDescent="0.2">
      <c r="A179" t="s">
        <v>82</v>
      </c>
      <c r="B179" t="s">
        <v>851</v>
      </c>
      <c r="C179" t="s">
        <v>852</v>
      </c>
      <c r="D179">
        <v>630</v>
      </c>
    </row>
    <row r="180" spans="1:4" x14ac:dyDescent="0.2">
      <c r="A180" t="s">
        <v>83</v>
      </c>
      <c r="B180" t="s">
        <v>853</v>
      </c>
      <c r="C180" t="s">
        <v>854</v>
      </c>
      <c r="D180">
        <v>634</v>
      </c>
    </row>
    <row r="181" spans="1:4" x14ac:dyDescent="0.2">
      <c r="A181" t="s">
        <v>855</v>
      </c>
      <c r="B181" t="s">
        <v>856</v>
      </c>
      <c r="C181" t="s">
        <v>857</v>
      </c>
      <c r="D181">
        <v>807</v>
      </c>
    </row>
    <row r="182" spans="1:4" x14ac:dyDescent="0.2">
      <c r="A182" t="s">
        <v>864</v>
      </c>
      <c r="B182" t="s">
        <v>865</v>
      </c>
      <c r="C182" t="s">
        <v>866</v>
      </c>
      <c r="D182">
        <v>638</v>
      </c>
    </row>
    <row r="183" spans="1:4" x14ac:dyDescent="0.2">
      <c r="A183" t="s">
        <v>309</v>
      </c>
      <c r="B183" t="s">
        <v>858</v>
      </c>
      <c r="C183" t="s">
        <v>859</v>
      </c>
      <c r="D183">
        <v>642</v>
      </c>
    </row>
    <row r="184" spans="1:4" x14ac:dyDescent="0.2">
      <c r="A184" t="s">
        <v>1032</v>
      </c>
      <c r="B184" t="s">
        <v>860</v>
      </c>
      <c r="C184" t="s">
        <v>861</v>
      </c>
      <c r="D184">
        <v>643</v>
      </c>
    </row>
    <row r="185" spans="1:4" x14ac:dyDescent="0.2">
      <c r="A185" t="s">
        <v>84</v>
      </c>
      <c r="B185" t="s">
        <v>862</v>
      </c>
      <c r="C185" t="s">
        <v>863</v>
      </c>
      <c r="D185">
        <v>646</v>
      </c>
    </row>
    <row r="186" spans="1:4" x14ac:dyDescent="0.2">
      <c r="A186" t="s">
        <v>867</v>
      </c>
      <c r="B186" t="s">
        <v>868</v>
      </c>
      <c r="C186" t="s">
        <v>869</v>
      </c>
      <c r="D186">
        <v>652</v>
      </c>
    </row>
    <row r="187" spans="1:4" x14ac:dyDescent="0.2">
      <c r="A187" t="s">
        <v>870</v>
      </c>
      <c r="B187" t="s">
        <v>871</v>
      </c>
      <c r="C187" t="s">
        <v>872</v>
      </c>
      <c r="D187">
        <v>654</v>
      </c>
    </row>
    <row r="188" spans="1:4" x14ac:dyDescent="0.2">
      <c r="A188" t="s">
        <v>873</v>
      </c>
      <c r="B188" t="s">
        <v>874</v>
      </c>
      <c r="C188" t="s">
        <v>875</v>
      </c>
      <c r="D188">
        <v>659</v>
      </c>
    </row>
    <row r="189" spans="1:4" x14ac:dyDescent="0.2">
      <c r="A189" t="s">
        <v>876</v>
      </c>
      <c r="B189" t="s">
        <v>877</v>
      </c>
      <c r="C189" t="s">
        <v>878</v>
      </c>
      <c r="D189">
        <v>662</v>
      </c>
    </row>
    <row r="190" spans="1:4" x14ac:dyDescent="0.2">
      <c r="A190" t="s">
        <v>879</v>
      </c>
      <c r="B190" t="s">
        <v>880</v>
      </c>
      <c r="C190" t="s">
        <v>881</v>
      </c>
      <c r="D190">
        <v>663</v>
      </c>
    </row>
    <row r="191" spans="1:4" x14ac:dyDescent="0.2">
      <c r="A191" t="s">
        <v>882</v>
      </c>
      <c r="B191" t="s">
        <v>883</v>
      </c>
      <c r="C191" t="s">
        <v>884</v>
      </c>
      <c r="D191">
        <v>666</v>
      </c>
    </row>
    <row r="192" spans="1:4" x14ac:dyDescent="0.2">
      <c r="A192" t="s">
        <v>885</v>
      </c>
      <c r="B192" t="s">
        <v>886</v>
      </c>
      <c r="C192" t="s">
        <v>887</v>
      </c>
      <c r="D192">
        <v>670</v>
      </c>
    </row>
    <row r="193" spans="1:4" x14ac:dyDescent="0.2">
      <c r="A193" t="s">
        <v>888</v>
      </c>
      <c r="B193" t="s">
        <v>889</v>
      </c>
      <c r="C193" t="s">
        <v>890</v>
      </c>
      <c r="D193">
        <v>882</v>
      </c>
    </row>
    <row r="194" spans="1:4" x14ac:dyDescent="0.2">
      <c r="A194" t="s">
        <v>85</v>
      </c>
      <c r="B194" t="s">
        <v>891</v>
      </c>
      <c r="C194" t="s">
        <v>892</v>
      </c>
      <c r="D194">
        <v>674</v>
      </c>
    </row>
    <row r="195" spans="1:4" x14ac:dyDescent="0.2">
      <c r="A195" t="s">
        <v>86</v>
      </c>
      <c r="B195" t="s">
        <v>893</v>
      </c>
      <c r="C195" t="s">
        <v>894</v>
      </c>
      <c r="D195">
        <v>678</v>
      </c>
    </row>
    <row r="196" spans="1:4" x14ac:dyDescent="0.2">
      <c r="A196" t="s">
        <v>87</v>
      </c>
      <c r="B196" t="s">
        <v>895</v>
      </c>
      <c r="C196" t="s">
        <v>896</v>
      </c>
      <c r="D196">
        <v>682</v>
      </c>
    </row>
    <row r="197" spans="1:4" x14ac:dyDescent="0.2">
      <c r="A197" t="s">
        <v>88</v>
      </c>
      <c r="B197" t="s">
        <v>897</v>
      </c>
      <c r="C197" t="s">
        <v>898</v>
      </c>
      <c r="D197">
        <v>686</v>
      </c>
    </row>
    <row r="198" spans="1:4" x14ac:dyDescent="0.2">
      <c r="A198" t="s">
        <v>899</v>
      </c>
      <c r="B198" t="s">
        <v>900</v>
      </c>
      <c r="C198" t="s">
        <v>901</v>
      </c>
      <c r="D198">
        <v>688</v>
      </c>
    </row>
    <row r="199" spans="1:4" x14ac:dyDescent="0.2">
      <c r="A199" t="s">
        <v>89</v>
      </c>
      <c r="B199" t="s">
        <v>902</v>
      </c>
      <c r="C199" t="s">
        <v>903</v>
      </c>
      <c r="D199">
        <v>690</v>
      </c>
    </row>
    <row r="200" spans="1:4" x14ac:dyDescent="0.2">
      <c r="A200" t="s">
        <v>90</v>
      </c>
      <c r="B200" t="s">
        <v>904</v>
      </c>
      <c r="C200" t="s">
        <v>905</v>
      </c>
      <c r="D200">
        <v>694</v>
      </c>
    </row>
    <row r="201" spans="1:4" x14ac:dyDescent="0.2">
      <c r="A201" t="s">
        <v>91</v>
      </c>
      <c r="B201" t="s">
        <v>906</v>
      </c>
      <c r="C201" t="s">
        <v>907</v>
      </c>
      <c r="D201">
        <v>702</v>
      </c>
    </row>
    <row r="202" spans="1:4" x14ac:dyDescent="0.2">
      <c r="A202" t="s">
        <v>908</v>
      </c>
      <c r="B202" t="s">
        <v>909</v>
      </c>
      <c r="C202" t="s">
        <v>910</v>
      </c>
      <c r="D202">
        <v>534</v>
      </c>
    </row>
    <row r="203" spans="1:4" x14ac:dyDescent="0.2">
      <c r="A203" t="s">
        <v>314</v>
      </c>
      <c r="B203" t="s">
        <v>911</v>
      </c>
      <c r="C203" t="s">
        <v>912</v>
      </c>
      <c r="D203">
        <v>703</v>
      </c>
    </row>
    <row r="204" spans="1:4" x14ac:dyDescent="0.2">
      <c r="A204" t="s">
        <v>318</v>
      </c>
      <c r="B204" t="s">
        <v>913</v>
      </c>
      <c r="C204" t="s">
        <v>914</v>
      </c>
      <c r="D204">
        <v>705</v>
      </c>
    </row>
    <row r="205" spans="1:4" x14ac:dyDescent="0.2">
      <c r="A205" t="s">
        <v>92</v>
      </c>
      <c r="B205" t="s">
        <v>915</v>
      </c>
      <c r="C205" t="s">
        <v>916</v>
      </c>
      <c r="D205">
        <v>90</v>
      </c>
    </row>
    <row r="206" spans="1:4" x14ac:dyDescent="0.2">
      <c r="A206" t="s">
        <v>93</v>
      </c>
      <c r="B206" t="s">
        <v>917</v>
      </c>
      <c r="C206" t="s">
        <v>918</v>
      </c>
      <c r="D206">
        <v>706</v>
      </c>
    </row>
    <row r="207" spans="1:4" x14ac:dyDescent="0.2">
      <c r="A207" t="s">
        <v>94</v>
      </c>
      <c r="B207" t="s">
        <v>919</v>
      </c>
      <c r="C207" t="s">
        <v>920</v>
      </c>
      <c r="D207">
        <v>710</v>
      </c>
    </row>
    <row r="208" spans="1:4" x14ac:dyDescent="0.2">
      <c r="A208" t="s">
        <v>921</v>
      </c>
      <c r="B208" t="s">
        <v>922</v>
      </c>
      <c r="C208" t="s">
        <v>923</v>
      </c>
      <c r="D208">
        <v>239</v>
      </c>
    </row>
    <row r="209" spans="1:4" x14ac:dyDescent="0.2">
      <c r="A209" t="s">
        <v>924</v>
      </c>
      <c r="B209" t="s">
        <v>925</v>
      </c>
      <c r="C209" t="s">
        <v>926</v>
      </c>
      <c r="D209">
        <v>728</v>
      </c>
    </row>
    <row r="210" spans="1:4" x14ac:dyDescent="0.2">
      <c r="A210" t="s">
        <v>322</v>
      </c>
      <c r="B210" t="s">
        <v>927</v>
      </c>
      <c r="C210" t="s">
        <v>928</v>
      </c>
      <c r="D210">
        <v>724</v>
      </c>
    </row>
    <row r="211" spans="1:4" x14ac:dyDescent="0.2">
      <c r="A211" t="s">
        <v>95</v>
      </c>
      <c r="B211" t="s">
        <v>929</v>
      </c>
      <c r="C211" t="s">
        <v>930</v>
      </c>
      <c r="D211">
        <v>144</v>
      </c>
    </row>
    <row r="212" spans="1:4" x14ac:dyDescent="0.2">
      <c r="A212" t="s">
        <v>96</v>
      </c>
      <c r="B212" t="s">
        <v>931</v>
      </c>
      <c r="C212" t="s">
        <v>932</v>
      </c>
      <c r="D212">
        <v>729</v>
      </c>
    </row>
    <row r="213" spans="1:4" x14ac:dyDescent="0.2">
      <c r="A213" t="s">
        <v>97</v>
      </c>
      <c r="B213" t="s">
        <v>933</v>
      </c>
      <c r="C213" t="s">
        <v>934</v>
      </c>
      <c r="D213">
        <v>740</v>
      </c>
    </row>
    <row r="214" spans="1:4" x14ac:dyDescent="0.2">
      <c r="A214" t="s">
        <v>935</v>
      </c>
      <c r="B214" t="s">
        <v>936</v>
      </c>
      <c r="C214" t="s">
        <v>937</v>
      </c>
      <c r="D214">
        <v>744</v>
      </c>
    </row>
    <row r="215" spans="1:4" x14ac:dyDescent="0.2">
      <c r="A215" t="s">
        <v>326</v>
      </c>
      <c r="B215" t="s">
        <v>938</v>
      </c>
      <c r="C215" t="s">
        <v>939</v>
      </c>
      <c r="D215">
        <v>752</v>
      </c>
    </row>
    <row r="216" spans="1:4" x14ac:dyDescent="0.2">
      <c r="A216" t="s">
        <v>98</v>
      </c>
      <c r="B216" t="s">
        <v>940</v>
      </c>
      <c r="C216" t="s">
        <v>941</v>
      </c>
      <c r="D216">
        <v>756</v>
      </c>
    </row>
    <row r="217" spans="1:4" x14ac:dyDescent="0.2">
      <c r="A217" t="s">
        <v>942</v>
      </c>
      <c r="B217" t="s">
        <v>943</v>
      </c>
      <c r="C217" t="s">
        <v>944</v>
      </c>
      <c r="D217">
        <v>760</v>
      </c>
    </row>
    <row r="218" spans="1:4" x14ac:dyDescent="0.2">
      <c r="A218" t="s">
        <v>945</v>
      </c>
      <c r="B218" t="s">
        <v>946</v>
      </c>
      <c r="C218" t="s">
        <v>947</v>
      </c>
      <c r="D218">
        <v>158</v>
      </c>
    </row>
    <row r="219" spans="1:4" x14ac:dyDescent="0.2">
      <c r="A219" t="s">
        <v>99</v>
      </c>
      <c r="B219" t="s">
        <v>948</v>
      </c>
      <c r="C219" t="s">
        <v>949</v>
      </c>
      <c r="D219">
        <v>762</v>
      </c>
    </row>
    <row r="220" spans="1:4" x14ac:dyDescent="0.2">
      <c r="A220" t="s">
        <v>100</v>
      </c>
      <c r="B220" t="s">
        <v>950</v>
      </c>
      <c r="C220" t="s">
        <v>951</v>
      </c>
      <c r="D220">
        <v>834</v>
      </c>
    </row>
    <row r="221" spans="1:4" x14ac:dyDescent="0.2">
      <c r="A221" t="s">
        <v>101</v>
      </c>
      <c r="B221" t="s">
        <v>952</v>
      </c>
      <c r="C221" t="s">
        <v>953</v>
      </c>
      <c r="D221">
        <v>764</v>
      </c>
    </row>
    <row r="222" spans="1:4" x14ac:dyDescent="0.2">
      <c r="A222" t="s">
        <v>954</v>
      </c>
      <c r="B222" t="s">
        <v>955</v>
      </c>
      <c r="C222" t="s">
        <v>956</v>
      </c>
      <c r="D222">
        <v>626</v>
      </c>
    </row>
    <row r="223" spans="1:4" x14ac:dyDescent="0.2">
      <c r="A223" t="s">
        <v>102</v>
      </c>
      <c r="B223" t="s">
        <v>957</v>
      </c>
      <c r="C223" t="s">
        <v>958</v>
      </c>
      <c r="D223">
        <v>768</v>
      </c>
    </row>
    <row r="224" spans="1:4" x14ac:dyDescent="0.2">
      <c r="A224" t="s">
        <v>959</v>
      </c>
      <c r="B224" t="s">
        <v>960</v>
      </c>
      <c r="C224" t="s">
        <v>961</v>
      </c>
      <c r="D224">
        <v>772</v>
      </c>
    </row>
    <row r="225" spans="1:4" x14ac:dyDescent="0.2">
      <c r="A225" t="s">
        <v>103</v>
      </c>
      <c r="B225" t="s">
        <v>962</v>
      </c>
      <c r="C225" t="s">
        <v>963</v>
      </c>
      <c r="D225">
        <v>776</v>
      </c>
    </row>
    <row r="226" spans="1:4" x14ac:dyDescent="0.2">
      <c r="A226" t="s">
        <v>104</v>
      </c>
      <c r="B226" t="s">
        <v>964</v>
      </c>
      <c r="C226" t="s">
        <v>965</v>
      </c>
      <c r="D226">
        <v>780</v>
      </c>
    </row>
    <row r="227" spans="1:4" x14ac:dyDescent="0.2">
      <c r="A227" t="s">
        <v>105</v>
      </c>
      <c r="B227" t="s">
        <v>966</v>
      </c>
      <c r="C227" t="s">
        <v>967</v>
      </c>
      <c r="D227">
        <v>788</v>
      </c>
    </row>
    <row r="228" spans="1:4" x14ac:dyDescent="0.2">
      <c r="A228" t="s">
        <v>106</v>
      </c>
      <c r="B228" t="s">
        <v>968</v>
      </c>
      <c r="C228" t="s">
        <v>969</v>
      </c>
      <c r="D228">
        <v>792</v>
      </c>
    </row>
    <row r="229" spans="1:4" x14ac:dyDescent="0.2">
      <c r="A229" t="s">
        <v>107</v>
      </c>
      <c r="B229" t="s">
        <v>970</v>
      </c>
      <c r="C229" t="s">
        <v>971</v>
      </c>
      <c r="D229">
        <v>795</v>
      </c>
    </row>
    <row r="230" spans="1:4" x14ac:dyDescent="0.2">
      <c r="A230" t="s">
        <v>108</v>
      </c>
      <c r="B230" t="s">
        <v>972</v>
      </c>
      <c r="C230" t="s">
        <v>973</v>
      </c>
      <c r="D230">
        <v>796</v>
      </c>
    </row>
    <row r="231" spans="1:4" x14ac:dyDescent="0.2">
      <c r="A231" t="s">
        <v>974</v>
      </c>
      <c r="B231" t="s">
        <v>975</v>
      </c>
      <c r="C231" t="s">
        <v>976</v>
      </c>
      <c r="D231">
        <v>798</v>
      </c>
    </row>
    <row r="232" spans="1:4" x14ac:dyDescent="0.2">
      <c r="A232" t="s">
        <v>109</v>
      </c>
      <c r="B232" t="s">
        <v>977</v>
      </c>
      <c r="C232" t="s">
        <v>978</v>
      </c>
      <c r="D232">
        <v>800</v>
      </c>
    </row>
    <row r="233" spans="1:4" x14ac:dyDescent="0.2">
      <c r="A233" t="s">
        <v>110</v>
      </c>
      <c r="B233" t="s">
        <v>979</v>
      </c>
      <c r="C233" t="s">
        <v>980</v>
      </c>
      <c r="D233">
        <v>804</v>
      </c>
    </row>
    <row r="234" spans="1:4" x14ac:dyDescent="0.2">
      <c r="A234" t="s">
        <v>111</v>
      </c>
      <c r="B234" t="s">
        <v>981</v>
      </c>
      <c r="C234" t="s">
        <v>982</v>
      </c>
      <c r="D234">
        <v>784</v>
      </c>
    </row>
    <row r="235" spans="1:4" x14ac:dyDescent="0.2">
      <c r="A235" s="90" t="s">
        <v>331</v>
      </c>
      <c r="B235" t="s">
        <v>983</v>
      </c>
      <c r="C235" t="s">
        <v>984</v>
      </c>
      <c r="D235">
        <v>826</v>
      </c>
    </row>
    <row r="236" spans="1:4" x14ac:dyDescent="0.2">
      <c r="A236" t="s">
        <v>1033</v>
      </c>
      <c r="B236" t="s">
        <v>985</v>
      </c>
      <c r="C236" t="s">
        <v>986</v>
      </c>
      <c r="D236">
        <v>581</v>
      </c>
    </row>
    <row r="237" spans="1:4" x14ac:dyDescent="0.2">
      <c r="A237" t="s">
        <v>1034</v>
      </c>
      <c r="B237" t="s">
        <v>987</v>
      </c>
      <c r="C237" t="s">
        <v>988</v>
      </c>
      <c r="D237">
        <v>840</v>
      </c>
    </row>
    <row r="238" spans="1:4" x14ac:dyDescent="0.2">
      <c r="A238" t="s">
        <v>112</v>
      </c>
      <c r="B238" t="s">
        <v>989</v>
      </c>
      <c r="C238" t="s">
        <v>990</v>
      </c>
      <c r="D238">
        <v>858</v>
      </c>
    </row>
    <row r="239" spans="1:4" x14ac:dyDescent="0.2">
      <c r="A239" t="s">
        <v>113</v>
      </c>
      <c r="B239" t="s">
        <v>991</v>
      </c>
      <c r="C239" t="s">
        <v>992</v>
      </c>
      <c r="D239">
        <v>860</v>
      </c>
    </row>
    <row r="240" spans="1:4" x14ac:dyDescent="0.2">
      <c r="A240" t="s">
        <v>114</v>
      </c>
      <c r="B240" t="s">
        <v>993</v>
      </c>
      <c r="C240" t="s">
        <v>994</v>
      </c>
      <c r="D240">
        <v>548</v>
      </c>
    </row>
    <row r="241" spans="1:4" x14ac:dyDescent="0.2">
      <c r="A241" t="s">
        <v>995</v>
      </c>
      <c r="B241" t="s">
        <v>996</v>
      </c>
      <c r="C241" t="s">
        <v>997</v>
      </c>
      <c r="D241">
        <v>862</v>
      </c>
    </row>
    <row r="242" spans="1:4" x14ac:dyDescent="0.2">
      <c r="A242" t="s">
        <v>998</v>
      </c>
      <c r="B242" t="s">
        <v>999</v>
      </c>
      <c r="C242" t="s">
        <v>1000</v>
      </c>
      <c r="D242">
        <v>704</v>
      </c>
    </row>
    <row r="243" spans="1:4" x14ac:dyDescent="0.2">
      <c r="A243" t="s">
        <v>1001</v>
      </c>
      <c r="B243" t="s">
        <v>1002</v>
      </c>
      <c r="C243" t="s">
        <v>1003</v>
      </c>
      <c r="D243">
        <v>92</v>
      </c>
    </row>
    <row r="244" spans="1:4" x14ac:dyDescent="0.2">
      <c r="A244" t="s">
        <v>1004</v>
      </c>
      <c r="B244" t="s">
        <v>1005</v>
      </c>
      <c r="C244" t="s">
        <v>1006</v>
      </c>
      <c r="D244">
        <v>850</v>
      </c>
    </row>
    <row r="245" spans="1:4" x14ac:dyDescent="0.2">
      <c r="A245" t="s">
        <v>1007</v>
      </c>
      <c r="B245" t="s">
        <v>1008</v>
      </c>
      <c r="C245" t="s">
        <v>1009</v>
      </c>
      <c r="D245">
        <v>876</v>
      </c>
    </row>
    <row r="246" spans="1:4" x14ac:dyDescent="0.2">
      <c r="A246" t="s">
        <v>115</v>
      </c>
      <c r="B246" t="s">
        <v>1010</v>
      </c>
      <c r="C246" t="s">
        <v>1011</v>
      </c>
      <c r="D246">
        <v>732</v>
      </c>
    </row>
    <row r="247" spans="1:4" x14ac:dyDescent="0.2">
      <c r="A247" t="s">
        <v>116</v>
      </c>
      <c r="B247" t="s">
        <v>1012</v>
      </c>
      <c r="C247" t="s">
        <v>1013</v>
      </c>
      <c r="D247">
        <v>887</v>
      </c>
    </row>
    <row r="248" spans="1:4" x14ac:dyDescent="0.2">
      <c r="A248" t="s">
        <v>117</v>
      </c>
      <c r="B248" t="s">
        <v>1014</v>
      </c>
      <c r="C248" t="s">
        <v>1015</v>
      </c>
      <c r="D248">
        <v>894</v>
      </c>
    </row>
    <row r="249" spans="1:4" x14ac:dyDescent="0.2">
      <c r="A249" t="s">
        <v>118</v>
      </c>
      <c r="B249" t="s">
        <v>1016</v>
      </c>
      <c r="C249" t="s">
        <v>1017</v>
      </c>
      <c r="D249">
        <v>716</v>
      </c>
    </row>
    <row r="250" spans="1:4" x14ac:dyDescent="0.2">
      <c r="A250" t="s">
        <v>1018</v>
      </c>
      <c r="B250" t="s">
        <v>1019</v>
      </c>
      <c r="C250" t="s">
        <v>1020</v>
      </c>
      <c r="D250">
        <v>248</v>
      </c>
    </row>
  </sheetData>
  <sortState xmlns:xlrd2="http://schemas.microsoft.com/office/spreadsheetml/2017/richdata2" ref="A2:D212">
    <sortCondition ref="A2:A250"/>
  </sortState>
  <phoneticPr fontId="2" type="noConversion"/>
  <pageMargins left="0.75" right="0.75" top="1" bottom="1" header="0.5" footer="0.5"/>
  <headerFooter alignWithMargins="0"/>
  <customProperties>
    <customPr name="display" r:id="rId1"/>
    <customPr name="Guid" r:id="rId2"/>
  </customPropertie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FE5B6-241C-4FCA-BD0F-AF642228F741}">
  <dimension ref="A1:U96"/>
  <sheetViews>
    <sheetView workbookViewId="0"/>
  </sheetViews>
  <sheetFormatPr defaultRowHeight="12.75" x14ac:dyDescent="0.2"/>
  <sheetData>
    <row r="1" spans="1:21" x14ac:dyDescent="0.2">
      <c r="A1">
        <v>97</v>
      </c>
      <c r="B1" t="s">
        <v>126</v>
      </c>
      <c r="C1" t="s">
        <v>131</v>
      </c>
      <c r="D1" t="s">
        <v>1036</v>
      </c>
      <c r="E1" t="s">
        <v>1049</v>
      </c>
      <c r="F1" t="s">
        <v>130</v>
      </c>
      <c r="G1" t="s">
        <v>129</v>
      </c>
      <c r="H1" t="s">
        <v>127</v>
      </c>
      <c r="I1" t="s">
        <v>1050</v>
      </c>
      <c r="J1" t="s">
        <v>1037</v>
      </c>
      <c r="K1" t="s">
        <v>128</v>
      </c>
      <c r="L1" t="s">
        <v>1051</v>
      </c>
      <c r="M1" t="s">
        <v>1052</v>
      </c>
      <c r="N1" t="s">
        <v>1053</v>
      </c>
      <c r="O1" t="s">
        <v>1038</v>
      </c>
      <c r="P1" t="s">
        <v>1054</v>
      </c>
      <c r="Q1" t="s">
        <v>1039</v>
      </c>
      <c r="R1" t="s">
        <v>1055</v>
      </c>
      <c r="S1" t="s">
        <v>1040</v>
      </c>
      <c r="T1" t="s">
        <v>143</v>
      </c>
      <c r="U1" t="s">
        <v>1041</v>
      </c>
    </row>
    <row r="2" spans="1:21" x14ac:dyDescent="0.2">
      <c r="A2" t="s">
        <v>122</v>
      </c>
      <c r="B2" t="s">
        <v>1042</v>
      </c>
      <c r="C2" t="s">
        <v>1043</v>
      </c>
      <c r="D2" t="s">
        <v>1044</v>
      </c>
      <c r="F2" t="s">
        <v>331</v>
      </c>
      <c r="G2" t="s">
        <v>1045</v>
      </c>
      <c r="H2">
        <v>51.508259899999999</v>
      </c>
      <c r="J2" t="s">
        <v>1046</v>
      </c>
      <c r="K2">
        <v>-0.1399765</v>
      </c>
      <c r="O2" t="s">
        <v>1047</v>
      </c>
      <c r="Q2" t="s">
        <v>332</v>
      </c>
      <c r="S2" t="s">
        <v>1048</v>
      </c>
      <c r="T2">
        <v>1</v>
      </c>
    </row>
    <row r="3" spans="1:21" x14ac:dyDescent="0.2">
      <c r="A3" t="s">
        <v>167</v>
      </c>
      <c r="B3" t="s">
        <v>1042</v>
      </c>
      <c r="C3" t="s">
        <v>1056</v>
      </c>
      <c r="D3" t="s">
        <v>1056</v>
      </c>
      <c r="F3" t="s">
        <v>98</v>
      </c>
      <c r="G3" t="s">
        <v>1057</v>
      </c>
      <c r="H3">
        <v>46.204494199999999</v>
      </c>
      <c r="I3" t="s">
        <v>1056</v>
      </c>
      <c r="J3" t="s">
        <v>1046</v>
      </c>
      <c r="K3">
        <v>6.1438908000000003</v>
      </c>
      <c r="O3">
        <v>1204</v>
      </c>
      <c r="S3" t="s">
        <v>1058</v>
      </c>
      <c r="T3">
        <v>1</v>
      </c>
    </row>
    <row r="4" spans="1:21" x14ac:dyDescent="0.2">
      <c r="A4" t="s">
        <v>297</v>
      </c>
      <c r="B4" t="s">
        <v>1042</v>
      </c>
      <c r="C4" t="s">
        <v>1059</v>
      </c>
      <c r="D4" t="s">
        <v>1060</v>
      </c>
      <c r="F4" t="s">
        <v>296</v>
      </c>
      <c r="G4" t="s">
        <v>363</v>
      </c>
      <c r="H4">
        <v>52.367573399999998</v>
      </c>
      <c r="I4" t="s">
        <v>297</v>
      </c>
      <c r="J4" t="s">
        <v>1061</v>
      </c>
      <c r="K4">
        <v>4.9041389000000004</v>
      </c>
    </row>
    <row r="5" spans="1:21" x14ac:dyDescent="0.2">
      <c r="A5" t="s">
        <v>363</v>
      </c>
      <c r="B5" t="s">
        <v>1042</v>
      </c>
      <c r="C5" t="s">
        <v>1059</v>
      </c>
      <c r="D5" t="s">
        <v>1060</v>
      </c>
      <c r="F5" t="s">
        <v>296</v>
      </c>
      <c r="G5" t="s">
        <v>363</v>
      </c>
      <c r="H5">
        <v>52.367573399999998</v>
      </c>
      <c r="I5" t="s">
        <v>297</v>
      </c>
      <c r="J5" t="s">
        <v>1061</v>
      </c>
      <c r="K5">
        <v>4.9041389000000004</v>
      </c>
    </row>
    <row r="6" spans="1:21" x14ac:dyDescent="0.2">
      <c r="A6" t="s">
        <v>263</v>
      </c>
      <c r="B6" t="s">
        <v>1042</v>
      </c>
      <c r="E6" t="s">
        <v>1062</v>
      </c>
      <c r="F6" t="s">
        <v>262</v>
      </c>
      <c r="G6" t="s">
        <v>371</v>
      </c>
      <c r="H6">
        <v>37.983809600000001</v>
      </c>
      <c r="I6" t="s">
        <v>263</v>
      </c>
      <c r="J6" t="s">
        <v>1061</v>
      </c>
      <c r="K6">
        <v>23.727538800000001</v>
      </c>
    </row>
    <row r="7" spans="1:21" x14ac:dyDescent="0.2">
      <c r="A7" t="s">
        <v>371</v>
      </c>
      <c r="B7" t="s">
        <v>1042</v>
      </c>
      <c r="E7" t="s">
        <v>1062</v>
      </c>
      <c r="F7" t="s">
        <v>262</v>
      </c>
      <c r="G7" t="s">
        <v>371</v>
      </c>
      <c r="H7">
        <v>37.983809600000001</v>
      </c>
      <c r="I7" t="s">
        <v>263</v>
      </c>
      <c r="J7" t="s">
        <v>1061</v>
      </c>
      <c r="K7">
        <v>23.727538800000001</v>
      </c>
    </row>
    <row r="8" spans="1:21" x14ac:dyDescent="0.2">
      <c r="A8" t="s">
        <v>1063</v>
      </c>
      <c r="B8" t="s">
        <v>1042</v>
      </c>
      <c r="C8" t="s">
        <v>221</v>
      </c>
      <c r="D8" t="s">
        <v>221</v>
      </c>
      <c r="F8" t="s">
        <v>220</v>
      </c>
      <c r="G8" t="s">
        <v>381</v>
      </c>
      <c r="H8">
        <v>48.208166400000003</v>
      </c>
      <c r="I8" t="s">
        <v>221</v>
      </c>
      <c r="J8" t="s">
        <v>1061</v>
      </c>
      <c r="K8">
        <v>16.371864299999999</v>
      </c>
    </row>
    <row r="9" spans="1:21" x14ac:dyDescent="0.2">
      <c r="A9" t="s">
        <v>1064</v>
      </c>
      <c r="B9" t="s">
        <v>1042</v>
      </c>
      <c r="C9" t="s">
        <v>226</v>
      </c>
      <c r="F9" t="s">
        <v>225</v>
      </c>
      <c r="G9" t="s">
        <v>380</v>
      </c>
      <c r="H9">
        <v>50.826045299999997</v>
      </c>
      <c r="J9" t="s">
        <v>1061</v>
      </c>
      <c r="K9">
        <v>4.3802051999999998</v>
      </c>
    </row>
    <row r="10" spans="1:21" x14ac:dyDescent="0.2">
      <c r="A10" t="s">
        <v>165</v>
      </c>
      <c r="B10" t="s">
        <v>1042</v>
      </c>
      <c r="C10" t="s">
        <v>165</v>
      </c>
      <c r="E10" t="s">
        <v>1065</v>
      </c>
      <c r="F10" t="s">
        <v>259</v>
      </c>
      <c r="G10" t="s">
        <v>372</v>
      </c>
      <c r="H10">
        <v>52.520006600000002</v>
      </c>
      <c r="I10" t="s">
        <v>165</v>
      </c>
      <c r="J10" t="s">
        <v>1061</v>
      </c>
      <c r="K10">
        <v>13.404954</v>
      </c>
    </row>
    <row r="11" spans="1:21" x14ac:dyDescent="0.2">
      <c r="A11" t="s">
        <v>372</v>
      </c>
      <c r="B11" t="s">
        <v>1042</v>
      </c>
      <c r="C11" t="s">
        <v>165</v>
      </c>
      <c r="E11" t="s">
        <v>1065</v>
      </c>
      <c r="F11" t="s">
        <v>259</v>
      </c>
      <c r="G11" t="s">
        <v>372</v>
      </c>
      <c r="H11">
        <v>52.520006600000002</v>
      </c>
      <c r="I11" t="s">
        <v>165</v>
      </c>
      <c r="J11" t="s">
        <v>1061</v>
      </c>
      <c r="K11">
        <v>13.404954</v>
      </c>
    </row>
    <row r="12" spans="1:21" x14ac:dyDescent="0.2">
      <c r="A12" t="s">
        <v>315</v>
      </c>
      <c r="B12" t="s">
        <v>1042</v>
      </c>
      <c r="C12" t="s">
        <v>1066</v>
      </c>
      <c r="F12" t="s">
        <v>314</v>
      </c>
      <c r="G12" t="s">
        <v>359</v>
      </c>
      <c r="H12">
        <v>48.148596499999996</v>
      </c>
      <c r="I12" t="s">
        <v>315</v>
      </c>
      <c r="J12" t="s">
        <v>1061</v>
      </c>
      <c r="K12">
        <v>17.107747700000001</v>
      </c>
    </row>
    <row r="13" spans="1:21" x14ac:dyDescent="0.2">
      <c r="A13" t="s">
        <v>359</v>
      </c>
      <c r="B13" t="s">
        <v>1042</v>
      </c>
      <c r="C13" t="s">
        <v>1066</v>
      </c>
      <c r="F13" t="s">
        <v>314</v>
      </c>
      <c r="G13" t="s">
        <v>359</v>
      </c>
      <c r="H13">
        <v>48.148596499999996</v>
      </c>
      <c r="I13" t="s">
        <v>315</v>
      </c>
      <c r="J13" t="s">
        <v>1061</v>
      </c>
      <c r="K13">
        <v>17.107747700000001</v>
      </c>
    </row>
    <row r="14" spans="1:21" x14ac:dyDescent="0.2">
      <c r="A14" t="s">
        <v>427</v>
      </c>
      <c r="B14" t="s">
        <v>1042</v>
      </c>
      <c r="C14" t="s">
        <v>1043</v>
      </c>
      <c r="D14" t="s">
        <v>1044</v>
      </c>
      <c r="F14" t="s">
        <v>331</v>
      </c>
      <c r="G14" t="s">
        <v>1067</v>
      </c>
      <c r="H14">
        <v>51.522009799999999</v>
      </c>
      <c r="J14" t="s">
        <v>1068</v>
      </c>
      <c r="K14">
        <v>-7.1705000000000005E-2</v>
      </c>
      <c r="Q14" t="s">
        <v>332</v>
      </c>
      <c r="S14" t="s">
        <v>1069</v>
      </c>
    </row>
    <row r="15" spans="1:21" x14ac:dyDescent="0.2">
      <c r="A15" t="s">
        <v>145</v>
      </c>
      <c r="B15" t="s">
        <v>1042</v>
      </c>
      <c r="F15" t="s">
        <v>1070</v>
      </c>
      <c r="G15" t="s">
        <v>1070</v>
      </c>
      <c r="H15">
        <v>37.090240000000001</v>
      </c>
      <c r="J15" t="s">
        <v>1061</v>
      </c>
      <c r="K15">
        <v>-95.712890999999999</v>
      </c>
      <c r="L15" t="b">
        <v>1</v>
      </c>
    </row>
    <row r="16" spans="1:21" x14ac:dyDescent="0.2">
      <c r="A16" t="s">
        <v>425</v>
      </c>
      <c r="B16" t="s">
        <v>1042</v>
      </c>
      <c r="C16" t="s">
        <v>1043</v>
      </c>
      <c r="D16" t="s">
        <v>1044</v>
      </c>
      <c r="F16" t="s">
        <v>331</v>
      </c>
      <c r="G16" t="s">
        <v>1071</v>
      </c>
      <c r="H16">
        <v>51.511073000000003</v>
      </c>
      <c r="I16" t="s">
        <v>1072</v>
      </c>
      <c r="J16" t="s">
        <v>1061</v>
      </c>
      <c r="K16">
        <v>-0.37723200000000001</v>
      </c>
      <c r="L16" t="b">
        <v>1</v>
      </c>
      <c r="Q16" t="s">
        <v>1072</v>
      </c>
    </row>
    <row r="17" spans="1:20" x14ac:dyDescent="0.2">
      <c r="A17" t="s">
        <v>226</v>
      </c>
      <c r="B17" t="s">
        <v>1042</v>
      </c>
      <c r="C17" t="s">
        <v>226</v>
      </c>
      <c r="F17" t="s">
        <v>225</v>
      </c>
      <c r="G17" t="s">
        <v>380</v>
      </c>
      <c r="H17">
        <v>50.826045299999997</v>
      </c>
      <c r="J17" t="s">
        <v>1061</v>
      </c>
      <c r="K17">
        <v>4.3802051999999998</v>
      </c>
    </row>
    <row r="18" spans="1:20" x14ac:dyDescent="0.2">
      <c r="A18" t="s">
        <v>380</v>
      </c>
      <c r="B18" t="s">
        <v>1042</v>
      </c>
      <c r="C18" t="s">
        <v>226</v>
      </c>
      <c r="F18" t="s">
        <v>225</v>
      </c>
      <c r="G18" t="s">
        <v>380</v>
      </c>
      <c r="H18">
        <v>50.826045299999997</v>
      </c>
      <c r="J18" t="s">
        <v>1061</v>
      </c>
      <c r="K18">
        <v>4.3802051999999998</v>
      </c>
    </row>
    <row r="19" spans="1:20" x14ac:dyDescent="0.2">
      <c r="A19" t="s">
        <v>310</v>
      </c>
      <c r="B19" t="s">
        <v>1042</v>
      </c>
      <c r="C19" t="s">
        <v>310</v>
      </c>
      <c r="D19" t="s">
        <v>310</v>
      </c>
      <c r="F19" t="s">
        <v>309</v>
      </c>
      <c r="G19" t="s">
        <v>360</v>
      </c>
      <c r="H19">
        <v>44.426767400000003</v>
      </c>
      <c r="I19" t="s">
        <v>310</v>
      </c>
      <c r="J19" t="s">
        <v>1061</v>
      </c>
      <c r="K19">
        <v>26.1025384</v>
      </c>
    </row>
    <row r="20" spans="1:20" x14ac:dyDescent="0.2">
      <c r="A20" t="s">
        <v>360</v>
      </c>
      <c r="B20" t="s">
        <v>1042</v>
      </c>
      <c r="C20" t="s">
        <v>310</v>
      </c>
      <c r="D20" t="s">
        <v>310</v>
      </c>
      <c r="F20" t="s">
        <v>309</v>
      </c>
      <c r="G20" t="s">
        <v>360</v>
      </c>
      <c r="H20">
        <v>44.426767400000003</v>
      </c>
      <c r="I20" t="s">
        <v>310</v>
      </c>
      <c r="J20" t="s">
        <v>1061</v>
      </c>
      <c r="K20">
        <v>26.1025384</v>
      </c>
    </row>
    <row r="21" spans="1:20" x14ac:dyDescent="0.2">
      <c r="A21" t="s">
        <v>347</v>
      </c>
      <c r="B21" t="s">
        <v>1042</v>
      </c>
      <c r="C21" t="s">
        <v>1043</v>
      </c>
      <c r="D21" t="s">
        <v>1044</v>
      </c>
      <c r="F21" t="s">
        <v>331</v>
      </c>
      <c r="G21" t="s">
        <v>1073</v>
      </c>
      <c r="H21">
        <v>51.501364000000002</v>
      </c>
      <c r="J21" t="s">
        <v>1068</v>
      </c>
      <c r="K21">
        <v>-0.14188999999999999</v>
      </c>
      <c r="O21" t="s">
        <v>1074</v>
      </c>
      <c r="Q21" t="s">
        <v>332</v>
      </c>
    </row>
    <row r="22" spans="1:20" x14ac:dyDescent="0.2">
      <c r="A22" t="s">
        <v>267</v>
      </c>
      <c r="B22" t="s">
        <v>1042</v>
      </c>
      <c r="F22" t="s">
        <v>266</v>
      </c>
      <c r="G22" t="s">
        <v>370</v>
      </c>
      <c r="H22">
        <v>47.497911999999999</v>
      </c>
      <c r="I22" t="s">
        <v>267</v>
      </c>
      <c r="J22" t="s">
        <v>1061</v>
      </c>
      <c r="K22">
        <v>19.040234999999999</v>
      </c>
    </row>
    <row r="23" spans="1:20" x14ac:dyDescent="0.2">
      <c r="A23" t="s">
        <v>370</v>
      </c>
      <c r="B23" t="s">
        <v>1042</v>
      </c>
      <c r="F23" t="s">
        <v>266</v>
      </c>
      <c r="G23" t="s">
        <v>370</v>
      </c>
      <c r="H23">
        <v>47.497911999999999</v>
      </c>
      <c r="I23" t="s">
        <v>267</v>
      </c>
      <c r="J23" t="s">
        <v>1061</v>
      </c>
      <c r="K23">
        <v>19.040234999999999</v>
      </c>
    </row>
    <row r="24" spans="1:20" x14ac:dyDescent="0.2">
      <c r="A24" t="s">
        <v>1075</v>
      </c>
      <c r="B24" t="s">
        <v>1042</v>
      </c>
      <c r="C24" t="s">
        <v>1076</v>
      </c>
      <c r="F24" t="s">
        <v>230</v>
      </c>
      <c r="G24" t="s">
        <v>379</v>
      </c>
      <c r="H24">
        <v>42.697708200000001</v>
      </c>
      <c r="I24" t="s">
        <v>231</v>
      </c>
      <c r="J24" t="s">
        <v>1061</v>
      </c>
      <c r="K24">
        <v>23.3218675</v>
      </c>
    </row>
    <row r="25" spans="1:20" x14ac:dyDescent="0.2">
      <c r="A25" t="s">
        <v>244</v>
      </c>
      <c r="B25" t="s">
        <v>1042</v>
      </c>
      <c r="F25" t="s">
        <v>243</v>
      </c>
      <c r="G25" t="s">
        <v>376</v>
      </c>
      <c r="H25">
        <v>55.676096800000003</v>
      </c>
      <c r="I25" t="s">
        <v>244</v>
      </c>
      <c r="J25" t="s">
        <v>1061</v>
      </c>
      <c r="K25">
        <v>12.568337100000001</v>
      </c>
    </row>
    <row r="26" spans="1:20" x14ac:dyDescent="0.2">
      <c r="A26" t="s">
        <v>376</v>
      </c>
      <c r="B26" t="s">
        <v>1042</v>
      </c>
      <c r="F26" t="s">
        <v>243</v>
      </c>
      <c r="G26" t="s">
        <v>376</v>
      </c>
      <c r="H26">
        <v>55.676096800000003</v>
      </c>
      <c r="I26" t="s">
        <v>244</v>
      </c>
      <c r="J26" t="s">
        <v>1061</v>
      </c>
      <c r="K26">
        <v>12.568337100000001</v>
      </c>
    </row>
    <row r="27" spans="1:20" x14ac:dyDescent="0.2">
      <c r="A27" t="s">
        <v>1077</v>
      </c>
      <c r="B27" t="s">
        <v>1042</v>
      </c>
      <c r="C27" t="s">
        <v>236</v>
      </c>
      <c r="F27" t="s">
        <v>235</v>
      </c>
      <c r="G27" t="s">
        <v>378</v>
      </c>
      <c r="H27">
        <v>35.1855659</v>
      </c>
      <c r="I27" t="s">
        <v>236</v>
      </c>
      <c r="J27" t="s">
        <v>1061</v>
      </c>
      <c r="K27">
        <v>33.382276400000002</v>
      </c>
    </row>
    <row r="28" spans="1:20" x14ac:dyDescent="0.2">
      <c r="A28" t="s">
        <v>1078</v>
      </c>
      <c r="B28" t="s">
        <v>1042</v>
      </c>
      <c r="C28" t="s">
        <v>239</v>
      </c>
      <c r="D28" t="s">
        <v>1079</v>
      </c>
      <c r="F28" t="s">
        <v>424</v>
      </c>
      <c r="G28" t="s">
        <v>1080</v>
      </c>
      <c r="H28">
        <v>50.075538100000003</v>
      </c>
      <c r="I28" t="s">
        <v>239</v>
      </c>
      <c r="J28" t="s">
        <v>1061</v>
      </c>
      <c r="K28">
        <v>14.4378005</v>
      </c>
    </row>
    <row r="29" spans="1:20" x14ac:dyDescent="0.2">
      <c r="A29" t="s">
        <v>1081</v>
      </c>
      <c r="B29" t="s">
        <v>1042</v>
      </c>
      <c r="F29" t="s">
        <v>243</v>
      </c>
      <c r="G29" t="s">
        <v>376</v>
      </c>
      <c r="H29">
        <v>55.676096800000003</v>
      </c>
      <c r="I29" t="s">
        <v>244</v>
      </c>
      <c r="J29" t="s">
        <v>1061</v>
      </c>
      <c r="K29">
        <v>12.568337100000001</v>
      </c>
    </row>
    <row r="30" spans="1:20" x14ac:dyDescent="0.2">
      <c r="A30" t="s">
        <v>272</v>
      </c>
      <c r="B30" t="s">
        <v>1042</v>
      </c>
      <c r="C30" t="s">
        <v>1082</v>
      </c>
      <c r="F30" t="s">
        <v>271</v>
      </c>
      <c r="G30" t="s">
        <v>369</v>
      </c>
      <c r="H30">
        <v>53.3498053</v>
      </c>
      <c r="I30" t="s">
        <v>272</v>
      </c>
      <c r="J30" t="s">
        <v>1061</v>
      </c>
      <c r="K30">
        <v>-6.2603096999999996</v>
      </c>
    </row>
    <row r="31" spans="1:20" x14ac:dyDescent="0.2">
      <c r="A31" t="s">
        <v>369</v>
      </c>
      <c r="B31" t="s">
        <v>1042</v>
      </c>
      <c r="C31" t="s">
        <v>1082</v>
      </c>
      <c r="F31" t="s">
        <v>271</v>
      </c>
      <c r="G31" t="s">
        <v>369</v>
      </c>
      <c r="H31">
        <v>53.3498053</v>
      </c>
      <c r="I31" t="s">
        <v>272</v>
      </c>
      <c r="J31" t="s">
        <v>1061</v>
      </c>
      <c r="K31">
        <v>-6.2603096999999996</v>
      </c>
    </row>
    <row r="32" spans="1:20" x14ac:dyDescent="0.2">
      <c r="A32" t="s">
        <v>166</v>
      </c>
      <c r="B32" t="s">
        <v>1042</v>
      </c>
      <c r="C32" t="s">
        <v>1083</v>
      </c>
      <c r="D32" t="s">
        <v>1084</v>
      </c>
      <c r="F32" t="s">
        <v>1070</v>
      </c>
      <c r="G32" t="s">
        <v>1085</v>
      </c>
      <c r="H32">
        <v>40.748440500000001</v>
      </c>
      <c r="I32" t="s">
        <v>1083</v>
      </c>
      <c r="J32" t="s">
        <v>1046</v>
      </c>
      <c r="K32">
        <v>-73.985664400000005</v>
      </c>
      <c r="M32" t="s">
        <v>1086</v>
      </c>
      <c r="O32">
        <v>10001</v>
      </c>
      <c r="S32" t="s">
        <v>1087</v>
      </c>
      <c r="T32">
        <v>20</v>
      </c>
    </row>
    <row r="33" spans="1:18" x14ac:dyDescent="0.2">
      <c r="A33" t="s">
        <v>1088</v>
      </c>
      <c r="B33" t="s">
        <v>1042</v>
      </c>
      <c r="C33" t="s">
        <v>1089</v>
      </c>
      <c r="F33" t="s">
        <v>248</v>
      </c>
      <c r="G33" t="s">
        <v>375</v>
      </c>
      <c r="H33">
        <v>59.436960800000001</v>
      </c>
      <c r="I33" t="s">
        <v>249</v>
      </c>
      <c r="J33" t="s">
        <v>1061</v>
      </c>
      <c r="K33">
        <v>24.7535746</v>
      </c>
    </row>
    <row r="34" spans="1:18" x14ac:dyDescent="0.2">
      <c r="A34" t="s">
        <v>1090</v>
      </c>
      <c r="B34" t="s">
        <v>1042</v>
      </c>
      <c r="C34" t="s">
        <v>1091</v>
      </c>
      <c r="D34" t="s">
        <v>253</v>
      </c>
      <c r="E34" t="s">
        <v>253</v>
      </c>
      <c r="F34" t="s">
        <v>252</v>
      </c>
      <c r="G34" t="s">
        <v>374</v>
      </c>
      <c r="H34">
        <v>60.169855699999999</v>
      </c>
      <c r="I34" t="s">
        <v>253</v>
      </c>
      <c r="J34" t="s">
        <v>1061</v>
      </c>
      <c r="K34">
        <v>24.938379000000001</v>
      </c>
    </row>
    <row r="35" spans="1:18" x14ac:dyDescent="0.2">
      <c r="A35" t="s">
        <v>162</v>
      </c>
      <c r="B35" t="s">
        <v>1042</v>
      </c>
      <c r="F35" t="s">
        <v>162</v>
      </c>
      <c r="G35" t="s">
        <v>162</v>
      </c>
      <c r="H35">
        <v>46.227637999999999</v>
      </c>
      <c r="J35" t="s">
        <v>1061</v>
      </c>
      <c r="K35">
        <v>2.213749</v>
      </c>
    </row>
    <row r="36" spans="1:18" x14ac:dyDescent="0.2">
      <c r="A36" t="s">
        <v>1092</v>
      </c>
      <c r="B36" t="s">
        <v>1042</v>
      </c>
      <c r="C36" t="s">
        <v>1093</v>
      </c>
      <c r="D36" t="s">
        <v>256</v>
      </c>
      <c r="F36" t="s">
        <v>162</v>
      </c>
      <c r="G36" t="s">
        <v>373</v>
      </c>
      <c r="H36">
        <v>48.856614</v>
      </c>
      <c r="I36" t="s">
        <v>256</v>
      </c>
      <c r="J36" t="s">
        <v>1061</v>
      </c>
      <c r="K36">
        <v>2.3522219</v>
      </c>
    </row>
    <row r="37" spans="1:18" x14ac:dyDescent="0.2">
      <c r="A37" t="s">
        <v>1094</v>
      </c>
      <c r="B37" t="s">
        <v>1042</v>
      </c>
      <c r="C37" t="s">
        <v>165</v>
      </c>
      <c r="E37" t="s">
        <v>1065</v>
      </c>
      <c r="F37" t="s">
        <v>259</v>
      </c>
      <c r="G37" t="s">
        <v>372</v>
      </c>
      <c r="H37">
        <v>52.520006600000002</v>
      </c>
      <c r="I37" t="s">
        <v>165</v>
      </c>
      <c r="J37" t="s">
        <v>1061</v>
      </c>
      <c r="K37">
        <v>13.404954</v>
      </c>
    </row>
    <row r="38" spans="1:18" x14ac:dyDescent="0.2">
      <c r="A38" t="s">
        <v>1095</v>
      </c>
      <c r="B38" t="s">
        <v>1042</v>
      </c>
      <c r="E38" t="s">
        <v>1062</v>
      </c>
      <c r="F38" t="s">
        <v>262</v>
      </c>
      <c r="G38" t="s">
        <v>371</v>
      </c>
      <c r="H38">
        <v>37.983809600000001</v>
      </c>
      <c r="I38" t="s">
        <v>263</v>
      </c>
      <c r="J38" t="s">
        <v>1061</v>
      </c>
      <c r="K38">
        <v>23.727538800000001</v>
      </c>
    </row>
    <row r="39" spans="1:18" x14ac:dyDescent="0.2">
      <c r="A39" t="s">
        <v>253</v>
      </c>
      <c r="B39" t="s">
        <v>1042</v>
      </c>
      <c r="C39" t="s">
        <v>1091</v>
      </c>
      <c r="D39" t="s">
        <v>253</v>
      </c>
      <c r="E39" t="s">
        <v>253</v>
      </c>
      <c r="F39" t="s">
        <v>252</v>
      </c>
      <c r="G39" t="s">
        <v>374</v>
      </c>
      <c r="H39">
        <v>60.169855699999999</v>
      </c>
      <c r="I39" t="s">
        <v>253</v>
      </c>
      <c r="J39" t="s">
        <v>1061</v>
      </c>
      <c r="K39">
        <v>24.938379000000001</v>
      </c>
    </row>
    <row r="40" spans="1:18" x14ac:dyDescent="0.2">
      <c r="A40" t="s">
        <v>374</v>
      </c>
      <c r="B40" t="s">
        <v>1042</v>
      </c>
      <c r="C40" t="s">
        <v>1091</v>
      </c>
      <c r="D40" t="s">
        <v>253</v>
      </c>
      <c r="E40" t="s">
        <v>253</v>
      </c>
      <c r="F40" t="s">
        <v>252</v>
      </c>
      <c r="G40" t="s">
        <v>374</v>
      </c>
      <c r="H40">
        <v>60.169855699999999</v>
      </c>
      <c r="I40" t="s">
        <v>253</v>
      </c>
      <c r="J40" t="s">
        <v>1061</v>
      </c>
      <c r="K40">
        <v>24.938379000000001</v>
      </c>
    </row>
    <row r="41" spans="1:18" x14ac:dyDescent="0.2">
      <c r="A41" t="s">
        <v>1096</v>
      </c>
      <c r="B41" t="s">
        <v>1042</v>
      </c>
      <c r="F41" t="s">
        <v>266</v>
      </c>
      <c r="G41" t="s">
        <v>370</v>
      </c>
      <c r="H41">
        <v>47.497911999999999</v>
      </c>
      <c r="I41" t="s">
        <v>267</v>
      </c>
      <c r="J41" t="s">
        <v>1061</v>
      </c>
      <c r="K41">
        <v>19.040234999999999</v>
      </c>
    </row>
    <row r="42" spans="1:18" x14ac:dyDescent="0.2">
      <c r="A42" t="s">
        <v>1097</v>
      </c>
      <c r="B42" t="s">
        <v>1042</v>
      </c>
      <c r="C42" t="s">
        <v>1082</v>
      </c>
      <c r="F42" t="s">
        <v>271</v>
      </c>
      <c r="G42" t="s">
        <v>369</v>
      </c>
      <c r="H42">
        <v>53.3498053</v>
      </c>
      <c r="I42" t="s">
        <v>272</v>
      </c>
      <c r="J42" t="s">
        <v>1061</v>
      </c>
      <c r="K42">
        <v>-6.2603096999999996</v>
      </c>
    </row>
    <row r="43" spans="1:18" x14ac:dyDescent="0.2">
      <c r="A43" t="s">
        <v>1098</v>
      </c>
      <c r="B43" t="s">
        <v>1042</v>
      </c>
      <c r="C43" t="s">
        <v>1099</v>
      </c>
      <c r="D43" t="s">
        <v>1100</v>
      </c>
      <c r="E43" t="s">
        <v>276</v>
      </c>
      <c r="F43" t="s">
        <v>275</v>
      </c>
      <c r="G43" t="s">
        <v>1101</v>
      </c>
      <c r="H43">
        <v>41.902783499999998</v>
      </c>
      <c r="I43" t="s">
        <v>276</v>
      </c>
      <c r="J43" t="s">
        <v>1061</v>
      </c>
      <c r="K43">
        <v>12.4963655</v>
      </c>
    </row>
    <row r="44" spans="1:18" x14ac:dyDescent="0.2">
      <c r="A44" t="s">
        <v>349</v>
      </c>
      <c r="B44" t="s">
        <v>1042</v>
      </c>
      <c r="C44" t="s">
        <v>1102</v>
      </c>
      <c r="F44" t="s">
        <v>41</v>
      </c>
      <c r="G44" t="s">
        <v>1103</v>
      </c>
      <c r="H44">
        <v>35.039369999999998</v>
      </c>
      <c r="I44" t="s">
        <v>1102</v>
      </c>
      <c r="J44" t="s">
        <v>1046</v>
      </c>
      <c r="K44">
        <v>135.72924309999999</v>
      </c>
      <c r="M44" t="s">
        <v>1104</v>
      </c>
      <c r="N44" t="s">
        <v>1105</v>
      </c>
      <c r="O44" t="s">
        <v>1106</v>
      </c>
      <c r="R44">
        <v>1</v>
      </c>
    </row>
    <row r="45" spans="1:18" x14ac:dyDescent="0.2">
      <c r="A45" t="s">
        <v>1107</v>
      </c>
      <c r="B45" t="s">
        <v>1042</v>
      </c>
      <c r="F45" t="s">
        <v>279</v>
      </c>
      <c r="G45" t="s">
        <v>367</v>
      </c>
      <c r="H45">
        <v>56.967694100000003</v>
      </c>
      <c r="I45" t="s">
        <v>280</v>
      </c>
      <c r="J45" t="s">
        <v>1061</v>
      </c>
      <c r="K45">
        <v>24.105622100000001</v>
      </c>
    </row>
    <row r="46" spans="1:18" x14ac:dyDescent="0.2">
      <c r="A46" t="s">
        <v>306</v>
      </c>
      <c r="B46" t="s">
        <v>1042</v>
      </c>
      <c r="C46" t="s">
        <v>306</v>
      </c>
      <c r="D46" t="s">
        <v>306</v>
      </c>
      <c r="F46" t="s">
        <v>305</v>
      </c>
      <c r="G46" t="s">
        <v>361</v>
      </c>
      <c r="H46">
        <v>38.722252400000002</v>
      </c>
      <c r="I46" t="s">
        <v>306</v>
      </c>
      <c r="J46" t="s">
        <v>1061</v>
      </c>
      <c r="K46">
        <v>-9.1393366</v>
      </c>
    </row>
    <row r="47" spans="1:18" x14ac:dyDescent="0.2">
      <c r="A47" t="s">
        <v>361</v>
      </c>
      <c r="B47" t="s">
        <v>1042</v>
      </c>
      <c r="C47" t="s">
        <v>306</v>
      </c>
      <c r="D47" t="s">
        <v>306</v>
      </c>
      <c r="F47" t="s">
        <v>305</v>
      </c>
      <c r="G47" t="s">
        <v>361</v>
      </c>
      <c r="H47">
        <v>38.722252400000002</v>
      </c>
      <c r="I47" t="s">
        <v>306</v>
      </c>
      <c r="J47" t="s">
        <v>1061</v>
      </c>
      <c r="K47">
        <v>-9.1393366</v>
      </c>
    </row>
    <row r="48" spans="1:18" x14ac:dyDescent="0.2">
      <c r="A48" t="s">
        <v>1108</v>
      </c>
      <c r="B48" t="s">
        <v>1042</v>
      </c>
      <c r="C48" t="s">
        <v>1109</v>
      </c>
      <c r="D48" t="s">
        <v>1110</v>
      </c>
      <c r="F48" t="s">
        <v>284</v>
      </c>
      <c r="G48" t="s">
        <v>1111</v>
      </c>
      <c r="H48">
        <v>54.687155500000003</v>
      </c>
      <c r="I48" t="s">
        <v>285</v>
      </c>
      <c r="J48" t="s">
        <v>1061</v>
      </c>
      <c r="K48">
        <v>25.279651399999999</v>
      </c>
    </row>
    <row r="49" spans="1:20" x14ac:dyDescent="0.2">
      <c r="A49" t="s">
        <v>319</v>
      </c>
      <c r="B49" t="s">
        <v>1042</v>
      </c>
      <c r="C49" t="s">
        <v>319</v>
      </c>
      <c r="F49" t="s">
        <v>318</v>
      </c>
      <c r="G49" t="s">
        <v>358</v>
      </c>
      <c r="H49">
        <v>46.056946500000002</v>
      </c>
      <c r="I49" t="s">
        <v>319</v>
      </c>
      <c r="J49" t="s">
        <v>1061</v>
      </c>
      <c r="K49">
        <v>14.505751500000001</v>
      </c>
    </row>
    <row r="50" spans="1:20" x14ac:dyDescent="0.2">
      <c r="A50" t="s">
        <v>358</v>
      </c>
      <c r="B50" t="s">
        <v>1042</v>
      </c>
      <c r="C50" t="s">
        <v>319</v>
      </c>
      <c r="F50" t="s">
        <v>318</v>
      </c>
      <c r="G50" t="s">
        <v>358</v>
      </c>
      <c r="H50">
        <v>46.056946500000002</v>
      </c>
      <c r="I50" t="s">
        <v>319</v>
      </c>
      <c r="J50" t="s">
        <v>1061</v>
      </c>
      <c r="K50">
        <v>14.505751500000001</v>
      </c>
    </row>
    <row r="51" spans="1:20" x14ac:dyDescent="0.2">
      <c r="A51" t="s">
        <v>332</v>
      </c>
      <c r="B51" t="s">
        <v>1042</v>
      </c>
      <c r="C51" t="s">
        <v>1043</v>
      </c>
      <c r="D51" t="s">
        <v>1044</v>
      </c>
      <c r="F51" t="s">
        <v>331</v>
      </c>
      <c r="G51" t="s">
        <v>136</v>
      </c>
      <c r="H51">
        <v>51.507217799999999</v>
      </c>
      <c r="I51" t="s">
        <v>332</v>
      </c>
      <c r="J51" t="s">
        <v>1061</v>
      </c>
      <c r="K51">
        <v>-0.12758620000000001</v>
      </c>
      <c r="Q51" t="s">
        <v>332</v>
      </c>
    </row>
    <row r="52" spans="1:20" x14ac:dyDescent="0.2">
      <c r="A52" t="s">
        <v>136</v>
      </c>
      <c r="B52" t="s">
        <v>1042</v>
      </c>
      <c r="C52" t="s">
        <v>1043</v>
      </c>
      <c r="D52" t="s">
        <v>1044</v>
      </c>
      <c r="F52" t="s">
        <v>331</v>
      </c>
      <c r="G52" t="s">
        <v>136</v>
      </c>
      <c r="H52">
        <v>51.507217799999999</v>
      </c>
      <c r="I52" t="s">
        <v>332</v>
      </c>
      <c r="J52" t="s">
        <v>1061</v>
      </c>
      <c r="K52">
        <v>-0.12758620000000001</v>
      </c>
      <c r="Q52" t="s">
        <v>332</v>
      </c>
    </row>
    <row r="53" spans="1:20" x14ac:dyDescent="0.2">
      <c r="A53" t="s">
        <v>355</v>
      </c>
      <c r="B53" t="s">
        <v>1042</v>
      </c>
      <c r="C53" t="s">
        <v>1043</v>
      </c>
      <c r="D53" t="s">
        <v>1044</v>
      </c>
      <c r="F53" t="s">
        <v>331</v>
      </c>
      <c r="G53" t="s">
        <v>136</v>
      </c>
      <c r="H53">
        <v>51.507217799999999</v>
      </c>
      <c r="I53" t="s">
        <v>332</v>
      </c>
      <c r="J53" t="s">
        <v>1061</v>
      </c>
      <c r="K53">
        <v>-0.12758620000000001</v>
      </c>
      <c r="Q53" t="s">
        <v>332</v>
      </c>
    </row>
    <row r="54" spans="1:20" x14ac:dyDescent="0.2">
      <c r="A54" t="s">
        <v>289</v>
      </c>
      <c r="B54" t="s">
        <v>1042</v>
      </c>
      <c r="F54" t="s">
        <v>289</v>
      </c>
      <c r="G54" t="s">
        <v>289</v>
      </c>
      <c r="H54">
        <v>49.815272999999998</v>
      </c>
      <c r="J54" t="s">
        <v>1061</v>
      </c>
      <c r="K54">
        <v>6.1295830000000002</v>
      </c>
    </row>
    <row r="55" spans="1:20" x14ac:dyDescent="0.2">
      <c r="A55" t="s">
        <v>1112</v>
      </c>
      <c r="B55" t="s">
        <v>1042</v>
      </c>
      <c r="F55" t="s">
        <v>289</v>
      </c>
      <c r="G55" t="s">
        <v>289</v>
      </c>
      <c r="H55">
        <v>49.815272999999998</v>
      </c>
      <c r="J55" t="s">
        <v>1061</v>
      </c>
      <c r="K55">
        <v>6.1295830000000002</v>
      </c>
    </row>
    <row r="56" spans="1:20" x14ac:dyDescent="0.2">
      <c r="A56" t="s">
        <v>365</v>
      </c>
      <c r="B56" t="s">
        <v>1042</v>
      </c>
      <c r="F56" t="s">
        <v>289</v>
      </c>
      <c r="G56" t="s">
        <v>289</v>
      </c>
      <c r="H56">
        <v>49.815272999999998</v>
      </c>
      <c r="J56" t="s">
        <v>1061</v>
      </c>
      <c r="K56">
        <v>6.1295830000000002</v>
      </c>
    </row>
    <row r="57" spans="1:20" x14ac:dyDescent="0.2">
      <c r="A57" t="s">
        <v>323</v>
      </c>
      <c r="B57" t="s">
        <v>1042</v>
      </c>
      <c r="C57" t="s">
        <v>1113</v>
      </c>
      <c r="D57" t="s">
        <v>323</v>
      </c>
      <c r="F57" t="s">
        <v>322</v>
      </c>
      <c r="G57" t="s">
        <v>357</v>
      </c>
      <c r="H57">
        <v>40.416775399999999</v>
      </c>
      <c r="I57" t="s">
        <v>323</v>
      </c>
      <c r="J57" t="s">
        <v>1061</v>
      </c>
      <c r="K57">
        <v>-3.7037901999999998</v>
      </c>
    </row>
    <row r="58" spans="1:20" x14ac:dyDescent="0.2">
      <c r="A58" t="s">
        <v>357</v>
      </c>
      <c r="B58" t="s">
        <v>1042</v>
      </c>
      <c r="C58" t="s">
        <v>1113</v>
      </c>
      <c r="D58" t="s">
        <v>323</v>
      </c>
      <c r="F58" t="s">
        <v>322</v>
      </c>
      <c r="G58" t="s">
        <v>357</v>
      </c>
      <c r="H58">
        <v>40.416775399999999</v>
      </c>
      <c r="I58" t="s">
        <v>323</v>
      </c>
      <c r="J58" t="s">
        <v>1061</v>
      </c>
      <c r="K58">
        <v>-3.7037901999999998</v>
      </c>
    </row>
    <row r="59" spans="1:20" x14ac:dyDescent="0.2">
      <c r="A59" t="s">
        <v>1114</v>
      </c>
      <c r="B59" t="s">
        <v>1042</v>
      </c>
      <c r="F59" t="s">
        <v>292</v>
      </c>
      <c r="G59" t="s">
        <v>364</v>
      </c>
      <c r="H59">
        <v>35.899237499999998</v>
      </c>
      <c r="I59" t="s">
        <v>293</v>
      </c>
      <c r="J59" t="s">
        <v>1061</v>
      </c>
      <c r="K59">
        <v>14.5140996</v>
      </c>
    </row>
    <row r="60" spans="1:20" x14ac:dyDescent="0.2">
      <c r="A60" t="s">
        <v>382</v>
      </c>
      <c r="B60" t="s">
        <v>1042</v>
      </c>
      <c r="C60" t="s">
        <v>1083</v>
      </c>
      <c r="D60" t="s">
        <v>1084</v>
      </c>
      <c r="F60" t="s">
        <v>1070</v>
      </c>
      <c r="G60" t="s">
        <v>1115</v>
      </c>
      <c r="H60">
        <v>40.781324099999999</v>
      </c>
      <c r="I60" t="s">
        <v>1083</v>
      </c>
      <c r="J60" t="s">
        <v>1046</v>
      </c>
      <c r="K60">
        <v>-73.973988199999994</v>
      </c>
      <c r="M60" t="s">
        <v>1086</v>
      </c>
      <c r="O60">
        <v>10024</v>
      </c>
      <c r="S60" t="s">
        <v>1116</v>
      </c>
      <c r="T60">
        <v>200</v>
      </c>
    </row>
    <row r="61" spans="1:20" x14ac:dyDescent="0.2">
      <c r="A61" t="s">
        <v>1117</v>
      </c>
      <c r="B61" t="s">
        <v>1042</v>
      </c>
      <c r="C61" t="s">
        <v>1059</v>
      </c>
      <c r="D61" t="s">
        <v>1060</v>
      </c>
      <c r="F61" t="s">
        <v>296</v>
      </c>
      <c r="G61" t="s">
        <v>363</v>
      </c>
      <c r="H61">
        <v>52.367573399999998</v>
      </c>
      <c r="I61" t="s">
        <v>297</v>
      </c>
      <c r="J61" t="s">
        <v>1061</v>
      </c>
      <c r="K61">
        <v>4.9041389000000004</v>
      </c>
    </row>
    <row r="62" spans="1:20" x14ac:dyDescent="0.2">
      <c r="A62" t="s">
        <v>137</v>
      </c>
      <c r="B62" t="s">
        <v>1042</v>
      </c>
      <c r="C62" t="s">
        <v>1083</v>
      </c>
      <c r="F62" t="s">
        <v>1070</v>
      </c>
      <c r="G62" t="s">
        <v>1118</v>
      </c>
      <c r="H62">
        <v>40.712775299999997</v>
      </c>
      <c r="I62" t="s">
        <v>1083</v>
      </c>
      <c r="J62" t="s">
        <v>1061</v>
      </c>
      <c r="K62">
        <v>-74.005972799999995</v>
      </c>
    </row>
    <row r="63" spans="1:20" x14ac:dyDescent="0.2">
      <c r="A63" t="s">
        <v>236</v>
      </c>
      <c r="B63" t="s">
        <v>1042</v>
      </c>
      <c r="C63" t="s">
        <v>236</v>
      </c>
      <c r="F63" t="s">
        <v>235</v>
      </c>
      <c r="G63" t="s">
        <v>378</v>
      </c>
      <c r="H63">
        <v>35.1855659</v>
      </c>
      <c r="I63" t="s">
        <v>236</v>
      </c>
      <c r="J63" t="s">
        <v>1061</v>
      </c>
      <c r="K63">
        <v>33.382276400000002</v>
      </c>
    </row>
    <row r="64" spans="1:20" x14ac:dyDescent="0.2">
      <c r="A64" t="s">
        <v>378</v>
      </c>
      <c r="B64" t="s">
        <v>1042</v>
      </c>
      <c r="C64" t="s">
        <v>236</v>
      </c>
      <c r="F64" t="s">
        <v>235</v>
      </c>
      <c r="G64" t="s">
        <v>378</v>
      </c>
      <c r="H64">
        <v>35.1855659</v>
      </c>
      <c r="I64" t="s">
        <v>236</v>
      </c>
      <c r="J64" t="s">
        <v>1061</v>
      </c>
      <c r="K64">
        <v>33.382276400000002</v>
      </c>
    </row>
    <row r="65" spans="1:16" x14ac:dyDescent="0.2">
      <c r="A65" t="s">
        <v>256</v>
      </c>
      <c r="B65" t="s">
        <v>1042</v>
      </c>
      <c r="C65" t="s">
        <v>1093</v>
      </c>
      <c r="D65" t="s">
        <v>256</v>
      </c>
      <c r="F65" t="s">
        <v>162</v>
      </c>
      <c r="G65" t="s">
        <v>373</v>
      </c>
      <c r="H65">
        <v>48.856614</v>
      </c>
      <c r="I65" t="s">
        <v>256</v>
      </c>
      <c r="J65" t="s">
        <v>1061</v>
      </c>
      <c r="K65">
        <v>2.3522219</v>
      </c>
    </row>
    <row r="66" spans="1:16" x14ac:dyDescent="0.2">
      <c r="A66" t="s">
        <v>373</v>
      </c>
      <c r="B66" t="s">
        <v>1042</v>
      </c>
      <c r="C66" t="s">
        <v>1093</v>
      </c>
      <c r="D66" t="s">
        <v>256</v>
      </c>
      <c r="F66" t="s">
        <v>162</v>
      </c>
      <c r="G66" t="s">
        <v>373</v>
      </c>
      <c r="H66">
        <v>48.856614</v>
      </c>
      <c r="I66" t="s">
        <v>256</v>
      </c>
      <c r="J66" t="s">
        <v>1061</v>
      </c>
      <c r="K66">
        <v>2.3522219</v>
      </c>
    </row>
    <row r="67" spans="1:16" x14ac:dyDescent="0.2">
      <c r="A67" t="s">
        <v>1119</v>
      </c>
      <c r="B67" t="s">
        <v>1042</v>
      </c>
      <c r="C67" t="s">
        <v>1120</v>
      </c>
      <c r="D67" t="s">
        <v>301</v>
      </c>
      <c r="F67" t="s">
        <v>300</v>
      </c>
      <c r="G67" t="s">
        <v>362</v>
      </c>
      <c r="H67">
        <v>52.2296756</v>
      </c>
      <c r="I67" t="s">
        <v>301</v>
      </c>
      <c r="J67" t="s">
        <v>1061</v>
      </c>
      <c r="K67">
        <v>21.012228700000001</v>
      </c>
      <c r="P67">
        <v>3</v>
      </c>
    </row>
    <row r="68" spans="1:16" x14ac:dyDescent="0.2">
      <c r="A68" t="s">
        <v>1121</v>
      </c>
      <c r="B68" t="s">
        <v>1042</v>
      </c>
      <c r="C68" t="s">
        <v>306</v>
      </c>
      <c r="D68" t="s">
        <v>306</v>
      </c>
      <c r="F68" t="s">
        <v>305</v>
      </c>
      <c r="G68" t="s">
        <v>361</v>
      </c>
      <c r="H68">
        <v>38.722252400000002</v>
      </c>
      <c r="I68" t="s">
        <v>306</v>
      </c>
      <c r="J68" t="s">
        <v>1061</v>
      </c>
      <c r="K68">
        <v>-9.1393366</v>
      </c>
    </row>
    <row r="69" spans="1:16" x14ac:dyDescent="0.2">
      <c r="A69" t="s">
        <v>239</v>
      </c>
      <c r="B69" t="s">
        <v>1042</v>
      </c>
      <c r="C69" t="s">
        <v>239</v>
      </c>
      <c r="D69" t="s">
        <v>1079</v>
      </c>
      <c r="F69" t="s">
        <v>424</v>
      </c>
      <c r="G69" t="s">
        <v>1080</v>
      </c>
      <c r="H69">
        <v>50.075538100000003</v>
      </c>
      <c r="I69" t="s">
        <v>239</v>
      </c>
      <c r="J69" t="s">
        <v>1061</v>
      </c>
      <c r="K69">
        <v>14.4378005</v>
      </c>
    </row>
    <row r="70" spans="1:16" x14ac:dyDescent="0.2">
      <c r="A70" t="s">
        <v>377</v>
      </c>
      <c r="B70" t="s">
        <v>1042</v>
      </c>
      <c r="C70" t="s">
        <v>239</v>
      </c>
      <c r="D70" t="s">
        <v>1079</v>
      </c>
      <c r="F70" t="s">
        <v>424</v>
      </c>
      <c r="G70" t="s">
        <v>1080</v>
      </c>
      <c r="H70">
        <v>50.075538100000003</v>
      </c>
      <c r="I70" t="s">
        <v>239</v>
      </c>
      <c r="J70" t="s">
        <v>1061</v>
      </c>
      <c r="K70">
        <v>14.4378005</v>
      </c>
    </row>
    <row r="71" spans="1:16" x14ac:dyDescent="0.2">
      <c r="A71" t="s">
        <v>280</v>
      </c>
      <c r="B71" t="s">
        <v>1042</v>
      </c>
      <c r="F71" t="s">
        <v>279</v>
      </c>
      <c r="G71" t="s">
        <v>367</v>
      </c>
      <c r="H71">
        <v>56.967694100000003</v>
      </c>
      <c r="I71" t="s">
        <v>280</v>
      </c>
      <c r="J71" t="s">
        <v>1061</v>
      </c>
      <c r="K71">
        <v>24.105622100000001</v>
      </c>
    </row>
    <row r="72" spans="1:16" x14ac:dyDescent="0.2">
      <c r="A72" t="s">
        <v>367</v>
      </c>
      <c r="B72" t="s">
        <v>1042</v>
      </c>
      <c r="F72" t="s">
        <v>279</v>
      </c>
      <c r="G72" t="s">
        <v>367</v>
      </c>
      <c r="H72">
        <v>56.967694100000003</v>
      </c>
      <c r="I72" t="s">
        <v>280</v>
      </c>
      <c r="J72" t="s">
        <v>1061</v>
      </c>
      <c r="K72">
        <v>24.105622100000001</v>
      </c>
    </row>
    <row r="73" spans="1:16" x14ac:dyDescent="0.2">
      <c r="A73" t="s">
        <v>1122</v>
      </c>
      <c r="B73" t="s">
        <v>1042</v>
      </c>
      <c r="C73" t="s">
        <v>310</v>
      </c>
      <c r="D73" t="s">
        <v>310</v>
      </c>
      <c r="F73" t="s">
        <v>309</v>
      </c>
      <c r="G73" t="s">
        <v>360</v>
      </c>
      <c r="H73">
        <v>44.426767400000003</v>
      </c>
      <c r="I73" t="s">
        <v>310</v>
      </c>
      <c r="J73" t="s">
        <v>1061</v>
      </c>
      <c r="K73">
        <v>26.1025384</v>
      </c>
    </row>
    <row r="74" spans="1:16" x14ac:dyDescent="0.2">
      <c r="A74" t="s">
        <v>276</v>
      </c>
      <c r="B74" t="s">
        <v>1042</v>
      </c>
      <c r="C74" t="s">
        <v>1099</v>
      </c>
      <c r="D74" t="s">
        <v>1100</v>
      </c>
      <c r="E74" t="s">
        <v>276</v>
      </c>
      <c r="F74" t="s">
        <v>275</v>
      </c>
      <c r="G74" t="s">
        <v>1101</v>
      </c>
      <c r="H74">
        <v>41.902783499999998</v>
      </c>
      <c r="I74" t="s">
        <v>276</v>
      </c>
      <c r="J74" t="s">
        <v>1061</v>
      </c>
      <c r="K74">
        <v>12.4963655</v>
      </c>
    </row>
    <row r="75" spans="1:16" x14ac:dyDescent="0.2">
      <c r="A75" t="s">
        <v>368</v>
      </c>
      <c r="B75" t="s">
        <v>1042</v>
      </c>
      <c r="C75" t="s">
        <v>1099</v>
      </c>
      <c r="D75" t="s">
        <v>1100</v>
      </c>
      <c r="E75" t="s">
        <v>276</v>
      </c>
      <c r="F75" t="s">
        <v>275</v>
      </c>
      <c r="G75" t="s">
        <v>1101</v>
      </c>
      <c r="H75">
        <v>41.902783499999998</v>
      </c>
      <c r="I75" t="s">
        <v>276</v>
      </c>
      <c r="J75" t="s">
        <v>1061</v>
      </c>
      <c r="K75">
        <v>12.4963655</v>
      </c>
    </row>
    <row r="76" spans="1:16" x14ac:dyDescent="0.2">
      <c r="A76" t="s">
        <v>1123</v>
      </c>
      <c r="B76" t="s">
        <v>1042</v>
      </c>
      <c r="C76" t="s">
        <v>1066</v>
      </c>
      <c r="F76" t="s">
        <v>314</v>
      </c>
      <c r="G76" t="s">
        <v>359</v>
      </c>
      <c r="H76">
        <v>48.148596499999996</v>
      </c>
      <c r="I76" t="s">
        <v>315</v>
      </c>
      <c r="J76" t="s">
        <v>1061</v>
      </c>
      <c r="K76">
        <v>17.107747700000001</v>
      </c>
    </row>
    <row r="77" spans="1:16" x14ac:dyDescent="0.2">
      <c r="A77" t="s">
        <v>1124</v>
      </c>
      <c r="B77" t="s">
        <v>1042</v>
      </c>
      <c r="C77" t="s">
        <v>319</v>
      </c>
      <c r="F77" t="s">
        <v>318</v>
      </c>
      <c r="G77" t="s">
        <v>358</v>
      </c>
      <c r="H77">
        <v>46.056946500000002</v>
      </c>
      <c r="I77" t="s">
        <v>319</v>
      </c>
      <c r="J77" t="s">
        <v>1061</v>
      </c>
      <c r="K77">
        <v>14.505751500000001</v>
      </c>
    </row>
    <row r="78" spans="1:16" x14ac:dyDescent="0.2">
      <c r="A78" t="s">
        <v>231</v>
      </c>
      <c r="B78" t="s">
        <v>1042</v>
      </c>
      <c r="C78" t="s">
        <v>1076</v>
      </c>
      <c r="F78" t="s">
        <v>230</v>
      </c>
      <c r="G78" t="s">
        <v>379</v>
      </c>
      <c r="H78">
        <v>42.697708200000001</v>
      </c>
      <c r="I78" t="s">
        <v>231</v>
      </c>
      <c r="J78" t="s">
        <v>1061</v>
      </c>
      <c r="K78">
        <v>23.3218675</v>
      </c>
    </row>
    <row r="79" spans="1:16" x14ac:dyDescent="0.2">
      <c r="A79" t="s">
        <v>379</v>
      </c>
      <c r="B79" t="s">
        <v>1042</v>
      </c>
      <c r="C79" t="s">
        <v>1076</v>
      </c>
      <c r="F79" t="s">
        <v>230</v>
      </c>
      <c r="G79" t="s">
        <v>379</v>
      </c>
      <c r="H79">
        <v>42.697708200000001</v>
      </c>
      <c r="I79" t="s">
        <v>231</v>
      </c>
      <c r="J79" t="s">
        <v>1061</v>
      </c>
      <c r="K79">
        <v>23.3218675</v>
      </c>
    </row>
    <row r="80" spans="1:16" x14ac:dyDescent="0.2">
      <c r="A80" t="s">
        <v>1125</v>
      </c>
      <c r="B80" t="s">
        <v>1042</v>
      </c>
      <c r="C80" t="s">
        <v>1113</v>
      </c>
      <c r="D80" t="s">
        <v>323</v>
      </c>
      <c r="F80" t="s">
        <v>322</v>
      </c>
      <c r="G80" t="s">
        <v>357</v>
      </c>
      <c r="H80">
        <v>40.416775399999999</v>
      </c>
      <c r="I80" t="s">
        <v>323</v>
      </c>
      <c r="J80" t="s">
        <v>1061</v>
      </c>
      <c r="K80">
        <v>-3.7037901999999998</v>
      </c>
    </row>
    <row r="81" spans="1:19" x14ac:dyDescent="0.2">
      <c r="A81" t="s">
        <v>327</v>
      </c>
      <c r="B81" t="s">
        <v>1042</v>
      </c>
      <c r="C81" t="s">
        <v>1126</v>
      </c>
      <c r="F81" t="s">
        <v>326</v>
      </c>
      <c r="G81" t="s">
        <v>356</v>
      </c>
      <c r="H81">
        <v>59.329323500000001</v>
      </c>
      <c r="I81" t="s">
        <v>327</v>
      </c>
      <c r="J81" t="s">
        <v>1061</v>
      </c>
      <c r="K81">
        <v>18.068580799999999</v>
      </c>
    </row>
    <row r="82" spans="1:19" x14ac:dyDescent="0.2">
      <c r="A82" t="s">
        <v>356</v>
      </c>
      <c r="B82" t="s">
        <v>1042</v>
      </c>
      <c r="C82" t="s">
        <v>1126</v>
      </c>
      <c r="F82" t="s">
        <v>326</v>
      </c>
      <c r="G82" t="s">
        <v>356</v>
      </c>
      <c r="H82">
        <v>59.329323500000001</v>
      </c>
      <c r="I82" t="s">
        <v>327</v>
      </c>
      <c r="J82" t="s">
        <v>1061</v>
      </c>
      <c r="K82">
        <v>18.068580799999999</v>
      </c>
    </row>
    <row r="83" spans="1:19" x14ac:dyDescent="0.2">
      <c r="A83" t="s">
        <v>1127</v>
      </c>
      <c r="B83" t="s">
        <v>1042</v>
      </c>
      <c r="C83" t="s">
        <v>1126</v>
      </c>
      <c r="F83" t="s">
        <v>326</v>
      </c>
      <c r="G83" t="s">
        <v>356</v>
      </c>
      <c r="H83">
        <v>59.329323500000001</v>
      </c>
      <c r="I83" t="s">
        <v>327</v>
      </c>
      <c r="J83" t="s">
        <v>1061</v>
      </c>
      <c r="K83">
        <v>18.068580799999999</v>
      </c>
    </row>
    <row r="84" spans="1:19" x14ac:dyDescent="0.2">
      <c r="A84" t="s">
        <v>249</v>
      </c>
      <c r="B84" t="s">
        <v>1042</v>
      </c>
      <c r="C84" t="s">
        <v>1089</v>
      </c>
      <c r="F84" t="s">
        <v>248</v>
      </c>
      <c r="G84" t="s">
        <v>375</v>
      </c>
      <c r="H84">
        <v>59.436960800000001</v>
      </c>
      <c r="I84" t="s">
        <v>249</v>
      </c>
      <c r="J84" t="s">
        <v>1061</v>
      </c>
      <c r="K84">
        <v>24.7535746</v>
      </c>
    </row>
    <row r="85" spans="1:19" x14ac:dyDescent="0.2">
      <c r="A85" t="s">
        <v>375</v>
      </c>
      <c r="B85" t="s">
        <v>1042</v>
      </c>
      <c r="C85" t="s">
        <v>1089</v>
      </c>
      <c r="F85" t="s">
        <v>248</v>
      </c>
      <c r="G85" t="s">
        <v>375</v>
      </c>
      <c r="H85">
        <v>59.436960800000001</v>
      </c>
      <c r="I85" t="s">
        <v>249</v>
      </c>
      <c r="J85" t="s">
        <v>1061</v>
      </c>
      <c r="K85">
        <v>24.7535746</v>
      </c>
    </row>
    <row r="86" spans="1:19" x14ac:dyDescent="0.2">
      <c r="A86" t="s">
        <v>353</v>
      </c>
      <c r="B86" t="s">
        <v>1042</v>
      </c>
      <c r="C86" t="s">
        <v>1083</v>
      </c>
      <c r="D86" t="s">
        <v>1084</v>
      </c>
      <c r="F86" t="s">
        <v>1070</v>
      </c>
      <c r="G86" t="s">
        <v>1128</v>
      </c>
      <c r="H86">
        <v>40.794574799999999</v>
      </c>
      <c r="I86" t="s">
        <v>1083</v>
      </c>
      <c r="J86" t="s">
        <v>1068</v>
      </c>
      <c r="K86">
        <v>-73.959881499999995</v>
      </c>
      <c r="M86" t="s">
        <v>1086</v>
      </c>
      <c r="O86">
        <v>10025</v>
      </c>
      <c r="S86" t="s">
        <v>1129</v>
      </c>
    </row>
    <row r="87" spans="1:19" x14ac:dyDescent="0.2">
      <c r="A87" t="s">
        <v>348</v>
      </c>
      <c r="B87" t="s">
        <v>1042</v>
      </c>
      <c r="C87" t="s">
        <v>1043</v>
      </c>
      <c r="D87" t="s">
        <v>1044</v>
      </c>
      <c r="F87" t="s">
        <v>331</v>
      </c>
      <c r="G87" t="s">
        <v>1130</v>
      </c>
      <c r="H87">
        <v>51.508112400000002</v>
      </c>
      <c r="J87" t="s">
        <v>1068</v>
      </c>
      <c r="K87">
        <v>-7.5949299999999997E-2</v>
      </c>
      <c r="O87" t="s">
        <v>1131</v>
      </c>
      <c r="Q87" t="s">
        <v>332</v>
      </c>
    </row>
    <row r="88" spans="1:19" x14ac:dyDescent="0.2">
      <c r="A88" t="s">
        <v>1132</v>
      </c>
      <c r="B88" t="s">
        <v>1042</v>
      </c>
      <c r="C88" t="s">
        <v>1043</v>
      </c>
      <c r="D88" t="s">
        <v>1044</v>
      </c>
      <c r="F88" t="s">
        <v>331</v>
      </c>
      <c r="G88" t="s">
        <v>136</v>
      </c>
      <c r="H88">
        <v>51.507217799999999</v>
      </c>
      <c r="I88" t="s">
        <v>332</v>
      </c>
      <c r="J88" t="s">
        <v>1061</v>
      </c>
      <c r="K88">
        <v>-0.12758620000000001</v>
      </c>
      <c r="Q88" t="s">
        <v>332</v>
      </c>
    </row>
    <row r="89" spans="1:19" x14ac:dyDescent="0.2">
      <c r="A89" t="s">
        <v>293</v>
      </c>
      <c r="B89" t="s">
        <v>1042</v>
      </c>
      <c r="F89" t="s">
        <v>292</v>
      </c>
      <c r="G89" t="s">
        <v>364</v>
      </c>
      <c r="H89">
        <v>35.899237499999998</v>
      </c>
      <c r="I89" t="s">
        <v>293</v>
      </c>
      <c r="J89" t="s">
        <v>1061</v>
      </c>
      <c r="K89">
        <v>14.5140996</v>
      </c>
    </row>
    <row r="90" spans="1:19" x14ac:dyDescent="0.2">
      <c r="A90" t="s">
        <v>364</v>
      </c>
      <c r="B90" t="s">
        <v>1042</v>
      </c>
      <c r="F90" t="s">
        <v>292</v>
      </c>
      <c r="G90" t="s">
        <v>364</v>
      </c>
      <c r="H90">
        <v>35.899237499999998</v>
      </c>
      <c r="I90" t="s">
        <v>293</v>
      </c>
      <c r="J90" t="s">
        <v>1061</v>
      </c>
      <c r="K90">
        <v>14.5140996</v>
      </c>
    </row>
    <row r="91" spans="1:19" x14ac:dyDescent="0.2">
      <c r="A91" t="s">
        <v>221</v>
      </c>
      <c r="B91" t="s">
        <v>1042</v>
      </c>
      <c r="C91" t="s">
        <v>221</v>
      </c>
      <c r="D91" t="s">
        <v>221</v>
      </c>
      <c r="F91" t="s">
        <v>220</v>
      </c>
      <c r="G91" t="s">
        <v>381</v>
      </c>
      <c r="H91">
        <v>48.208166400000003</v>
      </c>
      <c r="I91" t="s">
        <v>221</v>
      </c>
      <c r="J91" t="s">
        <v>1061</v>
      </c>
      <c r="K91">
        <v>16.371864299999999</v>
      </c>
    </row>
    <row r="92" spans="1:19" x14ac:dyDescent="0.2">
      <c r="A92" t="s">
        <v>381</v>
      </c>
      <c r="B92" t="s">
        <v>1042</v>
      </c>
      <c r="C92" t="s">
        <v>221</v>
      </c>
      <c r="D92" t="s">
        <v>221</v>
      </c>
      <c r="F92" t="s">
        <v>220</v>
      </c>
      <c r="G92" t="s">
        <v>381</v>
      </c>
      <c r="H92">
        <v>48.208166400000003</v>
      </c>
      <c r="I92" t="s">
        <v>221</v>
      </c>
      <c r="J92" t="s">
        <v>1061</v>
      </c>
      <c r="K92">
        <v>16.371864299999999</v>
      </c>
    </row>
    <row r="93" spans="1:19" x14ac:dyDescent="0.2">
      <c r="A93" t="s">
        <v>285</v>
      </c>
      <c r="B93" t="s">
        <v>1042</v>
      </c>
      <c r="C93" t="s">
        <v>1109</v>
      </c>
      <c r="D93" t="s">
        <v>1110</v>
      </c>
      <c r="F93" t="s">
        <v>284</v>
      </c>
      <c r="G93" t="s">
        <v>1111</v>
      </c>
      <c r="H93">
        <v>54.687155500000003</v>
      </c>
      <c r="I93" t="s">
        <v>285</v>
      </c>
      <c r="J93" t="s">
        <v>1061</v>
      </c>
      <c r="K93">
        <v>25.279651399999999</v>
      </c>
    </row>
    <row r="94" spans="1:19" x14ac:dyDescent="0.2">
      <c r="A94" t="s">
        <v>366</v>
      </c>
      <c r="B94" t="s">
        <v>1042</v>
      </c>
      <c r="C94" t="s">
        <v>1109</v>
      </c>
      <c r="D94" t="s">
        <v>1110</v>
      </c>
      <c r="F94" t="s">
        <v>284</v>
      </c>
      <c r="G94" t="s">
        <v>1111</v>
      </c>
      <c r="H94">
        <v>54.687155500000003</v>
      </c>
      <c r="I94" t="s">
        <v>285</v>
      </c>
      <c r="J94" t="s">
        <v>1061</v>
      </c>
      <c r="K94">
        <v>25.279651399999999</v>
      </c>
    </row>
    <row r="95" spans="1:19" x14ac:dyDescent="0.2">
      <c r="A95" t="s">
        <v>301</v>
      </c>
      <c r="B95" t="s">
        <v>1042</v>
      </c>
      <c r="C95" t="s">
        <v>1120</v>
      </c>
      <c r="D95" t="s">
        <v>301</v>
      </c>
      <c r="F95" t="s">
        <v>300</v>
      </c>
      <c r="G95" t="s">
        <v>362</v>
      </c>
      <c r="H95">
        <v>52.2296756</v>
      </c>
      <c r="I95" t="s">
        <v>301</v>
      </c>
      <c r="J95" t="s">
        <v>1061</v>
      </c>
      <c r="K95">
        <v>21.012228700000001</v>
      </c>
      <c r="P95">
        <v>3</v>
      </c>
    </row>
    <row r="96" spans="1:19" x14ac:dyDescent="0.2">
      <c r="A96" t="s">
        <v>362</v>
      </c>
      <c r="B96" t="s">
        <v>1042</v>
      </c>
      <c r="C96" t="s">
        <v>1120</v>
      </c>
      <c r="D96" t="s">
        <v>301</v>
      </c>
      <c r="F96" t="s">
        <v>300</v>
      </c>
      <c r="G96" t="s">
        <v>362</v>
      </c>
      <c r="H96">
        <v>52.2296756</v>
      </c>
      <c r="I96" t="s">
        <v>301</v>
      </c>
      <c r="J96" t="s">
        <v>1061</v>
      </c>
      <c r="K96">
        <v>21.012228700000001</v>
      </c>
      <c r="P96">
        <v>3</v>
      </c>
    </row>
  </sheetData>
  <pageMargins left="0.7" right="0.7" top="0.75" bottom="0.75" header="0.3" footer="0.3"/>
  <customProperties>
    <customPr name="display" r:id="rId1"/>
    <customPr name="Guid" r:id="rId2"/>
  </customPropertie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3D580-D46D-4ABF-A929-DF3C42049B94}">
  <dimension ref="A1:E5"/>
  <sheetViews>
    <sheetView workbookViewId="0"/>
  </sheetViews>
  <sheetFormatPr defaultRowHeight="12.75" x14ac:dyDescent="0.2"/>
  <sheetData>
    <row r="1" spans="1:5" x14ac:dyDescent="0.2">
      <c r="A1">
        <v>6</v>
      </c>
      <c r="B1" t="s">
        <v>126</v>
      </c>
      <c r="C1" t="s">
        <v>175</v>
      </c>
      <c r="D1" t="s">
        <v>176</v>
      </c>
      <c r="E1" t="s">
        <v>143</v>
      </c>
    </row>
    <row r="2" spans="1:5" x14ac:dyDescent="0.2">
      <c r="A2" t="s">
        <v>1133</v>
      </c>
      <c r="B2" t="s">
        <v>1042</v>
      </c>
      <c r="C2">
        <v>3040</v>
      </c>
      <c r="D2">
        <v>6.8518518518518503E-3</v>
      </c>
    </row>
    <row r="3" spans="1:5" x14ac:dyDescent="0.2">
      <c r="A3" t="s">
        <v>1134</v>
      </c>
      <c r="B3" t="s">
        <v>1042</v>
      </c>
      <c r="C3">
        <v>1853</v>
      </c>
      <c r="D3">
        <v>4.4097222222222203E-3</v>
      </c>
    </row>
    <row r="4" spans="1:5" x14ac:dyDescent="0.2">
      <c r="A4" t="s">
        <v>1135</v>
      </c>
      <c r="B4" t="s">
        <v>1042</v>
      </c>
      <c r="C4">
        <v>1989</v>
      </c>
      <c r="D4">
        <v>1.85532407407407E-2</v>
      </c>
    </row>
    <row r="5" spans="1:5" x14ac:dyDescent="0.2">
      <c r="A5" t="s">
        <v>1137</v>
      </c>
      <c r="B5" t="s">
        <v>1042</v>
      </c>
      <c r="C5">
        <v>465675</v>
      </c>
      <c r="D5">
        <v>0.19295138888888899</v>
      </c>
    </row>
  </sheetData>
  <pageMargins left="0.7" right="0.7" top="0.75" bottom="0.75" header="0.3" footer="0.3"/>
  <customProperties>
    <customPr name="display" r:id="rId1"/>
    <customPr name="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F23"/>
  <sheetViews>
    <sheetView showGridLines="0" workbookViewId="0"/>
  </sheetViews>
  <sheetFormatPr defaultColWidth="0" defaultRowHeight="12.75" zeroHeight="1" x14ac:dyDescent="0.2"/>
  <cols>
    <col min="1" max="1" width="3.7109375" style="1" customWidth="1"/>
    <col min="2" max="2" width="18.28515625" style="1" customWidth="1"/>
    <col min="3" max="3" width="12.28515625" style="1" customWidth="1"/>
    <col min="4" max="4" width="34.85546875" style="1" customWidth="1"/>
    <col min="5" max="5" width="17.42578125" style="1" hidden="1" customWidth="1"/>
    <col min="6" max="6" width="23.85546875" style="1" hidden="1" customWidth="1"/>
    <col min="7" max="16384" width="0" style="1" hidden="1"/>
  </cols>
  <sheetData>
    <row r="1" spans="2:4" x14ac:dyDescent="0.2"/>
    <row r="2" spans="2:4" ht="17.25" customHeight="1" x14ac:dyDescent="0.2">
      <c r="B2" s="105" t="s">
        <v>120</v>
      </c>
      <c r="C2" s="105"/>
      <c r="D2" s="105"/>
    </row>
    <row r="3" spans="2:4" ht="30.75" customHeight="1" x14ac:dyDescent="0.2">
      <c r="B3" s="106" t="s">
        <v>156</v>
      </c>
      <c r="C3" s="106"/>
      <c r="D3" s="106"/>
    </row>
    <row r="4" spans="2:4" ht="38.25" customHeight="1" x14ac:dyDescent="0.2">
      <c r="B4" s="106" t="s">
        <v>170</v>
      </c>
      <c r="C4" s="106"/>
      <c r="D4" s="106"/>
    </row>
    <row r="5" spans="2:4" x14ac:dyDescent="0.2">
      <c r="B5" s="16" t="s">
        <v>121</v>
      </c>
      <c r="C5" s="98" t="s">
        <v>347</v>
      </c>
      <c r="D5" s="98"/>
    </row>
    <row r="6" spans="2:4" x14ac:dyDescent="0.2">
      <c r="B6" s="16" t="s">
        <v>124</v>
      </c>
      <c r="C6" s="17">
        <f>_xll.GeodesiX.UDF.Geocode("latitude",C5)</f>
        <v>51.501364000000002</v>
      </c>
      <c r="D6" s="19" t="str">
        <f ca="1">_xlfn.FORMULATEXT(C6)</f>
        <v>=Geocode("latitude",C5)</v>
      </c>
    </row>
    <row r="7" spans="2:4" x14ac:dyDescent="0.2">
      <c r="B7" s="16" t="s">
        <v>123</v>
      </c>
      <c r="C7" s="17">
        <f>_xll.GeodesiX.UDF.Geocode("longitude",C5)</f>
        <v>-0.14188999999999999</v>
      </c>
      <c r="D7" s="19" t="str">
        <f ca="1">_xlfn.FORMULATEXT(C7)</f>
        <v>=Geocode("longitude",C5)</v>
      </c>
    </row>
    <row r="8" spans="2:4" x14ac:dyDescent="0.2">
      <c r="B8" s="18"/>
      <c r="C8" s="18"/>
      <c r="D8" s="18"/>
    </row>
    <row r="9" spans="2:4" x14ac:dyDescent="0.2">
      <c r="B9" s="16" t="s">
        <v>121</v>
      </c>
      <c r="C9" s="98" t="s">
        <v>348</v>
      </c>
      <c r="D9" s="98"/>
    </row>
    <row r="10" spans="2:4" x14ac:dyDescent="0.2">
      <c r="B10" s="16" t="s">
        <v>124</v>
      </c>
      <c r="C10" s="17">
        <f>_xll.GeodesiX.UDF.Geocode("latitude",C9)</f>
        <v>51.508112400000002</v>
      </c>
      <c r="D10" s="19" t="str">
        <f ca="1">_xlfn.FORMULATEXT(C10)</f>
        <v>=Geocode("latitude",C9)</v>
      </c>
    </row>
    <row r="11" spans="2:4" x14ac:dyDescent="0.2">
      <c r="B11" s="16" t="s">
        <v>123</v>
      </c>
      <c r="C11" s="17">
        <f>_xll.GeodesiX.UDF.Geocode("longitude",C9)</f>
        <v>-7.5949299999999997E-2</v>
      </c>
      <c r="D11" s="19" t="str">
        <f ca="1">_xlfn.FORMULATEXT(C11)</f>
        <v>=Geocode("longitude",C9)</v>
      </c>
    </row>
    <row r="12" spans="2:4" x14ac:dyDescent="0.2">
      <c r="B12" s="18"/>
      <c r="C12" s="18"/>
      <c r="D12" s="18"/>
    </row>
    <row r="13" spans="2:4" ht="12" customHeight="1" x14ac:dyDescent="0.2">
      <c r="B13" s="107" t="s">
        <v>125</v>
      </c>
      <c r="C13" s="99">
        <f>_xll.GeodesiX.UDF.Distance(C6,C7,C10,C11)</f>
        <v>4639.6347871150292</v>
      </c>
      <c r="D13" s="102" t="str">
        <f t="shared" ref="D13:D15" ca="1" si="0">_xlfn.FORMULATEXT(C13)</f>
        <v>=Distance(C6,C7,C10,C11)</v>
      </c>
    </row>
    <row r="14" spans="2:4" x14ac:dyDescent="0.2">
      <c r="B14" s="107"/>
      <c r="C14" s="100"/>
      <c r="D14" s="103" t="e">
        <f t="shared" ca="1" si="0"/>
        <v>#N/A</v>
      </c>
    </row>
    <row r="15" spans="2:4" x14ac:dyDescent="0.2">
      <c r="B15" s="107"/>
      <c r="C15" s="101"/>
      <c r="D15" s="104" t="e">
        <f t="shared" ca="1" si="0"/>
        <v>#N/A</v>
      </c>
    </row>
    <row r="16" spans="2:4" x14ac:dyDescent="0.2"/>
    <row r="17" spans="2:4" ht="28.5" customHeight="1" x14ac:dyDescent="0.2">
      <c r="B17" s="97"/>
      <c r="C17" s="97"/>
      <c r="D17" s="97"/>
    </row>
    <row r="18" spans="2:4" x14ac:dyDescent="0.2"/>
    <row r="19" spans="2:4" x14ac:dyDescent="0.2"/>
    <row r="20" spans="2:4" x14ac:dyDescent="0.2"/>
    <row r="21" spans="2:4" x14ac:dyDescent="0.2"/>
    <row r="22" spans="2:4" x14ac:dyDescent="0.2"/>
    <row r="23" spans="2:4" x14ac:dyDescent="0.2"/>
  </sheetData>
  <mergeCells count="9">
    <mergeCell ref="B17:D17"/>
    <mergeCell ref="C9:D9"/>
    <mergeCell ref="C13:C15"/>
    <mergeCell ref="D13:D15"/>
    <mergeCell ref="B2:D2"/>
    <mergeCell ref="B3:D3"/>
    <mergeCell ref="B4:D4"/>
    <mergeCell ref="B13:B15"/>
    <mergeCell ref="C5:D5"/>
  </mergeCells>
  <phoneticPr fontId="2" type="noConversion"/>
  <pageMargins left="0.75" right="0.75" top="1" bottom="1" header="0.5" footer="0.5"/>
  <pageSetup paperSize="9" orientation="portrait" r:id="rId1"/>
  <headerFooter alignWithMargins="0"/>
  <customProperties>
    <customPr name="display" r:id="rId2"/>
    <customPr name="Guid" r:id="rId3"/>
  </customProperties>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W45"/>
  <sheetViews>
    <sheetView showGridLines="0" workbookViewId="0"/>
  </sheetViews>
  <sheetFormatPr defaultColWidth="0" defaultRowHeight="12.75" zeroHeight="1" x14ac:dyDescent="0.2"/>
  <cols>
    <col min="1" max="1" width="2.140625" customWidth="1"/>
    <col min="2" max="3" width="4.7109375" customWidth="1"/>
    <col min="4" max="4" width="22.140625" bestFit="1" customWidth="1"/>
    <col min="5" max="5" width="4.7109375" style="14" customWidth="1"/>
    <col min="6" max="6" width="43" customWidth="1"/>
    <col min="7" max="7" width="42.7109375" bestFit="1" customWidth="1"/>
    <col min="8" max="23" width="4.7109375" hidden="1" customWidth="1"/>
  </cols>
  <sheetData>
    <row r="1" spans="2:12" x14ac:dyDescent="0.2"/>
    <row r="2" spans="2:12" ht="34.5" customHeight="1" x14ac:dyDescent="0.2">
      <c r="B2" s="106" t="s">
        <v>132</v>
      </c>
      <c r="C2" s="106"/>
      <c r="D2" s="106"/>
      <c r="E2" s="106"/>
      <c r="F2" s="106"/>
    </row>
    <row r="3" spans="2:12" x14ac:dyDescent="0.2">
      <c r="B3" t="s">
        <v>346</v>
      </c>
    </row>
    <row r="4" spans="2:12" x14ac:dyDescent="0.2">
      <c r="D4" s="20" t="str">
        <f ca="1">_xlfn.FORMULATEXT(E4)</f>
        <v>=Geocode("fields")</v>
      </c>
      <c r="E4" s="11">
        <f>_xll.GeodesiX.UDF.Geocode("fields")</f>
        <v>23</v>
      </c>
    </row>
    <row r="5" spans="2:12" x14ac:dyDescent="0.2"/>
    <row r="6" spans="2:12" x14ac:dyDescent="0.2">
      <c r="B6" t="s">
        <v>206</v>
      </c>
    </row>
    <row r="7" spans="2:12" x14ac:dyDescent="0.2">
      <c r="D7" s="20" t="str">
        <f ca="1">_xlfn.FORMULATEXT(E7)</f>
        <v>=Geocode("field",3)</v>
      </c>
      <c r="E7" s="11" t="str">
        <f>_xll.GeodesiX.UDF.Geocode("field",3)</f>
        <v>country political</v>
      </c>
    </row>
    <row r="8" spans="2:12" x14ac:dyDescent="0.2">
      <c r="E8"/>
    </row>
    <row r="9" spans="2:12" ht="25.5" customHeight="1" x14ac:dyDescent="0.2">
      <c r="B9" s="105" t="s">
        <v>203</v>
      </c>
      <c r="C9" s="105"/>
      <c r="D9" s="105"/>
      <c r="E9" s="105"/>
      <c r="F9" s="105"/>
    </row>
    <row r="10" spans="2:12" x14ac:dyDescent="0.2">
      <c r="G10" t="s">
        <v>157</v>
      </c>
    </row>
    <row r="11" spans="2:12" x14ac:dyDescent="0.2">
      <c r="D11" s="21" t="s">
        <v>205</v>
      </c>
      <c r="F11" s="21" t="s">
        <v>204</v>
      </c>
      <c r="G11" s="2" t="s">
        <v>122</v>
      </c>
    </row>
    <row r="12" spans="2:12" x14ac:dyDescent="0.2">
      <c r="C12" s="5" t="s">
        <v>133</v>
      </c>
      <c r="D12" s="8">
        <f t="shared" ref="D12:D34" si="0">ROW(D12)-ROW(D$11)</f>
        <v>1</v>
      </c>
      <c r="E12" s="6" t="s">
        <v>124</v>
      </c>
      <c r="F12" s="7" t="str">
        <f>_xll.GeodesiX.UDF.Geocode("field",D12)</f>
        <v>administrative_area_level_2 political</v>
      </c>
      <c r="G12" s="15" t="str">
        <f>_xll.GeodesiX.UDF.Geocode(F12,G$11)</f>
        <v>Greater London</v>
      </c>
    </row>
    <row r="13" spans="2:12" x14ac:dyDescent="0.2">
      <c r="C13" s="5" t="s">
        <v>133</v>
      </c>
      <c r="D13" s="8">
        <f t="shared" si="0"/>
        <v>2</v>
      </c>
      <c r="E13" s="6" t="s">
        <v>124</v>
      </c>
      <c r="F13" s="7" t="str">
        <f>_xll.GeodesiX.UDF.Geocode("field",D13)</f>
        <v>administrative_area_level_3 political</v>
      </c>
      <c r="G13" s="15" t="str">
        <f>_xll.GeodesiX.UDF.Geocode(F13,G$11)</f>
        <v/>
      </c>
    </row>
    <row r="14" spans="2:12" x14ac:dyDescent="0.2">
      <c r="C14" s="5" t="s">
        <v>133</v>
      </c>
      <c r="D14" s="8">
        <f t="shared" si="0"/>
        <v>3</v>
      </c>
      <c r="E14" s="6" t="s">
        <v>124</v>
      </c>
      <c r="F14" s="7" t="str">
        <f>_xll.GeodesiX.UDF.Geocode("field",D14)</f>
        <v>country political</v>
      </c>
      <c r="G14" s="15" t="str">
        <f>_xll.GeodesiX.UDF.Geocode(F14,G$11)</f>
        <v>United Kingdom</v>
      </c>
      <c r="H14" s="11"/>
      <c r="I14" s="11"/>
      <c r="J14" s="11"/>
      <c r="K14" s="11"/>
      <c r="L14" s="11"/>
    </row>
    <row r="15" spans="2:12" x14ac:dyDescent="0.2">
      <c r="C15" s="5" t="s">
        <v>133</v>
      </c>
      <c r="D15" s="8">
        <f t="shared" si="0"/>
        <v>4</v>
      </c>
      <c r="E15" s="6" t="s">
        <v>124</v>
      </c>
      <c r="F15" s="7" t="str">
        <f>_xll.GeodesiX.UDF.Geocode("field",D15)</f>
        <v>distance</v>
      </c>
      <c r="G15" s="15" t="str">
        <f>_xll.GeodesiX.UDF.Geocode(F15,G$11)</f>
        <v/>
      </c>
      <c r="H15" s="11"/>
      <c r="I15" s="11"/>
      <c r="J15" s="11"/>
      <c r="K15" s="11"/>
      <c r="L15" s="11"/>
    </row>
    <row r="16" spans="2:12" x14ac:dyDescent="0.2">
      <c r="C16" s="5" t="s">
        <v>133</v>
      </c>
      <c r="D16" s="8">
        <f t="shared" si="0"/>
        <v>5</v>
      </c>
      <c r="E16" s="6" t="s">
        <v>124</v>
      </c>
      <c r="F16" s="7" t="str">
        <f>_xll.GeodesiX.UDF.Geocode("field",D16)</f>
        <v>duration</v>
      </c>
      <c r="G16" s="15" t="str">
        <f>_xll.GeodesiX.UDF.Geocode(F16,G$11)</f>
        <v/>
      </c>
    </row>
    <row r="17" spans="3:7" x14ac:dyDescent="0.2">
      <c r="C17" s="5" t="s">
        <v>133</v>
      </c>
      <c r="D17" s="8">
        <f t="shared" si="0"/>
        <v>6</v>
      </c>
      <c r="E17" s="6" t="s">
        <v>124</v>
      </c>
      <c r="F17" s="7" t="str">
        <f>_xll.GeodesiX.UDF.Geocode("field",D17)</f>
        <v>formatted_address</v>
      </c>
      <c r="G17" s="15" t="str">
        <f>_xll.GeodesiX.UDF.Geocode(F17,G$11)</f>
        <v>1 Old Bond St, London W1S 4PB, UK</v>
      </c>
    </row>
    <row r="18" spans="3:7" x14ac:dyDescent="0.2">
      <c r="C18" s="5" t="s">
        <v>133</v>
      </c>
      <c r="D18" s="8">
        <f t="shared" si="0"/>
        <v>7</v>
      </c>
      <c r="E18" s="6" t="s">
        <v>124</v>
      </c>
      <c r="F18" s="7" t="str">
        <f>_xll.GeodesiX.UDF.Geocode("field",D18)</f>
        <v>latitude</v>
      </c>
      <c r="G18" s="15">
        <f>_xll.GeodesiX.UDF.Geocode(F18,G$11)</f>
        <v>51.508259899999999</v>
      </c>
    </row>
    <row r="19" spans="3:7" x14ac:dyDescent="0.2">
      <c r="C19" s="5" t="s">
        <v>133</v>
      </c>
      <c r="D19" s="8">
        <f t="shared" si="0"/>
        <v>8</v>
      </c>
      <c r="E19" s="6" t="s">
        <v>124</v>
      </c>
      <c r="F19" s="7" t="str">
        <f>_xll.GeodesiX.UDF.Geocode("field",D19)</f>
        <v>locality political</v>
      </c>
      <c r="G19" s="15" t="str">
        <f>_xll.GeodesiX.UDF.Geocode(F19,G$11)</f>
        <v/>
      </c>
    </row>
    <row r="20" spans="3:7" x14ac:dyDescent="0.2">
      <c r="C20" s="5" t="s">
        <v>133</v>
      </c>
      <c r="D20" s="8">
        <f t="shared" si="0"/>
        <v>9</v>
      </c>
      <c r="E20" s="6" t="s">
        <v>124</v>
      </c>
      <c r="F20" s="7" t="str">
        <f>_xll.GeodesiX.UDF.Geocode("field",D20)</f>
        <v>location_type</v>
      </c>
      <c r="G20" s="15" t="str">
        <f>_xll.GeodesiX.UDF.Geocode(F20,G$11)</f>
        <v>ROOFTOP</v>
      </c>
    </row>
    <row r="21" spans="3:7" x14ac:dyDescent="0.2">
      <c r="C21" s="5" t="s">
        <v>133</v>
      </c>
      <c r="D21" s="8">
        <f t="shared" si="0"/>
        <v>10</v>
      </c>
      <c r="E21" s="6" t="s">
        <v>124</v>
      </c>
      <c r="F21" s="7" t="str">
        <f>_xll.GeodesiX.UDF.Geocode("field",D21)</f>
        <v>longitude</v>
      </c>
      <c r="G21" s="15">
        <f>_xll.GeodesiX.UDF.Geocode(F21,G$11)</f>
        <v>-0.1399765</v>
      </c>
    </row>
    <row r="22" spans="3:7" x14ac:dyDescent="0.2">
      <c r="C22" s="5" t="s">
        <v>133</v>
      </c>
      <c r="D22" s="8">
        <f t="shared" si="0"/>
        <v>11</v>
      </c>
      <c r="E22" s="6" t="s">
        <v>124</v>
      </c>
      <c r="F22" s="7" t="str">
        <f>_xll.GeodesiX.UDF.Geocode("field",D22)</f>
        <v>partial_match</v>
      </c>
      <c r="G22" s="15" t="str">
        <f>_xll.GeodesiX.UDF.Geocode(F22,G$11)</f>
        <v/>
      </c>
    </row>
    <row r="23" spans="3:7" x14ac:dyDescent="0.2">
      <c r="C23" s="5" t="s">
        <v>133</v>
      </c>
      <c r="D23" s="8">
        <f t="shared" si="0"/>
        <v>12</v>
      </c>
      <c r="E23" s="6" t="s">
        <v>124</v>
      </c>
      <c r="F23" s="7" t="str">
        <f>_xll.GeodesiX.UDF.Geocode("field",D23)</f>
        <v>political sublocality sublocality_level_1</v>
      </c>
      <c r="G23" s="15" t="str">
        <f>_xll.GeodesiX.UDF.Geocode(F23,G$11)</f>
        <v/>
      </c>
    </row>
    <row r="24" spans="3:7" x14ac:dyDescent="0.2">
      <c r="C24" s="5" t="s">
        <v>133</v>
      </c>
      <c r="D24" s="8">
        <f t="shared" si="0"/>
        <v>13</v>
      </c>
      <c r="E24" s="6" t="s">
        <v>124</v>
      </c>
      <c r="F24" s="7" t="str">
        <f>_xll.GeodesiX.UDF.Geocode("field",D24)</f>
        <v>political sublocality sublocality_level_2</v>
      </c>
      <c r="G24" s="15" t="str">
        <f>_xll.GeodesiX.UDF.Geocode(F24,G$11)</f>
        <v/>
      </c>
    </row>
    <row r="25" spans="3:7" x14ac:dyDescent="0.2">
      <c r="C25" s="5" t="s">
        <v>133</v>
      </c>
      <c r="D25" s="8">
        <f t="shared" si="0"/>
        <v>14</v>
      </c>
      <c r="E25" s="6" t="s">
        <v>124</v>
      </c>
      <c r="F25" s="7" t="str">
        <f>_xll.GeodesiX.UDF.Geocode("field",D25)</f>
        <v>postal_code</v>
      </c>
      <c r="G25" s="15" t="str">
        <f>_xll.GeodesiX.UDF.Geocode(F25,G$11)</f>
        <v>W1S 4PB</v>
      </c>
    </row>
    <row r="26" spans="3:7" x14ac:dyDescent="0.2">
      <c r="C26" s="5" t="s">
        <v>133</v>
      </c>
      <c r="D26" s="8">
        <f t="shared" si="0"/>
        <v>15</v>
      </c>
      <c r="E26" s="6" t="s">
        <v>124</v>
      </c>
      <c r="F26" s="7" t="str">
        <f>_xll.GeodesiX.UDF.Geocode("field",D26)</f>
        <v>postal_code postal_code_prefix</v>
      </c>
      <c r="G26" s="15" t="str">
        <f>_xll.GeodesiX.UDF.Geocode(F26,G$11)</f>
        <v/>
      </c>
    </row>
    <row r="27" spans="3:7" x14ac:dyDescent="0.2">
      <c r="C27" s="5" t="s">
        <v>133</v>
      </c>
      <c r="D27" s="8">
        <f t="shared" si="0"/>
        <v>16</v>
      </c>
      <c r="E27" s="6" t="s">
        <v>124</v>
      </c>
      <c r="F27" s="7" t="str">
        <f>_xll.GeodesiX.UDF.Geocode("field",D27)</f>
        <v>postal_town</v>
      </c>
      <c r="G27" s="15" t="str">
        <f>_xll.GeodesiX.UDF.Geocode(F27,G$11)</f>
        <v>London</v>
      </c>
    </row>
    <row r="28" spans="3:7" x14ac:dyDescent="0.2">
      <c r="C28" s="5" t="s">
        <v>133</v>
      </c>
      <c r="D28" s="8">
        <f t="shared" si="0"/>
        <v>17</v>
      </c>
      <c r="E28" s="6" t="s">
        <v>124</v>
      </c>
      <c r="F28" s="7" t="str">
        <f>_xll.GeodesiX.UDF.Geocode("field",D28)</f>
        <v>premise</v>
      </c>
      <c r="G28" s="15" t="str">
        <f>_xll.GeodesiX.UDF.Geocode(F28,G$11)</f>
        <v/>
      </c>
    </row>
    <row r="29" spans="3:7" x14ac:dyDescent="0.2">
      <c r="C29" s="5" t="s">
        <v>133</v>
      </c>
      <c r="D29" s="8">
        <f t="shared" si="0"/>
        <v>18</v>
      </c>
      <c r="E29" s="6" t="s">
        <v>124</v>
      </c>
      <c r="F29" s="7" t="str">
        <f>_xll.GeodesiX.UDF.Geocode("field",D29)</f>
        <v>route</v>
      </c>
      <c r="G29" s="15" t="str">
        <f>_xll.GeodesiX.UDF.Geocode(F29,G$11)</f>
        <v>Old Bond Street</v>
      </c>
    </row>
    <row r="30" spans="3:7" x14ac:dyDescent="0.2">
      <c r="C30" s="5" t="s">
        <v>133</v>
      </c>
      <c r="D30" s="8">
        <f t="shared" si="0"/>
        <v>19</v>
      </c>
      <c r="E30" s="6" t="s">
        <v>124</v>
      </c>
      <c r="F30" s="7" t="str">
        <f>_xll.GeodesiX.UDF.Geocode("field",D30)</f>
        <v>Status</v>
      </c>
      <c r="G30" s="15" t="str">
        <f>_xll.GeodesiX.UDF.Geocode(F30,G$11)</f>
        <v>OK</v>
      </c>
    </row>
    <row r="31" spans="3:7" x14ac:dyDescent="0.2">
      <c r="C31" s="5" t="s">
        <v>133</v>
      </c>
      <c r="D31" s="8">
        <f t="shared" si="0"/>
        <v>20</v>
      </c>
      <c r="E31" s="6" t="s">
        <v>124</v>
      </c>
      <c r="F31" s="7" t="str">
        <f>_xll.GeodesiX.UDF.Geocode("field",D31)</f>
        <v>street_number</v>
      </c>
      <c r="G31" s="15">
        <f>_xll.GeodesiX.UDF.Geocode(F31,G$11)</f>
        <v>1</v>
      </c>
    </row>
    <row r="32" spans="3:7" x14ac:dyDescent="0.2">
      <c r="C32" s="5" t="s">
        <v>133</v>
      </c>
      <c r="D32" s="8">
        <f t="shared" si="0"/>
        <v>21</v>
      </c>
      <c r="E32" s="6" t="s">
        <v>124</v>
      </c>
      <c r="F32" s="7" t="str">
        <f>_xll.GeodesiX.UDF.Geocode("field",D32)</f>
        <v>types</v>
      </c>
      <c r="G32" s="15" t="str">
        <f>_xll.GeodesiX.UDF.Geocode(F32,G$11)</f>
        <v>subpremise</v>
      </c>
    </row>
    <row r="33" spans="3:7" x14ac:dyDescent="0.2">
      <c r="C33" s="5" t="s">
        <v>133</v>
      </c>
      <c r="D33" s="8">
        <f t="shared" si="0"/>
        <v>22</v>
      </c>
      <c r="E33" s="6" t="s">
        <v>124</v>
      </c>
      <c r="F33" s="7" t="str">
        <f>_xll.GeodesiX.UDF.Geocode("field",D33)</f>
        <v>viewpointne</v>
      </c>
      <c r="G33" s="15" t="str">
        <f>_xll.GeodesiX.UDF.Geocode(F33,G$11)</f>
        <v>51.5095784302915,-0.138700869708498</v>
      </c>
    </row>
    <row r="34" spans="3:7" x14ac:dyDescent="0.2">
      <c r="C34" s="5" t="s">
        <v>133</v>
      </c>
      <c r="D34" s="8">
        <f t="shared" si="0"/>
        <v>23</v>
      </c>
      <c r="E34" s="6" t="s">
        <v>124</v>
      </c>
      <c r="F34" s="7" t="str">
        <f>_xll.GeodesiX.UDF.Geocode("field",D34)</f>
        <v/>
      </c>
      <c r="G34" s="15" t="str">
        <f>_xll.GeodesiX.UDF.Geocode(F34,G$11)</f>
        <v/>
      </c>
    </row>
    <row r="35" spans="3:7" x14ac:dyDescent="0.2"/>
    <row r="36" spans="3:7" x14ac:dyDescent="0.2"/>
    <row r="37" spans="3:7" x14ac:dyDescent="0.2"/>
    <row r="38" spans="3:7" x14ac:dyDescent="0.2"/>
    <row r="39" spans="3:7" x14ac:dyDescent="0.2"/>
    <row r="40" spans="3:7" x14ac:dyDescent="0.2"/>
    <row r="41" spans="3:7" x14ac:dyDescent="0.2"/>
    <row r="42" spans="3:7" x14ac:dyDescent="0.2"/>
    <row r="43" spans="3:7" x14ac:dyDescent="0.2"/>
    <row r="44" spans="3:7" x14ac:dyDescent="0.2"/>
    <row r="45" spans="3:7" x14ac:dyDescent="0.2"/>
  </sheetData>
  <mergeCells count="2">
    <mergeCell ref="B2:F2"/>
    <mergeCell ref="B9:F9"/>
  </mergeCells>
  <phoneticPr fontId="2" type="noConversion"/>
  <pageMargins left="0.75" right="0.75" top="1" bottom="1" header="0.5" footer="0.5"/>
  <pageSetup paperSize="9" orientation="portrait" r:id="rId1"/>
  <headerFooter alignWithMargins="0"/>
  <customProperties>
    <customPr name="display" r:id="rId2"/>
    <customPr name="Guid" r:id="rId3"/>
  </customProperties>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D16"/>
  <sheetViews>
    <sheetView showGridLines="0" showRowColHeaders="0" tabSelected="1" workbookViewId="0">
      <selection activeCell="C5" sqref="C5"/>
    </sheetView>
  </sheetViews>
  <sheetFormatPr defaultColWidth="0" defaultRowHeight="12.75" zeroHeight="1" x14ac:dyDescent="0.2"/>
  <cols>
    <col min="1" max="1" width="3.7109375" customWidth="1"/>
    <col min="2" max="2" width="3.7109375" style="50" customWidth="1"/>
    <col min="3" max="3" width="39.7109375" style="51" customWidth="1"/>
    <col min="4" max="4" width="27.85546875" customWidth="1"/>
    <col min="5" max="5" width="5" customWidth="1"/>
  </cols>
  <sheetData>
    <row r="1" spans="2:4" x14ac:dyDescent="0.2"/>
    <row r="2" spans="2:4" ht="30" customHeight="1" x14ac:dyDescent="0.2">
      <c r="C2" s="51" t="s">
        <v>154</v>
      </c>
    </row>
    <row r="3" spans="2:4" ht="44.25" customHeight="1" x14ac:dyDescent="0.2">
      <c r="B3" s="53">
        <v>1</v>
      </c>
      <c r="C3" s="56" t="s">
        <v>442</v>
      </c>
      <c r="D3" s="59"/>
    </row>
    <row r="4" spans="2:4" x14ac:dyDescent="0.2">
      <c r="B4" s="54"/>
      <c r="C4" s="57"/>
      <c r="D4" s="60"/>
    </row>
    <row r="5" spans="2:4" x14ac:dyDescent="0.2">
      <c r="B5" s="54"/>
      <c r="C5" s="52" t="s">
        <v>191</v>
      </c>
      <c r="D5" s="61"/>
    </row>
    <row r="6" spans="2:4" ht="66" customHeight="1" x14ac:dyDescent="0.2">
      <c r="B6" s="55"/>
      <c r="C6" s="58"/>
      <c r="D6" s="62"/>
    </row>
    <row r="7" spans="2:4" ht="123" customHeight="1" x14ac:dyDescent="0.2">
      <c r="B7" s="38">
        <v>2</v>
      </c>
      <c r="C7" s="41" t="s">
        <v>340</v>
      </c>
      <c r="D7" s="5"/>
    </row>
    <row r="8" spans="2:4" ht="25.5" x14ac:dyDescent="0.2">
      <c r="B8" s="38">
        <v>3</v>
      </c>
      <c r="C8" s="41" t="s">
        <v>343</v>
      </c>
      <c r="D8" s="5"/>
    </row>
    <row r="9" spans="2:4" ht="51" customHeight="1" x14ac:dyDescent="0.2">
      <c r="B9" s="38">
        <v>4</v>
      </c>
      <c r="C9" s="41" t="s">
        <v>341</v>
      </c>
      <c r="D9" s="5"/>
    </row>
    <row r="10" spans="2:4" ht="25.5" x14ac:dyDescent="0.2">
      <c r="B10" s="38">
        <v>5</v>
      </c>
      <c r="C10" s="41" t="s">
        <v>342</v>
      </c>
      <c r="D10" s="5"/>
    </row>
    <row r="11" spans="2:4" ht="25.5" x14ac:dyDescent="0.2">
      <c r="B11" s="38">
        <v>6</v>
      </c>
      <c r="C11" s="41" t="s">
        <v>352</v>
      </c>
      <c r="D11" s="5"/>
    </row>
    <row r="12" spans="2:4" ht="25.5" x14ac:dyDescent="0.2">
      <c r="B12" s="53">
        <v>7</v>
      </c>
      <c r="C12" s="56" t="s">
        <v>344</v>
      </c>
      <c r="D12" s="59"/>
    </row>
    <row r="13" spans="2:4" ht="25.5" x14ac:dyDescent="0.2">
      <c r="B13" s="53">
        <v>8</v>
      </c>
      <c r="C13" s="56" t="s">
        <v>134</v>
      </c>
      <c r="D13" s="73" t="s">
        <v>419</v>
      </c>
    </row>
    <row r="14" spans="2:4" x14ac:dyDescent="0.2">
      <c r="B14" s="54"/>
      <c r="C14" s="57" t="s">
        <v>135</v>
      </c>
      <c r="D14" s="64" t="s">
        <v>426</v>
      </c>
    </row>
    <row r="15" spans="2:4" x14ac:dyDescent="0.2">
      <c r="B15" s="55"/>
      <c r="C15" s="58" t="s">
        <v>208</v>
      </c>
      <c r="D15" s="62"/>
    </row>
    <row r="16" spans="2:4" ht="94.5" customHeight="1" x14ac:dyDescent="0.2"/>
  </sheetData>
  <phoneticPr fontId="2" type="noConversion"/>
  <pageMargins left="0.75" right="0.75" top="1" bottom="1" header="0.5" footer="0.5"/>
  <pageSetup paperSize="9" orientation="portrait" r:id="rId1"/>
  <headerFooter alignWithMargins="0"/>
  <customProperties>
    <customPr name="display" r:id="rId2"/>
    <customPr name="Guid" r:id="rId3"/>
    <customPr name="id" r:id="rId4"/>
    <customPr name="mapstyle" r:id="rId5"/>
    <customPr name="position" r:id="rId6"/>
  </customProperties>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24"/>
  <sheetViews>
    <sheetView showGridLines="0" showRowColHeaders="0" workbookViewId="0"/>
  </sheetViews>
  <sheetFormatPr defaultColWidth="0" defaultRowHeight="12.75" zeroHeight="1" x14ac:dyDescent="0.2"/>
  <cols>
    <col min="1" max="1" width="3.7109375" customWidth="1"/>
    <col min="2" max="2" width="22.7109375" customWidth="1"/>
    <col min="3" max="3" width="6.42578125" bestFit="1" customWidth="1"/>
    <col min="4" max="4" width="23.140625" customWidth="1"/>
    <col min="5" max="5" width="6.7109375" customWidth="1"/>
    <col min="6" max="6" width="26.85546875" customWidth="1"/>
    <col min="7" max="7" width="31" bestFit="1" customWidth="1"/>
    <col min="8" max="8" width="18.28515625" customWidth="1"/>
    <col min="9" max="9" width="1.85546875" customWidth="1"/>
    <col min="10" max="16384" width="9.140625" hidden="1"/>
  </cols>
  <sheetData>
    <row r="1" spans="2:8" x14ac:dyDescent="0.2"/>
    <row r="2" spans="2:8" x14ac:dyDescent="0.2">
      <c r="B2" s="68" t="s">
        <v>432</v>
      </c>
    </row>
    <row r="3" spans="2:8" s="12" customFormat="1" ht="21" customHeight="1" x14ac:dyDescent="0.2">
      <c r="B3" s="12" t="s">
        <v>443</v>
      </c>
    </row>
    <row r="4" spans="2:8" x14ac:dyDescent="0.2">
      <c r="B4" t="s">
        <v>444</v>
      </c>
    </row>
    <row r="5" spans="2:8" x14ac:dyDescent="0.2">
      <c r="B5" t="s">
        <v>445</v>
      </c>
    </row>
    <row r="6" spans="2:8" x14ac:dyDescent="0.2"/>
    <row r="7" spans="2:8" x14ac:dyDescent="0.2">
      <c r="B7" t="s">
        <v>420</v>
      </c>
    </row>
    <row r="8" spans="2:8" x14ac:dyDescent="0.2"/>
    <row r="9" spans="2:8" x14ac:dyDescent="0.2">
      <c r="B9" s="108" t="s">
        <v>163</v>
      </c>
      <c r="C9" s="109"/>
      <c r="D9" s="109"/>
      <c r="E9" s="109" t="s">
        <v>164</v>
      </c>
      <c r="F9" s="109"/>
      <c r="G9" s="109"/>
      <c r="H9" s="110"/>
    </row>
    <row r="10" spans="2:8" x14ac:dyDescent="0.2">
      <c r="B10" s="22" t="s">
        <v>142</v>
      </c>
      <c r="C10" s="23" t="s">
        <v>143</v>
      </c>
      <c r="D10" s="23" t="s">
        <v>161</v>
      </c>
      <c r="E10" s="23" t="s">
        <v>126</v>
      </c>
      <c r="F10" s="23" t="s">
        <v>129</v>
      </c>
      <c r="G10" s="23" t="s">
        <v>131</v>
      </c>
      <c r="H10" s="24" t="s">
        <v>130</v>
      </c>
    </row>
    <row r="11" spans="2:8" s="12" customFormat="1" x14ac:dyDescent="0.2">
      <c r="B11" s="25" t="s">
        <v>162</v>
      </c>
      <c r="C11" s="26" t="str">
        <f>_xll.GeodesiX.UDF.Geocode(C$10,$B11)</f>
        <v>OK</v>
      </c>
      <c r="D11" s="26" t="str">
        <f>_xll.GeodesiX.UDF.Geocode(D$10,$B11)</f>
        <v/>
      </c>
      <c r="E11" s="26" t="str">
        <f>_xll.GeodesiX.UDF.Geocode(E$10,$D11)</f>
        <v/>
      </c>
      <c r="F11" s="27" t="str">
        <f>_xll.GeodesiX.UDF.Geocode(F$10,$D11)</f>
        <v/>
      </c>
      <c r="G11" s="26" t="str">
        <f>_xll.GeodesiX.UDF.Geocode(G$10,$D11)</f>
        <v/>
      </c>
      <c r="H11" s="28" t="str">
        <f>_xll.GeodesiX.UDF.Geocode(H$10,$D11)</f>
        <v/>
      </c>
    </row>
    <row r="12" spans="2:8" s="12" customFormat="1" x14ac:dyDescent="0.2">
      <c r="B12" s="25" t="s">
        <v>122</v>
      </c>
      <c r="C12" s="26" t="str">
        <f>_xll.GeodesiX.UDF.Geocode(C$10,$B12)</f>
        <v>OK</v>
      </c>
      <c r="D12" s="26" t="str">
        <f>_xll.GeodesiX.UDF.Geocode(D$10,$B12)</f>
        <v/>
      </c>
      <c r="E12" s="26" t="str">
        <f>_xll.GeodesiX.UDF.Geocode(E$10,$D12)</f>
        <v/>
      </c>
      <c r="F12" s="27" t="str">
        <f>_xll.GeodesiX.UDF.Geocode(F$10,$D12)</f>
        <v/>
      </c>
      <c r="G12" s="26" t="str">
        <f>_xll.GeodesiX.UDF.Geocode(G$10,$D12)</f>
        <v/>
      </c>
      <c r="H12" s="28" t="str">
        <f>_xll.GeodesiX.UDF.Geocode(H$10,$D12)</f>
        <v/>
      </c>
    </row>
    <row r="13" spans="2:8" s="12" customFormat="1" x14ac:dyDescent="0.2">
      <c r="B13" s="25" t="s">
        <v>165</v>
      </c>
      <c r="C13" s="26" t="str">
        <f>_xll.GeodesiX.UDF.Geocode(C$10,$B13)</f>
        <v>OK</v>
      </c>
      <c r="D13" s="26" t="str">
        <f>_xll.GeodesiX.UDF.Geocode(D$10,$B13)</f>
        <v/>
      </c>
      <c r="E13" s="26" t="str">
        <f>_xll.GeodesiX.UDF.Geocode(E$10,$D13)</f>
        <v/>
      </c>
      <c r="F13" s="27" t="str">
        <f>_xll.GeodesiX.UDF.Geocode(F$10,$D13)</f>
        <v/>
      </c>
      <c r="G13" s="26" t="str">
        <f>_xll.GeodesiX.UDF.Geocode(G$10,$D13)</f>
        <v/>
      </c>
      <c r="H13" s="28" t="str">
        <f>_xll.GeodesiX.UDF.Geocode(H$10,$D13)</f>
        <v/>
      </c>
    </row>
    <row r="14" spans="2:8" s="12" customFormat="1" x14ac:dyDescent="0.2">
      <c r="B14" s="25" t="s">
        <v>167</v>
      </c>
      <c r="C14" s="26" t="str">
        <f>_xll.GeodesiX.UDF.Geocode(C$10,$B14)</f>
        <v>OK</v>
      </c>
      <c r="D14" s="26" t="str">
        <f>_xll.GeodesiX.UDF.Geocode(D$10,$B14)</f>
        <v/>
      </c>
      <c r="E14" s="26" t="str">
        <f>_xll.GeodesiX.UDF.Geocode(E$10,$D14)</f>
        <v/>
      </c>
      <c r="F14" s="27" t="str">
        <f>_xll.GeodesiX.UDF.Geocode(F$10,$D14)</f>
        <v/>
      </c>
      <c r="G14" s="26" t="str">
        <f>_xll.GeodesiX.UDF.Geocode(G$10,$D14)</f>
        <v/>
      </c>
      <c r="H14" s="28" t="str">
        <f>_xll.GeodesiX.UDF.Geocode(H$10,$D14)</f>
        <v/>
      </c>
    </row>
    <row r="15" spans="2:8" s="12" customFormat="1" x14ac:dyDescent="0.2">
      <c r="B15" s="25" t="s">
        <v>166</v>
      </c>
      <c r="C15" s="26" t="str">
        <f>_xll.GeodesiX.UDF.Geocode(C$10,$B15)</f>
        <v>OK</v>
      </c>
      <c r="D15" s="26" t="str">
        <f>_xll.GeodesiX.UDF.Geocode(D$10,$B15)</f>
        <v/>
      </c>
      <c r="E15" s="26" t="str">
        <f>_xll.GeodesiX.UDF.Geocode(E$10,$D15)</f>
        <v/>
      </c>
      <c r="F15" s="27" t="str">
        <f>_xll.GeodesiX.UDF.Geocode(F$10,$D15)</f>
        <v/>
      </c>
      <c r="G15" s="26" t="str">
        <f>_xll.GeodesiX.UDF.Geocode(G$10,$D15)</f>
        <v/>
      </c>
      <c r="H15" s="28" t="str">
        <f>_xll.GeodesiX.UDF.Geocode(H$10,$D15)</f>
        <v/>
      </c>
    </row>
    <row r="16" spans="2:8" s="12" customFormat="1" x14ac:dyDescent="0.2">
      <c r="B16" s="29" t="s">
        <v>349</v>
      </c>
      <c r="C16" s="76" t="str">
        <f>_xll.GeodesiX.UDF.Geocode(C$10,$B16)</f>
        <v>OK</v>
      </c>
      <c r="D16" s="76" t="str">
        <f>_xll.GeodesiX.UDF.Geocode(D$10,$B16)</f>
        <v/>
      </c>
      <c r="E16" s="76" t="str">
        <f>_xll.GeodesiX.UDF.Geocode(E$10,$D16)</f>
        <v/>
      </c>
      <c r="F16" s="77" t="str">
        <f>_xll.GeodesiX.UDF.Geocode(F$10,$D16)</f>
        <v/>
      </c>
      <c r="G16" s="76" t="str">
        <f>_xll.GeodesiX.UDF.Geocode(G$10,$D16)</f>
        <v/>
      </c>
      <c r="H16" s="78" t="str">
        <f>_xll.GeodesiX.UDF.Geocode(H$10,$D16)</f>
        <v/>
      </c>
    </row>
    <row r="17" x14ac:dyDescent="0.2"/>
    <row r="18" x14ac:dyDescent="0.2"/>
    <row r="19" x14ac:dyDescent="0.2"/>
    <row r="20" x14ac:dyDescent="0.2"/>
    <row r="21" x14ac:dyDescent="0.2"/>
    <row r="22" x14ac:dyDescent="0.2"/>
    <row r="23" x14ac:dyDescent="0.2"/>
    <row r="24" x14ac:dyDescent="0.2"/>
  </sheetData>
  <mergeCells count="2">
    <mergeCell ref="B9:D9"/>
    <mergeCell ref="E9:H9"/>
  </mergeCells>
  <phoneticPr fontId="2" type="noConversion"/>
  <pageMargins left="0.75" right="0.75" top="1" bottom="1" header="0.5" footer="0.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F20"/>
  <sheetViews>
    <sheetView showGridLines="0" showRowColHeaders="0" workbookViewId="0"/>
  </sheetViews>
  <sheetFormatPr defaultColWidth="0" defaultRowHeight="12.75" zeroHeight="1" x14ac:dyDescent="0.2"/>
  <cols>
    <col min="1" max="1" width="3.7109375" customWidth="1"/>
    <col min="2" max="2" width="21.5703125" customWidth="1"/>
    <col min="3" max="3" width="14.7109375" customWidth="1"/>
    <col min="4" max="5" width="12.28515625" customWidth="1"/>
    <col min="6" max="6" width="52.140625" customWidth="1"/>
  </cols>
  <sheetData>
    <row r="1" spans="2:6" x14ac:dyDescent="0.2"/>
    <row r="2" spans="2:6" ht="18" x14ac:dyDescent="0.25">
      <c r="B2" s="13" t="s">
        <v>173</v>
      </c>
    </row>
    <row r="3" spans="2:6" ht="15" customHeight="1" x14ac:dyDescent="0.2">
      <c r="B3" t="s">
        <v>155</v>
      </c>
    </row>
    <row r="4" spans="2:6" ht="15" customHeight="1" x14ac:dyDescent="0.2"/>
    <row r="5" spans="2:6" ht="15" customHeight="1" x14ac:dyDescent="0.2">
      <c r="B5" t="s">
        <v>339</v>
      </c>
    </row>
    <row r="6" spans="2:6" ht="15" customHeight="1" x14ac:dyDescent="0.2"/>
    <row r="7" spans="2:6" ht="15" customHeight="1" x14ac:dyDescent="0.2">
      <c r="B7" s="4" t="s">
        <v>142</v>
      </c>
      <c r="C7" s="4" t="s">
        <v>143</v>
      </c>
      <c r="D7" s="4" t="s">
        <v>138</v>
      </c>
      <c r="E7" s="4" t="s">
        <v>139</v>
      </c>
      <c r="F7" s="4" t="s">
        <v>144</v>
      </c>
    </row>
    <row r="8" spans="2:6" x14ac:dyDescent="0.2">
      <c r="B8" s="23" t="s">
        <v>427</v>
      </c>
      <c r="C8" s="7" t="str">
        <f>_xll.GeodesiX.UDF.Geocode(C$7,$B8)</f>
        <v>OK</v>
      </c>
      <c r="D8" s="7">
        <f>_xll.GeodesiX.UDF.Geocode(D$7,$B8)</f>
        <v>51.522009799999999</v>
      </c>
      <c r="E8" s="7">
        <f>_xll.GeodesiX.UDF.Geocode(E$7,$B8)</f>
        <v>-7.1705000000000005E-2</v>
      </c>
      <c r="F8" s="5" t="s">
        <v>147</v>
      </c>
    </row>
    <row r="9" spans="2:6" x14ac:dyDescent="0.2">
      <c r="B9" s="5" t="s">
        <v>145</v>
      </c>
      <c r="C9" s="7" t="str">
        <f>_xll.GeodesiX.UDF.Geocode(C$7,$B9)</f>
        <v>OK</v>
      </c>
      <c r="D9" s="7">
        <f>_xll.GeodesiX.UDF.Geocode(D$7,$B9)</f>
        <v>37.090240000000001</v>
      </c>
      <c r="E9" s="7">
        <f>_xll.GeodesiX.UDF.Geocode(E$7,$B9)</f>
        <v>-95.712890999999999</v>
      </c>
      <c r="F9" s="5" t="s">
        <v>148</v>
      </c>
    </row>
    <row r="10" spans="2:6" x14ac:dyDescent="0.2">
      <c r="B10" s="5" t="s">
        <v>425</v>
      </c>
      <c r="C10" s="7" t="str">
        <f>_xll.GeodesiX.UDF.Geocode(C$7,$B10)</f>
        <v>OK</v>
      </c>
      <c r="D10" s="7">
        <f>_xll.GeodesiX.UDF.Geocode(D$7,$B10)</f>
        <v>51.511073000000003</v>
      </c>
      <c r="E10" s="7">
        <f>_xll.GeodesiX.UDF.Geocode(E$7,$B10)</f>
        <v>-0.37723200000000001</v>
      </c>
      <c r="F10" s="5" t="s">
        <v>149</v>
      </c>
    </row>
    <row r="11" spans="2:6" x14ac:dyDescent="0.2">
      <c r="B11" s="5" t="s">
        <v>146</v>
      </c>
      <c r="C11" s="7" t="str">
        <f>_xll.GeodesiX.UDF.Geocode(C$7,$B11)</f>
        <v>Nothing found</v>
      </c>
      <c r="D11" s="7" t="str">
        <f>_xll.GeodesiX.UDF.Geocode(D$7,$B11)</f>
        <v>!Nothing found</v>
      </c>
      <c r="E11" s="7" t="str">
        <f>_xll.GeodesiX.UDF.Geocode(E$7,$B11)</f>
        <v>!Nothing found</v>
      </c>
      <c r="F11" s="5" t="s">
        <v>168</v>
      </c>
    </row>
    <row r="12" spans="2:6" x14ac:dyDescent="0.2">
      <c r="F12" s="60" t="s">
        <v>428</v>
      </c>
    </row>
    <row r="13" spans="2:6" x14ac:dyDescent="0.2">
      <c r="F13" s="60" t="s">
        <v>429</v>
      </c>
    </row>
    <row r="14" spans="2:6" x14ac:dyDescent="0.2">
      <c r="F14" s="60" t="s">
        <v>430</v>
      </c>
    </row>
    <row r="15" spans="2:6" x14ac:dyDescent="0.2"/>
    <row r="16" spans="2:6" x14ac:dyDescent="0.2"/>
    <row r="17" x14ac:dyDescent="0.2"/>
    <row r="18" x14ac:dyDescent="0.2"/>
    <row r="19" x14ac:dyDescent="0.2"/>
    <row r="20" ht="10.5" hidden="1" customHeight="1" x14ac:dyDescent="0.2"/>
  </sheetData>
  <phoneticPr fontId="2" type="noConversion"/>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E20"/>
  <sheetViews>
    <sheetView showGridLines="0" workbookViewId="0"/>
  </sheetViews>
  <sheetFormatPr defaultColWidth="0" defaultRowHeight="12.75" zeroHeight="1" x14ac:dyDescent="0.2"/>
  <cols>
    <col min="1" max="1" width="3.7109375" customWidth="1"/>
    <col min="2" max="2" width="22.42578125" customWidth="1"/>
    <col min="3" max="4" width="19.7109375" customWidth="1"/>
    <col min="5" max="8" width="9.140625" customWidth="1"/>
    <col min="9" max="9" width="14" customWidth="1"/>
  </cols>
  <sheetData>
    <row r="1" spans="2:5" x14ac:dyDescent="0.2"/>
    <row r="2" spans="2:5" x14ac:dyDescent="0.2">
      <c r="B2" t="s">
        <v>345</v>
      </c>
    </row>
    <row r="3" spans="2:5" x14ac:dyDescent="0.2"/>
    <row r="4" spans="2:5" x14ac:dyDescent="0.2">
      <c r="C4" s="6" t="s">
        <v>138</v>
      </c>
      <c r="D4" s="6" t="s">
        <v>139</v>
      </c>
    </row>
    <row r="5" spans="2:5" x14ac:dyDescent="0.2">
      <c r="B5" s="5" t="s">
        <v>136</v>
      </c>
      <c r="C5" s="8">
        <f>_xll.GeodesiX.UDF.Geocode(C$4,$B5)</f>
        <v>51.507217799999999</v>
      </c>
      <c r="D5" s="8">
        <f>_xll.GeodesiX.UDF.Geocode(D$4,$B5)</f>
        <v>-0.12758620000000001</v>
      </c>
    </row>
    <row r="6" spans="2:5" x14ac:dyDescent="0.2">
      <c r="B6" s="5" t="s">
        <v>137</v>
      </c>
      <c r="C6" s="8">
        <f>_xll.GeodesiX.UDF.Geocode(C$4,$B6)</f>
        <v>40.712775299999997</v>
      </c>
      <c r="D6" s="8">
        <f>_xll.GeodesiX.UDF.Geocode(D$4,$B6)</f>
        <v>-74.005972799999995</v>
      </c>
    </row>
    <row r="7" spans="2:5" x14ac:dyDescent="0.2">
      <c r="B7" s="5" t="s">
        <v>140</v>
      </c>
      <c r="C7" s="9">
        <f>_xll.GeodesiX.UDF.GreatCircleDistance(C5,D5,C6,D6)</f>
        <v>5585253.9797180016</v>
      </c>
      <c r="D7" s="5" t="s">
        <v>141</v>
      </c>
      <c r="E7" s="20" t="s">
        <v>158</v>
      </c>
    </row>
    <row r="8" spans="2:5" x14ac:dyDescent="0.2">
      <c r="B8" s="5" t="s">
        <v>169</v>
      </c>
      <c r="C8" s="10">
        <f>ROUND(C7/1000,3)</f>
        <v>5585.2539999999999</v>
      </c>
      <c r="D8" s="5" t="s">
        <v>150</v>
      </c>
    </row>
    <row r="9" spans="2:5" x14ac:dyDescent="0.2"/>
    <row r="10" spans="2:5" x14ac:dyDescent="0.2">
      <c r="B10" t="s">
        <v>159</v>
      </c>
    </row>
    <row r="11" spans="2:5" x14ac:dyDescent="0.2"/>
    <row r="12" spans="2:5" x14ac:dyDescent="0.2">
      <c r="B12" t="s">
        <v>160</v>
      </c>
    </row>
    <row r="13" spans="2:5" x14ac:dyDescent="0.2">
      <c r="B13" t="s">
        <v>151</v>
      </c>
    </row>
    <row r="14" spans="2:5" x14ac:dyDescent="0.2"/>
    <row r="15" spans="2:5" x14ac:dyDescent="0.2"/>
    <row r="16" spans="2:5" x14ac:dyDescent="0.2"/>
    <row r="17" x14ac:dyDescent="0.2"/>
    <row r="18" x14ac:dyDescent="0.2"/>
    <row r="19" x14ac:dyDescent="0.2"/>
    <row r="20" x14ac:dyDescent="0.2"/>
  </sheetData>
  <phoneticPr fontId="2" type="noConversion"/>
  <pageMargins left="0.75" right="0.75" top="1" bottom="1" header="0.5" footer="0.5"/>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B1:D19"/>
  <sheetViews>
    <sheetView showGridLines="0" showRowColHeaders="0" workbookViewId="0"/>
  </sheetViews>
  <sheetFormatPr defaultColWidth="0" defaultRowHeight="12.75" zeroHeight="1" x14ac:dyDescent="0.2"/>
  <cols>
    <col min="1" max="1" width="3.7109375" customWidth="1"/>
    <col min="2" max="2" width="3.7109375" style="49" customWidth="1"/>
    <col min="3" max="3" width="45.140625" style="48" customWidth="1"/>
    <col min="4" max="4" width="24.140625" customWidth="1"/>
  </cols>
  <sheetData>
    <row r="1" spans="2:4" x14ac:dyDescent="0.2"/>
    <row r="2" spans="2:4" x14ac:dyDescent="0.2">
      <c r="C2" s="48" t="s">
        <v>335</v>
      </c>
    </row>
    <row r="3" spans="2:4" ht="6" customHeight="1" x14ac:dyDescent="0.2"/>
    <row r="4" spans="2:4" ht="25.5" x14ac:dyDescent="0.2">
      <c r="C4" s="48" t="s">
        <v>336</v>
      </c>
    </row>
    <row r="5" spans="2:4" ht="6.75" customHeight="1" x14ac:dyDescent="0.2"/>
    <row r="6" spans="2:4" ht="52.5" customHeight="1" x14ac:dyDescent="0.2">
      <c r="B6" s="38">
        <v>1</v>
      </c>
      <c r="C6" s="41" t="s">
        <v>337</v>
      </c>
      <c r="D6" s="5"/>
    </row>
    <row r="7" spans="2:4" ht="94.5" customHeight="1" x14ac:dyDescent="0.2">
      <c r="B7" s="38">
        <v>2</v>
      </c>
      <c r="C7" s="41" t="s">
        <v>338</v>
      </c>
      <c r="D7" s="5"/>
    </row>
    <row r="8" spans="2:4" ht="85.5" customHeight="1" x14ac:dyDescent="0.2"/>
    <row r="18" x14ac:dyDescent="0.2"/>
    <row r="19" x14ac:dyDescent="0.2"/>
  </sheetData>
  <phoneticPr fontId="2" type="noConversion"/>
  <pageMargins left="0.75" right="0.75" top="1" bottom="1" header="0.5" footer="0.5"/>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4"/>
  <dimension ref="B1:C19"/>
  <sheetViews>
    <sheetView showGridLines="0" showRowColHeaders="0" workbookViewId="0"/>
  </sheetViews>
  <sheetFormatPr defaultColWidth="0" defaultRowHeight="12.75" zeroHeight="1" x14ac:dyDescent="0.2"/>
  <cols>
    <col min="1" max="1" width="3.7109375" customWidth="1"/>
    <col min="2" max="2" width="69.140625" style="48" customWidth="1"/>
    <col min="3" max="3" width="67.28515625" customWidth="1"/>
  </cols>
  <sheetData>
    <row r="1" spans="2:3" x14ac:dyDescent="0.2"/>
    <row r="2" spans="2:3" ht="45.75" customHeight="1" x14ac:dyDescent="0.2">
      <c r="B2" s="48" t="s">
        <v>417</v>
      </c>
      <c r="C2" s="79" t="s">
        <v>435</v>
      </c>
    </row>
    <row r="3" spans="2:3" ht="61.5" customHeight="1" x14ac:dyDescent="0.2">
      <c r="B3" s="51" t="s">
        <v>418</v>
      </c>
      <c r="C3" s="79" t="s">
        <v>436</v>
      </c>
    </row>
    <row r="4" spans="2:3" ht="80.25" customHeight="1" x14ac:dyDescent="0.2">
      <c r="B4" s="48" t="s">
        <v>448</v>
      </c>
    </row>
    <row r="5" spans="2:3" ht="36" customHeight="1" x14ac:dyDescent="0.2">
      <c r="B5" s="48" t="s">
        <v>441</v>
      </c>
    </row>
    <row r="6" spans="2:3" ht="126" customHeight="1" x14ac:dyDescent="0.2">
      <c r="B6" s="48" t="s">
        <v>422</v>
      </c>
    </row>
    <row r="7" spans="2:3" ht="25.5" x14ac:dyDescent="0.2">
      <c r="B7" s="48" t="s">
        <v>423</v>
      </c>
    </row>
    <row r="8" spans="2:3" ht="51" x14ac:dyDescent="0.2">
      <c r="B8" s="48" t="s">
        <v>416</v>
      </c>
    </row>
    <row r="9" spans="2:3" ht="18" x14ac:dyDescent="0.2">
      <c r="B9" s="48" t="s">
        <v>446</v>
      </c>
    </row>
    <row r="10" spans="2:3" ht="83.25" customHeight="1" x14ac:dyDescent="0.2"/>
    <row r="11" spans="2:3" ht="271.5" customHeight="1" x14ac:dyDescent="0.2"/>
    <row r="13" spans="2:3" x14ac:dyDescent="0.2"/>
    <row r="14" spans="2:3" x14ac:dyDescent="0.2"/>
    <row r="15" spans="2:3" x14ac:dyDescent="0.2"/>
    <row r="16" spans="2:3" x14ac:dyDescent="0.2"/>
    <row r="17" x14ac:dyDescent="0.2"/>
    <row r="18" x14ac:dyDescent="0.2"/>
    <row r="19" x14ac:dyDescent="0.2"/>
  </sheetData>
  <phoneticPr fontId="2" type="noConversion"/>
  <hyperlinks>
    <hyperlink ref="C2" r:id="rId1" xr:uid="{F53963CD-C6AC-45CD-BB7E-DFA13FAA5F8B}"/>
    <hyperlink ref="C3" r:id="rId2" xr:uid="{C45BB57A-9C96-47CD-86CC-7C796DBE2788}"/>
  </hyperlinks>
  <pageMargins left="0.75" right="0.75" top="1" bottom="1" header="0.5" footer="0.5"/>
  <pageSetup paperSize="9" orientation="portrait" r:id="rId3"/>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Start</vt:lpstr>
      <vt:lpstr>Home</vt:lpstr>
      <vt:lpstr>Fields</vt:lpstr>
      <vt:lpstr>Geocoding</vt:lpstr>
      <vt:lpstr>Reverse</vt:lpstr>
      <vt:lpstr>Status</vt:lpstr>
      <vt:lpstr>Distances</vt:lpstr>
      <vt:lpstr>Multiple</vt:lpstr>
      <vt:lpstr>TSS</vt:lpstr>
      <vt:lpstr>Directions</vt:lpstr>
      <vt:lpstr>Quota</vt:lpstr>
      <vt:lpstr>EEC</vt:lpstr>
      <vt:lpstr>EECTSS</vt:lpstr>
      <vt:lpstr>Countries</vt:lpstr>
      <vt:lpstr>$GeoCache$</vt:lpstr>
      <vt:lpstr>$LocationCache$</vt:lpstr>
    </vt:vector>
  </TitlesOfParts>
  <Company>SGS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Maurice Calvert</dc:creator>
  <cp:lastModifiedBy>Maurice Calvert</cp:lastModifiedBy>
  <dcterms:created xsi:type="dcterms:W3CDTF">2010-10-19T12:37:08Z</dcterms:created>
  <dcterms:modified xsi:type="dcterms:W3CDTF">2024-05-14T13:10:13Z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ocodes">
    <vt:i4>1</vt:i4>
  </property>
  <property fmtid="{D5CDD505-2E9C-101B-9397-08002B2CF9AE}" pid="3" name="Guid">
    <vt:lpwstr>aa4d59b7-0490-4e5a-ac3a-e3763422e9d7</vt:lpwstr>
  </property>
</Properties>
</file>